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'Sheet1'!$A$1:$O$77</definedName>
  </definedNames>
  <calcPr calcId="145621"/>
</workbook>
</file>

<file path=xl/sharedStrings.xml><?xml version="1.0" encoding="utf-8"?>
<sst xmlns="http://schemas.openxmlformats.org/spreadsheetml/2006/main" count="225" uniqueCount="137">
  <si>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</si>
  <si>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</si>
  <si>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</si>
  <si>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</si>
  <si>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</si>
  <si>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</si>
  <si>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</si>
  <si>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</si>
  <si>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</si>
  <si>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</si>
  <si>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</si>
  <si>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</si>
  <si>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</si>
  <si>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</si>
  <si>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</si>
  <si>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</si>
  <si>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</si>
  <si>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</si>
  <si>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</si>
  <si>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</si>
  <si>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</si>
  <si>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</si>
  <si>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</si>
  <si>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</si>
  <si>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</si>
  <si>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</si>
  <si>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</si>
  <si>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</si>
  <si>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</si>
  <si>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</si>
  <si>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</si>
  <si>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</si>
  <si>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</si>
  <si>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</si>
  <si>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</si>
  <si>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</si>
  <si>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</si>
  <si>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</si>
  <si>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</si>
  <si>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</si>
  <si>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</si>
  <si>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</si>
  <si>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</si>
  <si>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</si>
  <si>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</si>
  <si>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</si>
  <si>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</si>
  <si>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</si>
  <si>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</si>
  <si>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</si>
  <si>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</si>
  <si>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</si>
  <si>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</si>
  <si>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</si>
  <si>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</si>
  <si>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</si>
  <si>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</si>
  <si>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</si>
  <si>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</si>
  <si>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</si>
  <si>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</si>
  <si>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</si>
  <si>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</si>
  <si>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</si>
  <si>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</si>
  <si>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</si>
  <si>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</si>
  <si>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</si>
  <si>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</si>
  <si>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</si>
  <si>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</si>
  <si>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</si>
  <si>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</si>
  <si>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</si>
  <si>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</si>
  <si>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</si>
  <si>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</si>
  <si>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</si>
  <si>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</si>
  <si>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</si>
  <si>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</si>
  <si>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</si>
  <si>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</si>
  <si>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</si>
  <si>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</si>
  <si>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</si>
  <si>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</si>
  <si>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</si>
  <si>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</si>
  <si>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</si>
  <si>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</si>
  <si>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</si>
  <si>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</si>
  <si>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</si>
  <si>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</si>
  <si>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</si>
  <si>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</si>
  <si>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</si>
  <si>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</si>
  <si>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</si>
  <si>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</si>
  <si>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</si>
  <si>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</si>
  <si>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</si>
  <si>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</si>
  <si>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</si>
  <si>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</si>
  <si>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</si>
  <si>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</si>
  <si>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</si>
  <si>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</si>
  <si>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</si>
  <si>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</si>
  <si>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</si>
  <si>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</si>
  <si>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</si>
  <si>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</si>
  <si>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</si>
  <si>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</si>
  <si>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</si>
  <si>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</si>
  <si>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</si>
  <si>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</si>
  <si>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</si>
  <si>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</si>
  <si>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</si>
  <si>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</si>
  <si>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</si>
  <si>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</si>
  <si>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</si>
  <si>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</si>
  <si>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</si>
  <si>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</si>
  <si>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</si>
  <si>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</si>
  <si>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3-р сарын арилжааны дүн</t>
  </si>
  <si>
    <t xml:space="preserve">2018 оны 4 дугаар сарын 10-ны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</si>
</sst>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5" fontId="2" fillId="4" borderId="6" xfId="15" applyNumberFormat="1" applyFont="1" applyFill="1" applyBorder="1" applyAlignment="1">
      <alignment horizontal="center" vertical="center" wrapText="1"/>
    </xf>
    <xf numFmtId="9" fontId="8" fillId="2" borderId="7" xfId="15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4689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153</v>
          </cell>
          <cell r="E10">
            <v>1308970</v>
          </cell>
          <cell r="F10">
            <v>15048</v>
          </cell>
          <cell r="G10">
            <v>4795423.12</v>
          </cell>
          <cell r="H10">
            <v>6104393.12</v>
          </cell>
          <cell r="I10">
            <v>36261</v>
          </cell>
          <cell r="J10">
            <v>906525</v>
          </cell>
          <cell r="M10">
            <v>906525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1000</v>
          </cell>
          <cell r="E11">
            <v>680000</v>
          </cell>
          <cell r="F11">
            <v>80443</v>
          </cell>
          <cell r="G11">
            <v>4998183.4</v>
          </cell>
          <cell r="H11">
            <v>5678183.4</v>
          </cell>
          <cell r="I11">
            <v>80343</v>
          </cell>
          <cell r="J11">
            <v>2008575</v>
          </cell>
          <cell r="M11">
            <v>2008575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1293318</v>
          </cell>
          <cell r="E12">
            <v>273701269.95</v>
          </cell>
          <cell r="F12">
            <v>446053</v>
          </cell>
          <cell r="G12">
            <v>306831787.47</v>
          </cell>
          <cell r="H12">
            <v>580533057.4200001</v>
          </cell>
          <cell r="I12">
            <v>692448</v>
          </cell>
          <cell r="J12">
            <v>17311200</v>
          </cell>
          <cell r="M12">
            <v>17311200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1564836</v>
          </cell>
          <cell r="E14">
            <v>290285732.66</v>
          </cell>
          <cell r="F14">
            <v>2089320</v>
          </cell>
          <cell r="G14">
            <v>116518636.47</v>
          </cell>
          <cell r="H14">
            <v>406804369.13</v>
          </cell>
          <cell r="I14">
            <v>3246780</v>
          </cell>
          <cell r="J14">
            <v>81169500</v>
          </cell>
          <cell r="M14">
            <v>81169500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2425759</v>
          </cell>
          <cell r="E16">
            <v>354103044.64</v>
          </cell>
          <cell r="F16">
            <v>3159235</v>
          </cell>
          <cell r="G16">
            <v>982239639.27</v>
          </cell>
          <cell r="H16">
            <v>1336342683.9099998</v>
          </cell>
          <cell r="I16">
            <v>4834468</v>
          </cell>
          <cell r="J16">
            <v>120861700</v>
          </cell>
          <cell r="M16">
            <v>120861700</v>
          </cell>
          <cell r="T16">
            <v>5304</v>
          </cell>
          <cell r="U16">
            <v>523493880</v>
          </cell>
          <cell r="V16">
            <v>3804</v>
          </cell>
          <cell r="W16">
            <v>376193880</v>
          </cell>
          <cell r="X16">
            <v>899687760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1041579</v>
          </cell>
          <cell r="E19">
            <v>61134076.2</v>
          </cell>
          <cell r="F19">
            <v>3239117</v>
          </cell>
          <cell r="G19">
            <v>183033149.89</v>
          </cell>
          <cell r="H19">
            <v>244167226.08999997</v>
          </cell>
          <cell r="I19">
            <v>3288213</v>
          </cell>
          <cell r="J19">
            <v>82205325</v>
          </cell>
          <cell r="M19">
            <v>82205325</v>
          </cell>
          <cell r="T19">
            <v>703</v>
          </cell>
          <cell r="U19">
            <v>72970400</v>
          </cell>
          <cell r="V19">
            <v>0</v>
          </cell>
          <cell r="W19">
            <v>0</v>
          </cell>
          <cell r="X19">
            <v>72970400</v>
          </cell>
        </row>
        <row r="20">
          <cell r="B20" t="str">
            <v>BSK</v>
          </cell>
          <cell r="C20" t="str">
            <v>BLUE SKY</v>
          </cell>
          <cell r="D20">
            <v>161000</v>
          </cell>
          <cell r="E20">
            <v>12814683</v>
          </cell>
          <cell r="F20">
            <v>24046</v>
          </cell>
          <cell r="G20">
            <v>14993633.8</v>
          </cell>
          <cell r="H20">
            <v>27808316.8</v>
          </cell>
          <cell r="I20">
            <v>67024</v>
          </cell>
          <cell r="J20">
            <v>1675600</v>
          </cell>
          <cell r="M20">
            <v>1675600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34185</v>
          </cell>
          <cell r="E21">
            <v>3387240</v>
          </cell>
          <cell r="F21">
            <v>157994</v>
          </cell>
          <cell r="G21">
            <v>17456999.5</v>
          </cell>
          <cell r="H21">
            <v>20844239.5</v>
          </cell>
          <cell r="I21">
            <v>414957</v>
          </cell>
          <cell r="J21">
            <v>10373925</v>
          </cell>
          <cell r="M21">
            <v>10373925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2881724</v>
          </cell>
          <cell r="E22">
            <v>339501161.69</v>
          </cell>
          <cell r="F22">
            <v>941065</v>
          </cell>
          <cell r="G22">
            <v>166670703.02</v>
          </cell>
          <cell r="H22">
            <v>506171864.71000004</v>
          </cell>
          <cell r="I22">
            <v>3579439</v>
          </cell>
          <cell r="J22">
            <v>89485975</v>
          </cell>
          <cell r="M22">
            <v>89485975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35043326</v>
          </cell>
          <cell r="E23">
            <v>1304294691.25</v>
          </cell>
          <cell r="F23">
            <v>23817189</v>
          </cell>
          <cell r="G23">
            <v>690212810.0899999</v>
          </cell>
          <cell r="H23">
            <v>1994507501.34</v>
          </cell>
          <cell r="I23">
            <v>138668447</v>
          </cell>
          <cell r="J23">
            <v>3466711175</v>
          </cell>
          <cell r="K23">
            <v>200000000</v>
          </cell>
          <cell r="L23">
            <v>5000000000</v>
          </cell>
          <cell r="M23">
            <v>8466711175</v>
          </cell>
          <cell r="T23">
            <v>16620</v>
          </cell>
          <cell r="U23">
            <v>1745293320</v>
          </cell>
          <cell r="V23">
            <v>16620</v>
          </cell>
          <cell r="W23">
            <v>1745293320</v>
          </cell>
          <cell r="X23">
            <v>3490586640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165110</v>
          </cell>
          <cell r="E26">
            <v>3021330765</v>
          </cell>
          <cell r="F26">
            <v>714684</v>
          </cell>
          <cell r="G26">
            <v>3049650669.85</v>
          </cell>
          <cell r="H26">
            <v>6070981434.85</v>
          </cell>
          <cell r="I26">
            <v>581591</v>
          </cell>
          <cell r="J26">
            <v>14539775</v>
          </cell>
          <cell r="M26">
            <v>14539775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248032</v>
          </cell>
          <cell r="E28">
            <v>17320643</v>
          </cell>
          <cell r="F28">
            <v>62511</v>
          </cell>
          <cell r="G28">
            <v>28302536.14</v>
          </cell>
          <cell r="H28">
            <v>45623179.14</v>
          </cell>
          <cell r="I28">
            <v>308866</v>
          </cell>
          <cell r="J28">
            <v>7721650</v>
          </cell>
          <cell r="M28">
            <v>7721650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814405</v>
          </cell>
          <cell r="E29">
            <v>61881717.8</v>
          </cell>
          <cell r="F29">
            <v>353535</v>
          </cell>
          <cell r="G29">
            <v>64098762.79</v>
          </cell>
          <cell r="H29">
            <v>125980480.59</v>
          </cell>
          <cell r="I29">
            <v>375808</v>
          </cell>
          <cell r="J29">
            <v>9395200</v>
          </cell>
          <cell r="M29">
            <v>9395200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1880</v>
          </cell>
          <cell r="E33">
            <v>1271110</v>
          </cell>
          <cell r="F33">
            <v>8655</v>
          </cell>
          <cell r="G33">
            <v>1366398.13</v>
          </cell>
          <cell r="H33">
            <v>2637508.13</v>
          </cell>
          <cell r="I33">
            <v>21065</v>
          </cell>
          <cell r="J33">
            <v>526625</v>
          </cell>
          <cell r="M33">
            <v>526625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2066330</v>
          </cell>
          <cell r="E34">
            <v>173979018.32</v>
          </cell>
          <cell r="F34">
            <v>1901849</v>
          </cell>
          <cell r="G34">
            <v>174052735.12</v>
          </cell>
          <cell r="H34">
            <v>348031753.44</v>
          </cell>
          <cell r="I34">
            <v>2853632</v>
          </cell>
          <cell r="J34">
            <v>71340800</v>
          </cell>
          <cell r="M34">
            <v>71340800</v>
          </cell>
          <cell r="T34">
            <v>429</v>
          </cell>
          <cell r="U34">
            <v>43181800</v>
          </cell>
          <cell r="V34">
            <v>429</v>
          </cell>
          <cell r="W34">
            <v>43181800</v>
          </cell>
          <cell r="X34">
            <v>86363600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1524918</v>
          </cell>
          <cell r="E35">
            <v>81375628.51</v>
          </cell>
          <cell r="F35">
            <v>38681</v>
          </cell>
          <cell r="G35">
            <v>15322242.78</v>
          </cell>
          <cell r="H35">
            <v>96697871.29</v>
          </cell>
          <cell r="I35">
            <v>463344</v>
          </cell>
          <cell r="J35">
            <v>11583600</v>
          </cell>
          <cell r="M35">
            <v>11583600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13678</v>
          </cell>
          <cell r="E36">
            <v>8787072</v>
          </cell>
          <cell r="F36">
            <v>136872</v>
          </cell>
          <cell r="G36">
            <v>31954672.92</v>
          </cell>
          <cell r="H36">
            <v>40741744.92</v>
          </cell>
          <cell r="I36">
            <v>644047</v>
          </cell>
          <cell r="J36">
            <v>16101175</v>
          </cell>
          <cell r="M36">
            <v>16101175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3671060</v>
          </cell>
          <cell r="E37">
            <v>508133920</v>
          </cell>
          <cell r="F37">
            <v>7421107</v>
          </cell>
          <cell r="G37">
            <v>536376300.25</v>
          </cell>
          <cell r="H37">
            <v>1044510220.25</v>
          </cell>
          <cell r="I37">
            <v>9314268</v>
          </cell>
          <cell r="J37">
            <v>232856700</v>
          </cell>
          <cell r="M37">
            <v>232856700</v>
          </cell>
          <cell r="T37">
            <v>0</v>
          </cell>
          <cell r="U37">
            <v>0</v>
          </cell>
          <cell r="V37">
            <v>703</v>
          </cell>
          <cell r="W37">
            <v>72970400</v>
          </cell>
          <cell r="X37">
            <v>72970400</v>
          </cell>
        </row>
        <row r="38">
          <cell r="B38" t="str">
            <v>GNDX</v>
          </cell>
          <cell r="C38" t="str">
            <v>Гендекс ХХК</v>
          </cell>
          <cell r="D38">
            <v>228088</v>
          </cell>
          <cell r="E38">
            <v>11481803.41</v>
          </cell>
          <cell r="F38">
            <v>350237</v>
          </cell>
          <cell r="G38">
            <v>141560748.81</v>
          </cell>
          <cell r="H38">
            <v>153042552.22</v>
          </cell>
          <cell r="I38">
            <v>202162</v>
          </cell>
          <cell r="J38">
            <v>5054050</v>
          </cell>
          <cell r="M38">
            <v>5054050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44239</v>
          </cell>
          <cell r="E40">
            <v>16601703</v>
          </cell>
          <cell r="F40">
            <v>235919</v>
          </cell>
          <cell r="G40">
            <v>12813374.16</v>
          </cell>
          <cell r="H40">
            <v>29415077.16</v>
          </cell>
          <cell r="I40">
            <v>265920</v>
          </cell>
          <cell r="J40">
            <v>6648000</v>
          </cell>
          <cell r="M40">
            <v>6648000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42029</v>
          </cell>
          <cell r="E42">
            <v>139021574</v>
          </cell>
          <cell r="F42">
            <v>235825</v>
          </cell>
          <cell r="G42">
            <v>9171368.64</v>
          </cell>
          <cell r="H42">
            <v>148192942.64</v>
          </cell>
          <cell r="I42">
            <v>243915</v>
          </cell>
          <cell r="J42">
            <v>6097875</v>
          </cell>
          <cell r="M42">
            <v>6097875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93254</v>
          </cell>
          <cell r="E43">
            <v>6226455</v>
          </cell>
          <cell r="F43">
            <v>403852</v>
          </cell>
          <cell r="G43">
            <v>38653604.06</v>
          </cell>
          <cell r="H43">
            <v>44880059.06</v>
          </cell>
          <cell r="I43">
            <v>422826</v>
          </cell>
          <cell r="J43">
            <v>10570650</v>
          </cell>
          <cell r="M43">
            <v>10570650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150000</v>
          </cell>
          <cell r="E44">
            <v>7539000</v>
          </cell>
          <cell r="F44">
            <v>30499</v>
          </cell>
          <cell r="G44">
            <v>2623845</v>
          </cell>
          <cell r="H44">
            <v>10162845</v>
          </cell>
          <cell r="I44">
            <v>55975</v>
          </cell>
          <cell r="J44">
            <v>1399375</v>
          </cell>
          <cell r="M44">
            <v>1399375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2031</v>
          </cell>
          <cell r="E45">
            <v>3937220</v>
          </cell>
          <cell r="F45">
            <v>17474</v>
          </cell>
          <cell r="G45">
            <v>4337498.26</v>
          </cell>
          <cell r="H45">
            <v>8274718.26</v>
          </cell>
          <cell r="I45">
            <v>86556</v>
          </cell>
          <cell r="J45">
            <v>2163900</v>
          </cell>
          <cell r="M45">
            <v>2163900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1301863</v>
          </cell>
          <cell r="E46">
            <v>136070788.4</v>
          </cell>
          <cell r="F46">
            <v>1816682</v>
          </cell>
          <cell r="G46">
            <v>236360135.56</v>
          </cell>
          <cell r="H46">
            <v>372430923.96000004</v>
          </cell>
          <cell r="I46">
            <v>2928243</v>
          </cell>
          <cell r="J46">
            <v>73206075</v>
          </cell>
          <cell r="M46">
            <v>73206075</v>
          </cell>
          <cell r="T46">
            <v>0</v>
          </cell>
          <cell r="U46">
            <v>0</v>
          </cell>
          <cell r="V46">
            <v>1500</v>
          </cell>
          <cell r="W46">
            <v>147300000</v>
          </cell>
          <cell r="X46">
            <v>147300000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3726</v>
          </cell>
          <cell r="J47">
            <v>93150</v>
          </cell>
          <cell r="M47">
            <v>93150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37717</v>
          </cell>
          <cell r="E48">
            <v>5936534</v>
          </cell>
          <cell r="F48">
            <v>131541</v>
          </cell>
          <cell r="G48">
            <v>7952353.64</v>
          </cell>
          <cell r="H48">
            <v>13888887.64</v>
          </cell>
          <cell r="I48">
            <v>232135</v>
          </cell>
          <cell r="J48">
            <v>5803375</v>
          </cell>
          <cell r="M48">
            <v>5803375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529260</v>
          </cell>
          <cell r="E49">
            <v>41739546.99</v>
          </cell>
          <cell r="F49">
            <v>473547</v>
          </cell>
          <cell r="G49">
            <v>47084711.73</v>
          </cell>
          <cell r="H49">
            <v>88824258.72</v>
          </cell>
          <cell r="I49">
            <v>275182</v>
          </cell>
          <cell r="J49">
            <v>6879550</v>
          </cell>
          <cell r="M49">
            <v>6879550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3552130</v>
          </cell>
          <cell r="E51">
            <v>328584355.48</v>
          </cell>
          <cell r="F51">
            <v>6168419</v>
          </cell>
          <cell r="G51">
            <v>396221827.47</v>
          </cell>
          <cell r="H51">
            <v>724806182.95</v>
          </cell>
          <cell r="I51">
            <v>9918369</v>
          </cell>
          <cell r="J51">
            <v>247959225</v>
          </cell>
          <cell r="M51">
            <v>247959225</v>
          </cell>
          <cell r="T51">
            <v>8395</v>
          </cell>
          <cell r="U51">
            <v>838178070</v>
          </cell>
          <cell r="V51">
            <v>8395</v>
          </cell>
          <cell r="W51">
            <v>838178070</v>
          </cell>
          <cell r="X51">
            <v>1676356140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3510</v>
          </cell>
          <cell r="G52">
            <v>176412.6</v>
          </cell>
          <cell r="H52">
            <v>176412.6</v>
          </cell>
          <cell r="I52">
            <v>3510</v>
          </cell>
          <cell r="J52">
            <v>87750</v>
          </cell>
          <cell r="M52">
            <v>87750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538</v>
          </cell>
          <cell r="E54">
            <v>2111232</v>
          </cell>
          <cell r="F54">
            <v>25251</v>
          </cell>
          <cell r="G54">
            <v>19608793.1</v>
          </cell>
          <cell r="H54">
            <v>21720025.1</v>
          </cell>
          <cell r="I54">
            <v>43337</v>
          </cell>
          <cell r="J54">
            <v>1083425</v>
          </cell>
          <cell r="M54">
            <v>1083425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9939</v>
          </cell>
          <cell r="E55">
            <v>1993504.02</v>
          </cell>
          <cell r="F55">
            <v>0</v>
          </cell>
          <cell r="G55">
            <v>0</v>
          </cell>
          <cell r="H55">
            <v>1993504.02</v>
          </cell>
          <cell r="I55">
            <v>96117</v>
          </cell>
          <cell r="J55">
            <v>2402925</v>
          </cell>
          <cell r="M55">
            <v>2402925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1884832</v>
          </cell>
          <cell r="E57">
            <v>271232461.58</v>
          </cell>
          <cell r="F57">
            <v>4810055</v>
          </cell>
          <cell r="G57">
            <v>344963348.97</v>
          </cell>
          <cell r="H57">
            <v>616195810.55</v>
          </cell>
          <cell r="I57">
            <v>7744869</v>
          </cell>
          <cell r="J57">
            <v>193621725</v>
          </cell>
          <cell r="M57">
            <v>193621725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400</v>
          </cell>
          <cell r="E58">
            <v>269000</v>
          </cell>
          <cell r="F58">
            <v>68902</v>
          </cell>
          <cell r="G58">
            <v>8434419.32</v>
          </cell>
          <cell r="H58">
            <v>8703419.32</v>
          </cell>
          <cell r="I58">
            <v>90316</v>
          </cell>
          <cell r="J58">
            <v>2257900</v>
          </cell>
          <cell r="M58">
            <v>2257900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203029</v>
          </cell>
          <cell r="E59">
            <v>19475198.64</v>
          </cell>
          <cell r="F59">
            <v>465441</v>
          </cell>
          <cell r="G59">
            <v>50175552.55</v>
          </cell>
          <cell r="H59">
            <v>69650751.19</v>
          </cell>
          <cell r="I59">
            <v>549273</v>
          </cell>
          <cell r="J59">
            <v>13731825</v>
          </cell>
          <cell r="M59">
            <v>13731825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3809973</v>
          </cell>
          <cell r="E60">
            <v>655877160.73</v>
          </cell>
          <cell r="F60">
            <v>4383232</v>
          </cell>
          <cell r="G60">
            <v>378199211.27</v>
          </cell>
          <cell r="H60">
            <v>1034076372</v>
          </cell>
          <cell r="I60">
            <v>5532139</v>
          </cell>
          <cell r="J60">
            <v>138303475</v>
          </cell>
          <cell r="M60">
            <v>138303475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50214</v>
          </cell>
          <cell r="E61">
            <v>5398610.89</v>
          </cell>
          <cell r="F61">
            <v>384977</v>
          </cell>
          <cell r="G61">
            <v>60500269.71</v>
          </cell>
          <cell r="H61">
            <v>65898880.6</v>
          </cell>
          <cell r="I61">
            <v>493286</v>
          </cell>
          <cell r="J61">
            <v>12332150</v>
          </cell>
          <cell r="M61">
            <v>12332150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109759</v>
          </cell>
          <cell r="E62">
            <v>34246840</v>
          </cell>
          <cell r="F62">
            <v>733554</v>
          </cell>
          <cell r="G62">
            <v>49614680.99</v>
          </cell>
          <cell r="H62">
            <v>83861520.99000001</v>
          </cell>
          <cell r="I62">
            <v>749773</v>
          </cell>
          <cell r="J62">
            <v>18744325</v>
          </cell>
          <cell r="M62">
            <v>18744325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4919</v>
          </cell>
          <cell r="E63">
            <v>4415055</v>
          </cell>
          <cell r="F63">
            <v>38795</v>
          </cell>
          <cell r="G63">
            <v>23488403.64</v>
          </cell>
          <cell r="H63">
            <v>27903458.64</v>
          </cell>
          <cell r="I63">
            <v>73795</v>
          </cell>
          <cell r="J63">
            <v>1844875</v>
          </cell>
          <cell r="M63">
            <v>1844875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679776</v>
          </cell>
          <cell r="E66">
            <v>45467920.88</v>
          </cell>
          <cell r="F66">
            <v>301167</v>
          </cell>
          <cell r="G66">
            <v>32100864.55</v>
          </cell>
          <cell r="H66">
            <v>77568785.43</v>
          </cell>
          <cell r="I66">
            <v>517575</v>
          </cell>
          <cell r="J66">
            <v>12939375</v>
          </cell>
          <cell r="M66">
            <v>12939375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79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L18" sqref="L1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9.7109375" style="1" customWidth="1"/>
    <col min="5" max="5" width="9.421875" style="1" customWidth="1"/>
    <col min="6" max="6" width="12.7109375" style="1" customWidth="1"/>
    <col min="7" max="7" width="21.7109375" style="2" bestFit="1" customWidth="1"/>
    <col min="8" max="8" width="21.7109375" style="3" customWidth="1"/>
    <col min="9" max="9" width="18.00390625" style="3" customWidth="1"/>
    <col min="10" max="10" width="21.7109375" style="1" customWidth="1"/>
    <col min="11" max="11" width="10.28125" style="1" customWidth="1"/>
    <col min="12" max="12" width="17.574218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25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8" t="s">
        <v>0</v>
      </c>
      <c r="E9" s="48"/>
      <c r="F9" s="48"/>
      <c r="G9" s="48"/>
      <c r="H9" s="48"/>
      <c r="I9" s="48"/>
      <c r="J9" s="48"/>
      <c r="K9" s="48"/>
      <c r="L9" s="48"/>
      <c r="M9" s="9"/>
      <c r="N9" s="9"/>
      <c r="O9" s="9"/>
    </row>
    <row r="10" ht="15.75"/>
    <row r="11" spans="12:15" ht="15" customHeight="1" thickBot="1">
      <c r="L11" s="49" t="s">
        <v>136</v>
      </c>
      <c r="M11" s="49"/>
      <c r="N11" s="49"/>
      <c r="O11" s="49"/>
    </row>
    <row r="12" spans="1:15" ht="14.45" customHeight="1">
      <c r="A12" s="50" t="s">
        <v>1</v>
      </c>
      <c r="B12" s="52" t="s">
        <v>2</v>
      </c>
      <c r="C12" s="52" t="s">
        <v>3</v>
      </c>
      <c r="D12" s="52" t="s">
        <v>4</v>
      </c>
      <c r="E12" s="52"/>
      <c r="F12" s="52"/>
      <c r="G12" s="54" t="s">
        <v>135</v>
      </c>
      <c r="H12" s="54"/>
      <c r="I12" s="54"/>
      <c r="J12" s="54"/>
      <c r="K12" s="54"/>
      <c r="L12" s="54"/>
      <c r="M12" s="54"/>
      <c r="N12" s="56" t="s">
        <v>131</v>
      </c>
      <c r="O12" s="57"/>
    </row>
    <row r="13" spans="1:17" s="8" customFormat="1" ht="15.75" customHeight="1">
      <c r="A13" s="51"/>
      <c r="B13" s="53"/>
      <c r="C13" s="53"/>
      <c r="D13" s="53"/>
      <c r="E13" s="53"/>
      <c r="F13" s="53"/>
      <c r="G13" s="55"/>
      <c r="H13" s="55"/>
      <c r="I13" s="55"/>
      <c r="J13" s="55"/>
      <c r="K13" s="55"/>
      <c r="L13" s="55"/>
      <c r="M13" s="55"/>
      <c r="N13" s="58"/>
      <c r="O13" s="59"/>
      <c r="P13" s="32"/>
      <c r="Q13" s="10"/>
    </row>
    <row r="14" spans="1:17" s="8" customFormat="1" ht="33.75" customHeight="1">
      <c r="A14" s="51"/>
      <c r="B14" s="53"/>
      <c r="C14" s="53"/>
      <c r="D14" s="53"/>
      <c r="E14" s="53"/>
      <c r="F14" s="53"/>
      <c r="G14" s="38" t="s">
        <v>5</v>
      </c>
      <c r="H14" s="39"/>
      <c r="I14" s="40"/>
      <c r="J14" s="38" t="s">
        <v>133</v>
      </c>
      <c r="K14" s="39"/>
      <c r="L14" s="40"/>
      <c r="M14" s="36" t="s">
        <v>6</v>
      </c>
      <c r="N14" s="41" t="s">
        <v>7</v>
      </c>
      <c r="O14" s="43" t="s">
        <v>8</v>
      </c>
      <c r="P14" s="32"/>
      <c r="Q14" s="10"/>
    </row>
    <row r="15" spans="1:17" s="8" customFormat="1" ht="55.9" customHeight="1">
      <c r="A15" s="51"/>
      <c r="B15" s="53"/>
      <c r="C15" s="53"/>
      <c r="D15" s="16" t="s">
        <v>9</v>
      </c>
      <c r="E15" s="16" t="s">
        <v>10</v>
      </c>
      <c r="F15" s="16" t="s">
        <v>11</v>
      </c>
      <c r="G15" s="29" t="s">
        <v>134</v>
      </c>
      <c r="H15" s="11" t="s">
        <v>130</v>
      </c>
      <c r="I15" s="29" t="s">
        <v>132</v>
      </c>
      <c r="J15" s="29" t="s">
        <v>134</v>
      </c>
      <c r="K15" s="29" t="s">
        <v>130</v>
      </c>
      <c r="L15" s="29" t="s">
        <v>132</v>
      </c>
      <c r="M15" s="37"/>
      <c r="N15" s="42"/>
      <c r="O15" s="44"/>
      <c r="P15" s="32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VLOOKUP(B16,'[1]Brokers'!$B$9:$H$66,7,0)</f>
        <v>1994507501.34</v>
      </c>
      <c r="H16" s="17">
        <f>VLOOKUP(B16,'[1]Brokers'!$B$9:$X$66,23,0)</f>
        <v>3490586640</v>
      </c>
      <c r="I16" s="17">
        <v>0</v>
      </c>
      <c r="J16" s="17">
        <f>VLOOKUP(B16,'[1]Brokers'!$B$9:$M$66,12,0)</f>
        <v>8466711175</v>
      </c>
      <c r="K16" s="17">
        <v>0</v>
      </c>
      <c r="L16" s="17">
        <f>VLOOKUP(B16,'[2]Brokers'!$B$9:$T$66,19,0)</f>
        <v>0</v>
      </c>
      <c r="M16" s="18">
        <f aca="true" t="shared" si="0" ref="M16:M47">L16+I16+J16+H16+G16</f>
        <v>13951805316.34</v>
      </c>
      <c r="N16" s="19">
        <v>34131482773.1</v>
      </c>
      <c r="O16" s="30">
        <f aca="true" t="shared" si="1" ref="O16:O47">N16/$N$74</f>
        <v>0.40634153234516945</v>
      </c>
      <c r="P16" s="33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VLOOKUP(B17,'[1]Brokers'!$B$9:$H$66,7,0)</f>
        <v>724806182.95</v>
      </c>
      <c r="H17" s="17">
        <f>VLOOKUP(B17,'[1]Brokers'!$B$9:$X$66,23,0)</f>
        <v>1676356140</v>
      </c>
      <c r="I17" s="17">
        <v>0</v>
      </c>
      <c r="J17" s="17">
        <f>VLOOKUP(B17,'[1]Brokers'!$B$9:$M$66,12,0)</f>
        <v>247959225</v>
      </c>
      <c r="K17" s="17">
        <v>0</v>
      </c>
      <c r="L17" s="17">
        <f>VLOOKUP(B17,'[2]Brokers'!$B$9:$T$66,19,0)</f>
        <v>0</v>
      </c>
      <c r="M17" s="18">
        <f t="shared" si="0"/>
        <v>2649121547.95</v>
      </c>
      <c r="N17" s="19">
        <v>23545914867.140003</v>
      </c>
      <c r="O17" s="30">
        <f t="shared" si="1"/>
        <v>0.2803184142683406</v>
      </c>
      <c r="P17" s="33"/>
    </row>
    <row r="18" spans="1:16" ht="15">
      <c r="A18" s="12">
        <v>3</v>
      </c>
      <c r="B18" s="13" t="s">
        <v>45</v>
      </c>
      <c r="C18" s="14" t="s">
        <v>46</v>
      </c>
      <c r="D18" s="15" t="s">
        <v>14</v>
      </c>
      <c r="E18" s="16"/>
      <c r="F18" s="16"/>
      <c r="G18" s="17">
        <f>VLOOKUP(B18,'[1]Brokers'!$B$9:$H$66,7,0)</f>
        <v>6070981434.85</v>
      </c>
      <c r="H18" s="17">
        <f>VLOOKUP(B18,'[1]Brokers'!$B$9:$X$66,23,0)</f>
        <v>0</v>
      </c>
      <c r="I18" s="17">
        <v>0</v>
      </c>
      <c r="J18" s="17">
        <f>VLOOKUP(B18,'[1]Brokers'!$B$9:$M$66,12,0)</f>
        <v>14539775</v>
      </c>
      <c r="K18" s="17">
        <v>0</v>
      </c>
      <c r="L18" s="17">
        <f>VLOOKUP(B18,'[2]Brokers'!$B$9:$T$66,19,0)</f>
        <v>0</v>
      </c>
      <c r="M18" s="18">
        <f t="shared" si="0"/>
        <v>6085521209.85</v>
      </c>
      <c r="N18" s="19">
        <v>6098193795.85</v>
      </c>
      <c r="O18" s="30">
        <f t="shared" si="1"/>
        <v>0.07260011022716065</v>
      </c>
      <c r="P18" s="33"/>
    </row>
    <row r="19" spans="1:16" ht="15">
      <c r="A19" s="12">
        <v>4</v>
      </c>
      <c r="B19" s="13" t="s">
        <v>12</v>
      </c>
      <c r="C19" s="14" t="s">
        <v>13</v>
      </c>
      <c r="D19" s="15" t="s">
        <v>14</v>
      </c>
      <c r="E19" s="16" t="s">
        <v>14</v>
      </c>
      <c r="F19" s="16" t="s">
        <v>14</v>
      </c>
      <c r="G19" s="17">
        <f>VLOOKUP(B19,'[1]Brokers'!$B$9:$H$66,7,0)</f>
        <v>1336342683.9099998</v>
      </c>
      <c r="H19" s="17">
        <f>VLOOKUP(B19,'[1]Brokers'!$B$9:$X$66,23,0)</f>
        <v>899687760</v>
      </c>
      <c r="I19" s="17">
        <v>0</v>
      </c>
      <c r="J19" s="17">
        <f>VLOOKUP(B19,'[1]Brokers'!$B$9:$M$66,12,0)</f>
        <v>120861700</v>
      </c>
      <c r="K19" s="17">
        <v>0</v>
      </c>
      <c r="L19" s="17">
        <f>VLOOKUP(B19,'[2]Brokers'!$B$9:$T$66,19,0)</f>
        <v>0</v>
      </c>
      <c r="M19" s="18">
        <f t="shared" si="0"/>
        <v>2356892143.91</v>
      </c>
      <c r="N19" s="19">
        <v>4205043743.63</v>
      </c>
      <c r="O19" s="30">
        <f t="shared" si="1"/>
        <v>0.050061813303691124</v>
      </c>
      <c r="P19" s="33"/>
    </row>
    <row r="20" spans="1:16" ht="15">
      <c r="A20" s="12">
        <v>5</v>
      </c>
      <c r="B20" s="13" t="s">
        <v>19</v>
      </c>
      <c r="C20" s="14" t="s">
        <v>20</v>
      </c>
      <c r="D20" s="15" t="s">
        <v>14</v>
      </c>
      <c r="E20" s="16" t="s">
        <v>14</v>
      </c>
      <c r="F20" s="16" t="s">
        <v>14</v>
      </c>
      <c r="G20" s="17">
        <f>VLOOKUP(B20,'[1]Brokers'!$B$9:$H$66,7,0)</f>
        <v>1044510220.25</v>
      </c>
      <c r="H20" s="17">
        <f>VLOOKUP(B20,'[1]Brokers'!$B$9:$X$66,23,0)</f>
        <v>72970400</v>
      </c>
      <c r="I20" s="17">
        <v>0</v>
      </c>
      <c r="J20" s="17">
        <f>VLOOKUP(B20,'[1]Brokers'!$B$9:$M$66,12,0)</f>
        <v>232856700</v>
      </c>
      <c r="K20" s="17">
        <v>0</v>
      </c>
      <c r="L20" s="17">
        <f>VLOOKUP(B20,'[2]Brokers'!$B$9:$T$66,19,0)</f>
        <v>0</v>
      </c>
      <c r="M20" s="18">
        <f t="shared" si="0"/>
        <v>1350337320.25</v>
      </c>
      <c r="N20" s="19">
        <v>3090908027.9700003</v>
      </c>
      <c r="O20" s="30">
        <f t="shared" si="1"/>
        <v>0.03679782424844365</v>
      </c>
      <c r="P20" s="33"/>
    </row>
    <row r="21" spans="1:17" s="8" customFormat="1" ht="15">
      <c r="A21" s="12">
        <v>6</v>
      </c>
      <c r="B21" s="13" t="s">
        <v>25</v>
      </c>
      <c r="C21" s="14" t="s">
        <v>26</v>
      </c>
      <c r="D21" s="15" t="s">
        <v>14</v>
      </c>
      <c r="E21" s="16" t="s">
        <v>14</v>
      </c>
      <c r="F21" s="16"/>
      <c r="G21" s="17">
        <f>VLOOKUP(B21,'[1]Brokers'!$B$9:$H$66,7,0)</f>
        <v>1034076372</v>
      </c>
      <c r="H21" s="17">
        <f>VLOOKUP(B21,'[1]Brokers'!$B$9:$X$66,23,0)</f>
        <v>0</v>
      </c>
      <c r="I21" s="17">
        <v>0</v>
      </c>
      <c r="J21" s="17">
        <f>VLOOKUP(B21,'[1]Brokers'!$B$9:$M$66,12,0)</f>
        <v>138303475</v>
      </c>
      <c r="K21" s="17">
        <v>0</v>
      </c>
      <c r="L21" s="17">
        <f>VLOOKUP(B21,'[2]Brokers'!$B$9:$T$66,19,0)</f>
        <v>0</v>
      </c>
      <c r="M21" s="18">
        <f t="shared" si="0"/>
        <v>1172379847</v>
      </c>
      <c r="N21" s="19">
        <v>1959273005.4099998</v>
      </c>
      <c r="O21" s="30">
        <f t="shared" si="1"/>
        <v>0.023325502750448358</v>
      </c>
      <c r="P21" s="33"/>
      <c r="Q21" s="10"/>
    </row>
    <row r="22" spans="1:16" ht="15">
      <c r="A22" s="12">
        <v>7</v>
      </c>
      <c r="B22" s="13" t="s">
        <v>27</v>
      </c>
      <c r="C22" s="14" t="s">
        <v>28</v>
      </c>
      <c r="D22" s="15" t="s">
        <v>14</v>
      </c>
      <c r="E22" s="16" t="s">
        <v>14</v>
      </c>
      <c r="F22" s="16" t="s">
        <v>14</v>
      </c>
      <c r="G22" s="17">
        <f>VLOOKUP(B22,'[1]Brokers'!$B$9:$H$66,7,0)</f>
        <v>616195810.55</v>
      </c>
      <c r="H22" s="17">
        <f>VLOOKUP(B22,'[1]Brokers'!$B$9:$X$66,23,0)</f>
        <v>0</v>
      </c>
      <c r="I22" s="17">
        <v>0</v>
      </c>
      <c r="J22" s="17">
        <f>VLOOKUP(B22,'[1]Brokers'!$B$9:$M$66,12,0)</f>
        <v>193621725</v>
      </c>
      <c r="K22" s="17">
        <v>0</v>
      </c>
      <c r="L22" s="17">
        <f>VLOOKUP(B22,'[2]Brokers'!$B$9:$T$66,19,0)</f>
        <v>0</v>
      </c>
      <c r="M22" s="18">
        <f t="shared" si="0"/>
        <v>809817535.55</v>
      </c>
      <c r="N22" s="19">
        <v>1805894407.1799998</v>
      </c>
      <c r="O22" s="30">
        <f t="shared" si="1"/>
        <v>0.021499502542720737</v>
      </c>
      <c r="P22" s="33"/>
    </row>
    <row r="23" spans="1:16" ht="15">
      <c r="A23" s="12">
        <v>8</v>
      </c>
      <c r="B23" s="13" t="s">
        <v>41</v>
      </c>
      <c r="C23" s="14" t="s">
        <v>42</v>
      </c>
      <c r="D23" s="15" t="s">
        <v>14</v>
      </c>
      <c r="E23" s="15" t="s">
        <v>14</v>
      </c>
      <c r="F23" s="16" t="s">
        <v>14</v>
      </c>
      <c r="G23" s="17">
        <f>VLOOKUP(B23,'[1]Brokers'!$B$9:$H$66,7,0)</f>
        <v>506171864.71000004</v>
      </c>
      <c r="H23" s="17">
        <f>VLOOKUP(B23,'[1]Brokers'!$B$9:$X$66,23,0)</f>
        <v>0</v>
      </c>
      <c r="I23" s="17">
        <v>0</v>
      </c>
      <c r="J23" s="17">
        <f>VLOOKUP(B23,'[1]Brokers'!$B$9:$M$66,12,0)</f>
        <v>89485975</v>
      </c>
      <c r="K23" s="17">
        <v>0</v>
      </c>
      <c r="L23" s="17">
        <f>VLOOKUP(B23,'[2]Brokers'!$B$9:$T$66,19,0)</f>
        <v>0</v>
      </c>
      <c r="M23" s="18">
        <f t="shared" si="0"/>
        <v>595657839.71</v>
      </c>
      <c r="N23" s="19">
        <v>1580004405.74</v>
      </c>
      <c r="O23" s="30">
        <f t="shared" si="1"/>
        <v>0.018810240844458887</v>
      </c>
      <c r="P23" s="33"/>
    </row>
    <row r="24" spans="1:16" ht="15">
      <c r="A24" s="12">
        <v>9</v>
      </c>
      <c r="B24" s="13" t="s">
        <v>23</v>
      </c>
      <c r="C24" s="14" t="s">
        <v>24</v>
      </c>
      <c r="D24" s="15" t="s">
        <v>14</v>
      </c>
      <c r="E24" s="16" t="s">
        <v>14</v>
      </c>
      <c r="F24" s="16"/>
      <c r="G24" s="17">
        <f>VLOOKUP(B24,'[1]Brokers'!$B$9:$H$66,7,0)</f>
        <v>580533057.4200001</v>
      </c>
      <c r="H24" s="17">
        <f>VLOOKUP(B24,'[1]Brokers'!$B$9:$X$66,23,0)</f>
        <v>0</v>
      </c>
      <c r="I24" s="17">
        <v>0</v>
      </c>
      <c r="J24" s="17">
        <f>VLOOKUP(B24,'[1]Brokers'!$B$9:$M$66,12,0)</f>
        <v>17311200</v>
      </c>
      <c r="K24" s="17">
        <v>0</v>
      </c>
      <c r="L24" s="17">
        <f>VLOOKUP(B24,'[2]Brokers'!$B$9:$T$66,19,0)</f>
        <v>0</v>
      </c>
      <c r="M24" s="18">
        <f t="shared" si="0"/>
        <v>597844257.4200001</v>
      </c>
      <c r="N24" s="19">
        <v>1404030886.6100001</v>
      </c>
      <c r="O24" s="30">
        <f t="shared" si="1"/>
        <v>0.0167152439792242</v>
      </c>
      <c r="P24" s="33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VLOOKUP(B25,'[1]Brokers'!$B$9:$H$66,7,0)</f>
        <v>372430923.96000004</v>
      </c>
      <c r="H25" s="17">
        <f>VLOOKUP(B25,'[1]Brokers'!$B$9:$X$66,23,0)</f>
        <v>147300000</v>
      </c>
      <c r="I25" s="17">
        <v>0</v>
      </c>
      <c r="J25" s="17">
        <f>VLOOKUP(B25,'[1]Brokers'!$B$9:$M$66,12,0)</f>
        <v>73206075</v>
      </c>
      <c r="K25" s="17">
        <v>0</v>
      </c>
      <c r="L25" s="17">
        <f>VLOOKUP(B25,'[2]Brokers'!$B$9:$T$66,19,0)</f>
        <v>0</v>
      </c>
      <c r="M25" s="18">
        <f t="shared" si="0"/>
        <v>592936998.96</v>
      </c>
      <c r="N25" s="19">
        <v>1055356425.97</v>
      </c>
      <c r="O25" s="30">
        <f t="shared" si="1"/>
        <v>0.012564210882656069</v>
      </c>
      <c r="P25" s="33"/>
      <c r="Q25" s="1"/>
    </row>
    <row r="26" spans="1:16" ht="15">
      <c r="A26" s="12">
        <v>11</v>
      </c>
      <c r="B26" s="13" t="s">
        <v>31</v>
      </c>
      <c r="C26" s="14" t="s">
        <v>32</v>
      </c>
      <c r="D26" s="15" t="s">
        <v>14</v>
      </c>
      <c r="E26" s="16" t="s">
        <v>14</v>
      </c>
      <c r="F26" s="16"/>
      <c r="G26" s="17">
        <f>VLOOKUP(B26,'[1]Brokers'!$B$9:$H$66,7,0)</f>
        <v>348031753.44</v>
      </c>
      <c r="H26" s="17">
        <f>VLOOKUP(B26,'[1]Brokers'!$B$9:$X$66,23,0)</f>
        <v>86363600</v>
      </c>
      <c r="I26" s="17">
        <v>0</v>
      </c>
      <c r="J26" s="17">
        <f>VLOOKUP(B26,'[1]Brokers'!$B$9:$M$66,12,0)</f>
        <v>71340800</v>
      </c>
      <c r="K26" s="17">
        <v>0</v>
      </c>
      <c r="L26" s="17">
        <f>VLOOKUP(B26,'[2]Brokers'!$B$9:$T$66,19,0)</f>
        <v>0</v>
      </c>
      <c r="M26" s="18">
        <f t="shared" si="0"/>
        <v>505736153.44</v>
      </c>
      <c r="N26" s="19">
        <v>984138006.51</v>
      </c>
      <c r="O26" s="30">
        <f t="shared" si="1"/>
        <v>0.01171634259967057</v>
      </c>
      <c r="P26" s="33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VLOOKUP(B27,'[1]Brokers'!$B$9:$H$66,7,0)</f>
        <v>244167226.08999997</v>
      </c>
      <c r="H27" s="17">
        <f>VLOOKUP(B27,'[1]Brokers'!$B$9:$X$66,23,0)</f>
        <v>72970400</v>
      </c>
      <c r="I27" s="17">
        <v>0</v>
      </c>
      <c r="J27" s="17">
        <f>VLOOKUP(B27,'[1]Brokers'!$B$9:$M$66,12,0)</f>
        <v>82205325</v>
      </c>
      <c r="K27" s="17">
        <v>0</v>
      </c>
      <c r="L27" s="17">
        <f>VLOOKUP(B27,'[2]Brokers'!$B$9:$T$66,19,0)</f>
        <v>0</v>
      </c>
      <c r="M27" s="18">
        <f t="shared" si="0"/>
        <v>399342951.09</v>
      </c>
      <c r="N27" s="19">
        <v>811674926.5899999</v>
      </c>
      <c r="O27" s="30">
        <f t="shared" si="1"/>
        <v>0.009663138153982337</v>
      </c>
      <c r="P27" s="33"/>
    </row>
    <row r="28" spans="1:16" ht="1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VLOOKUP(B28,'[1]Brokers'!$B$9:$H$66,7,0)</f>
        <v>406804369.13</v>
      </c>
      <c r="H28" s="17">
        <f>VLOOKUP(B28,'[1]Brokers'!$B$9:$X$66,23,0)</f>
        <v>0</v>
      </c>
      <c r="I28" s="17">
        <v>0</v>
      </c>
      <c r="J28" s="17">
        <f>VLOOKUP(B28,'[1]Brokers'!$B$9:$M$66,12,0)</f>
        <v>81169500</v>
      </c>
      <c r="K28" s="17">
        <v>0</v>
      </c>
      <c r="L28" s="17">
        <f>VLOOKUP(B28,'[2]Brokers'!$B$9:$T$66,19,0)</f>
        <v>0</v>
      </c>
      <c r="M28" s="18">
        <f t="shared" si="0"/>
        <v>487973869.13</v>
      </c>
      <c r="N28" s="19">
        <v>489601389.13</v>
      </c>
      <c r="O28" s="30">
        <f t="shared" si="1"/>
        <v>0.005828793903269926</v>
      </c>
      <c r="P28" s="33"/>
    </row>
    <row r="29" spans="1:16" ht="15">
      <c r="A29" s="12">
        <v>14</v>
      </c>
      <c r="B29" s="13" t="s">
        <v>83</v>
      </c>
      <c r="C29" s="14" t="s">
        <v>84</v>
      </c>
      <c r="D29" s="15" t="s">
        <v>14</v>
      </c>
      <c r="E29" s="16"/>
      <c r="F29" s="16"/>
      <c r="G29" s="17">
        <f>VLOOKUP(B29,'[1]Brokers'!$B$9:$H$66,7,0)</f>
        <v>153042552.22</v>
      </c>
      <c r="H29" s="17">
        <f>VLOOKUP(B29,'[1]Brokers'!$B$9:$X$66,23,0)</f>
        <v>0</v>
      </c>
      <c r="I29" s="17">
        <v>0</v>
      </c>
      <c r="J29" s="17">
        <f>VLOOKUP(B29,'[1]Brokers'!$B$9:$M$66,12,0)</f>
        <v>5054050</v>
      </c>
      <c r="K29" s="17">
        <v>0</v>
      </c>
      <c r="L29" s="17">
        <f>VLOOKUP(B29,'[2]Brokers'!$B$9:$T$66,19,0)</f>
        <v>0</v>
      </c>
      <c r="M29" s="18">
        <f t="shared" si="0"/>
        <v>158096602.22</v>
      </c>
      <c r="N29" s="19">
        <v>334226155.28999996</v>
      </c>
      <c r="O29" s="30">
        <f t="shared" si="1"/>
        <v>0.0039790233841645135</v>
      </c>
      <c r="P29" s="33"/>
    </row>
    <row r="30" spans="1:16" ht="15">
      <c r="A30" s="12">
        <v>15</v>
      </c>
      <c r="B30" s="13" t="s">
        <v>59</v>
      </c>
      <c r="C30" s="14" t="s">
        <v>60</v>
      </c>
      <c r="D30" s="15" t="s">
        <v>14</v>
      </c>
      <c r="E30" s="16"/>
      <c r="F30" s="16"/>
      <c r="G30" s="17">
        <f>VLOOKUP(B30,'[1]Brokers'!$B$9:$H$66,7,0)</f>
        <v>69650751.19</v>
      </c>
      <c r="H30" s="17">
        <f>VLOOKUP(B30,'[1]Brokers'!$B$9:$X$66,23,0)</f>
        <v>0</v>
      </c>
      <c r="I30" s="17">
        <v>0</v>
      </c>
      <c r="J30" s="17">
        <f>VLOOKUP(B30,'[1]Brokers'!$B$9:$M$66,12,0)</f>
        <v>13731825</v>
      </c>
      <c r="K30" s="17">
        <v>0</v>
      </c>
      <c r="L30" s="17">
        <f>VLOOKUP(B30,'[2]Brokers'!$B$9:$T$66,19,0)</f>
        <v>0</v>
      </c>
      <c r="M30" s="18">
        <f t="shared" si="0"/>
        <v>83382576.19</v>
      </c>
      <c r="N30" s="19">
        <v>324803289.98</v>
      </c>
      <c r="O30" s="30">
        <f t="shared" si="1"/>
        <v>0.003866842452717691</v>
      </c>
      <c r="P30" s="33"/>
    </row>
    <row r="31" spans="1:16" ht="15">
      <c r="A31" s="12">
        <v>16</v>
      </c>
      <c r="B31" s="13" t="s">
        <v>43</v>
      </c>
      <c r="C31" s="14" t="s">
        <v>44</v>
      </c>
      <c r="D31" s="15" t="s">
        <v>14</v>
      </c>
      <c r="E31" s="16" t="s">
        <v>14</v>
      </c>
      <c r="F31" s="16"/>
      <c r="G31" s="17">
        <f>VLOOKUP(B31,'[1]Brokers'!$B$9:$H$66,7,0)</f>
        <v>148192942.64</v>
      </c>
      <c r="H31" s="17">
        <f>VLOOKUP(B31,'[1]Brokers'!$B$9:$X$66,23,0)</f>
        <v>0</v>
      </c>
      <c r="I31" s="17">
        <v>0</v>
      </c>
      <c r="J31" s="17">
        <f>VLOOKUP(B31,'[1]Brokers'!$B$9:$M$66,12,0)</f>
        <v>6097875</v>
      </c>
      <c r="K31" s="17">
        <v>0</v>
      </c>
      <c r="L31" s="17">
        <f>VLOOKUP(B31,'[2]Brokers'!$B$9:$T$66,19,0)</f>
        <v>0</v>
      </c>
      <c r="M31" s="18">
        <f t="shared" si="0"/>
        <v>154290817.64</v>
      </c>
      <c r="N31" s="19">
        <v>275328908.12</v>
      </c>
      <c r="O31" s="30">
        <f t="shared" si="1"/>
        <v>0.003277840906243226</v>
      </c>
      <c r="P31" s="33"/>
    </row>
    <row r="32" spans="1:16" ht="15">
      <c r="A32" s="12">
        <v>17</v>
      </c>
      <c r="B32" s="13" t="s">
        <v>35</v>
      </c>
      <c r="C32" s="14" t="s">
        <v>36</v>
      </c>
      <c r="D32" s="15" t="s">
        <v>14</v>
      </c>
      <c r="E32" s="16" t="s">
        <v>14</v>
      </c>
      <c r="F32" s="16"/>
      <c r="G32" s="17">
        <f>VLOOKUP(B32,'[1]Brokers'!$B$9:$H$66,7,0)</f>
        <v>88824258.72</v>
      </c>
      <c r="H32" s="17">
        <f>VLOOKUP(B32,'[1]Brokers'!$B$9:$X$66,23,0)</f>
        <v>0</v>
      </c>
      <c r="I32" s="17">
        <v>0</v>
      </c>
      <c r="J32" s="17">
        <f>VLOOKUP(B32,'[1]Brokers'!$B$9:$M$66,12,0)</f>
        <v>6879550</v>
      </c>
      <c r="K32" s="17">
        <v>0</v>
      </c>
      <c r="L32" s="17">
        <f>VLOOKUP(B32,'[2]Brokers'!$B$9:$T$66,19,0)</f>
        <v>0</v>
      </c>
      <c r="M32" s="18">
        <f t="shared" si="0"/>
        <v>95703808.72</v>
      </c>
      <c r="N32" s="19">
        <v>218285387.04000002</v>
      </c>
      <c r="O32" s="30">
        <f t="shared" si="1"/>
        <v>0.0025987273757792253</v>
      </c>
      <c r="P32" s="33"/>
    </row>
    <row r="33" spans="1:16" ht="15">
      <c r="A33" s="12">
        <v>18</v>
      </c>
      <c r="B33" s="13" t="s">
        <v>17</v>
      </c>
      <c r="C33" s="14" t="s">
        <v>18</v>
      </c>
      <c r="D33" s="15" t="s">
        <v>14</v>
      </c>
      <c r="E33" s="16" t="s">
        <v>14</v>
      </c>
      <c r="F33" s="16" t="s">
        <v>14</v>
      </c>
      <c r="G33" s="17">
        <f>VLOOKUP(B33,'[1]Brokers'!$B$9:$H$66,7,0)</f>
        <v>65898880.6</v>
      </c>
      <c r="H33" s="17">
        <f>VLOOKUP(B33,'[1]Brokers'!$B$9:$X$66,23,0)</f>
        <v>0</v>
      </c>
      <c r="I33" s="17">
        <v>0</v>
      </c>
      <c r="J33" s="17">
        <f>VLOOKUP(B33,'[1]Brokers'!$B$9:$M$66,12,0)</f>
        <v>12332150</v>
      </c>
      <c r="K33" s="17">
        <v>0</v>
      </c>
      <c r="L33" s="17">
        <f>VLOOKUP(B33,'[2]Brokers'!$B$9:$T$66,19,0)</f>
        <v>0</v>
      </c>
      <c r="M33" s="18">
        <f t="shared" si="0"/>
        <v>78231030.6</v>
      </c>
      <c r="N33" s="19">
        <v>192669824.1</v>
      </c>
      <c r="O33" s="30">
        <f t="shared" si="1"/>
        <v>0.002293769423435968</v>
      </c>
      <c r="P33" s="33"/>
    </row>
    <row r="34" spans="1:16" ht="15">
      <c r="A34" s="12">
        <v>19</v>
      </c>
      <c r="B34" s="13" t="s">
        <v>61</v>
      </c>
      <c r="C34" s="14" t="s">
        <v>62</v>
      </c>
      <c r="D34" s="15" t="s">
        <v>14</v>
      </c>
      <c r="E34" s="16" t="s">
        <v>14</v>
      </c>
      <c r="F34" s="16" t="s">
        <v>14</v>
      </c>
      <c r="G34" s="17">
        <f>VLOOKUP(B34,'[1]Brokers'!$B$9:$H$66,7,0)</f>
        <v>125980480.59</v>
      </c>
      <c r="H34" s="17">
        <f>VLOOKUP(B34,'[1]Brokers'!$B$9:$X$66,23,0)</f>
        <v>0</v>
      </c>
      <c r="I34" s="17">
        <v>0</v>
      </c>
      <c r="J34" s="17">
        <f>VLOOKUP(B34,'[1]Brokers'!$B$9:$M$66,12,0)</f>
        <v>9395200</v>
      </c>
      <c r="K34" s="17">
        <v>0</v>
      </c>
      <c r="L34" s="17">
        <f>VLOOKUP(B34,'[2]Brokers'!$B$9:$T$66,19,0)</f>
        <v>0</v>
      </c>
      <c r="M34" s="18">
        <f t="shared" si="0"/>
        <v>135375680.59</v>
      </c>
      <c r="N34" s="19">
        <v>172236217.59</v>
      </c>
      <c r="O34" s="30">
        <f t="shared" si="1"/>
        <v>0.0020505036082409866</v>
      </c>
      <c r="P34" s="33"/>
    </row>
    <row r="35" spans="1:16" ht="15">
      <c r="A35" s="12">
        <v>20</v>
      </c>
      <c r="B35" s="13" t="s">
        <v>47</v>
      </c>
      <c r="C35" s="14" t="s">
        <v>48</v>
      </c>
      <c r="D35" s="15" t="s">
        <v>14</v>
      </c>
      <c r="E35" s="16"/>
      <c r="F35" s="16"/>
      <c r="G35" s="17">
        <f>VLOOKUP(B35,'[1]Brokers'!$B$9:$H$66,7,0)</f>
        <v>77568785.43</v>
      </c>
      <c r="H35" s="17">
        <f>VLOOKUP(B35,'[1]Brokers'!$B$9:$X$66,23,0)</f>
        <v>0</v>
      </c>
      <c r="I35" s="17">
        <v>0</v>
      </c>
      <c r="J35" s="17">
        <f>VLOOKUP(B35,'[1]Brokers'!$B$9:$M$66,12,0)</f>
        <v>12939375</v>
      </c>
      <c r="K35" s="17">
        <v>0</v>
      </c>
      <c r="L35" s="17">
        <f>VLOOKUP(B35,'[2]Brokers'!$B$9:$T$66,19,0)</f>
        <v>0</v>
      </c>
      <c r="M35" s="18">
        <f t="shared" si="0"/>
        <v>90508160.43</v>
      </c>
      <c r="N35" s="19">
        <v>162923154.63</v>
      </c>
      <c r="O35" s="30">
        <f t="shared" si="1"/>
        <v>0.0019396298938128534</v>
      </c>
      <c r="P35" s="33"/>
    </row>
    <row r="36" spans="1:16" ht="15">
      <c r="A36" s="12">
        <v>21</v>
      </c>
      <c r="B36" s="13" t="s">
        <v>55</v>
      </c>
      <c r="C36" s="14" t="s">
        <v>56</v>
      </c>
      <c r="D36" s="15" t="s">
        <v>14</v>
      </c>
      <c r="E36" s="16"/>
      <c r="F36" s="16"/>
      <c r="G36" s="17">
        <f>VLOOKUP(B36,'[1]Brokers'!$B$9:$H$66,7,0)</f>
        <v>8703419.32</v>
      </c>
      <c r="H36" s="17">
        <f>VLOOKUP(B36,'[1]Brokers'!$B$9:$X$66,23,0)</f>
        <v>0</v>
      </c>
      <c r="I36" s="17">
        <v>0</v>
      </c>
      <c r="J36" s="17">
        <f>VLOOKUP(B36,'[1]Brokers'!$B$9:$M$66,12,0)</f>
        <v>2257900</v>
      </c>
      <c r="K36" s="17">
        <v>0</v>
      </c>
      <c r="L36" s="17">
        <f>VLOOKUP(B36,'[2]Brokers'!$B$9:$T$66,19,0)</f>
        <v>0</v>
      </c>
      <c r="M36" s="18">
        <f t="shared" si="0"/>
        <v>10961319.32</v>
      </c>
      <c r="N36" s="19">
        <v>159011810.32</v>
      </c>
      <c r="O36" s="30">
        <f t="shared" si="1"/>
        <v>0.0018930646258747265</v>
      </c>
      <c r="P36" s="33"/>
    </row>
    <row r="37" spans="1:16" ht="15">
      <c r="A37" s="12">
        <v>22</v>
      </c>
      <c r="B37" s="13" t="s">
        <v>77</v>
      </c>
      <c r="C37" s="14" t="s">
        <v>78</v>
      </c>
      <c r="D37" s="15" t="s">
        <v>14</v>
      </c>
      <c r="E37" s="16"/>
      <c r="F37" s="16"/>
      <c r="G37" s="17">
        <f>VLOOKUP(B37,'[1]Brokers'!$B$9:$H$66,7,0)</f>
        <v>96697871.29</v>
      </c>
      <c r="H37" s="17">
        <f>VLOOKUP(B37,'[1]Brokers'!$B$9:$X$66,23,0)</f>
        <v>0</v>
      </c>
      <c r="I37" s="17">
        <v>0</v>
      </c>
      <c r="J37" s="17">
        <f>VLOOKUP(B37,'[1]Brokers'!$B$9:$M$66,12,0)</f>
        <v>11583600</v>
      </c>
      <c r="K37" s="17">
        <v>0</v>
      </c>
      <c r="L37" s="17">
        <f>VLOOKUP(B37,'[2]Brokers'!$B$9:$T$66,19,0)</f>
        <v>0</v>
      </c>
      <c r="M37" s="18">
        <f t="shared" si="0"/>
        <v>108281471.29</v>
      </c>
      <c r="N37" s="19">
        <v>136553639.29000002</v>
      </c>
      <c r="O37" s="30">
        <f t="shared" si="1"/>
        <v>0.0016256960005306118</v>
      </c>
      <c r="P37" s="33"/>
    </row>
    <row r="38" spans="1:16" ht="15">
      <c r="A38" s="12">
        <v>23</v>
      </c>
      <c r="B38" s="13" t="s">
        <v>95</v>
      </c>
      <c r="C38" s="14" t="s">
        <v>96</v>
      </c>
      <c r="D38" s="15" t="s">
        <v>14</v>
      </c>
      <c r="E38" s="16" t="s">
        <v>14</v>
      </c>
      <c r="F38" s="16" t="s">
        <v>14</v>
      </c>
      <c r="G38" s="17">
        <f>VLOOKUP(B38,'[1]Brokers'!$B$9:$H$66,7,0)</f>
        <v>40741744.92</v>
      </c>
      <c r="H38" s="17">
        <f>VLOOKUP(B38,'[1]Brokers'!$B$9:$X$66,23,0)</f>
        <v>0</v>
      </c>
      <c r="I38" s="17">
        <v>0</v>
      </c>
      <c r="J38" s="17">
        <f>VLOOKUP(B38,'[1]Brokers'!$B$9:$M$66,12,0)</f>
        <v>16101175</v>
      </c>
      <c r="K38" s="17">
        <v>0</v>
      </c>
      <c r="L38" s="17">
        <f>VLOOKUP(B38,'[2]Brokers'!$B$9:$T$66,19,0)</f>
        <v>0</v>
      </c>
      <c r="M38" s="18">
        <f t="shared" si="0"/>
        <v>56842919.92</v>
      </c>
      <c r="N38" s="19">
        <v>121824705.3</v>
      </c>
      <c r="O38" s="30">
        <f t="shared" si="1"/>
        <v>0.0014503453529453743</v>
      </c>
      <c r="P38" s="33"/>
    </row>
    <row r="39" spans="1:16" ht="15">
      <c r="A39" s="12">
        <v>24</v>
      </c>
      <c r="B39" s="13" t="s">
        <v>67</v>
      </c>
      <c r="C39" s="14" t="s">
        <v>68</v>
      </c>
      <c r="D39" s="15" t="s">
        <v>14</v>
      </c>
      <c r="E39" s="16"/>
      <c r="F39" s="16"/>
      <c r="G39" s="17">
        <f>VLOOKUP(B39,'[1]Brokers'!$B$9:$H$66,7,0)</f>
        <v>21720025.1</v>
      </c>
      <c r="H39" s="17">
        <f>VLOOKUP(B39,'[1]Brokers'!$B$9:$X$66,23,0)</f>
        <v>0</v>
      </c>
      <c r="I39" s="17">
        <v>0</v>
      </c>
      <c r="J39" s="17">
        <f>VLOOKUP(B39,'[1]Brokers'!$B$9:$M$66,12,0)</f>
        <v>1083425</v>
      </c>
      <c r="K39" s="17">
        <v>0</v>
      </c>
      <c r="L39" s="17">
        <f>VLOOKUP(B39,'[2]Brokers'!$B$9:$T$66,19,0)</f>
        <v>0</v>
      </c>
      <c r="M39" s="18">
        <f t="shared" si="0"/>
        <v>22803450.1</v>
      </c>
      <c r="N39" s="19">
        <v>111297302</v>
      </c>
      <c r="O39" s="30">
        <f t="shared" si="1"/>
        <v>0.0013250146951191346</v>
      </c>
      <c r="P39" s="33"/>
    </row>
    <row r="40" spans="1:16" ht="15">
      <c r="A40" s="12">
        <v>25</v>
      </c>
      <c r="B40" s="13" t="s">
        <v>79</v>
      </c>
      <c r="C40" s="14" t="s">
        <v>80</v>
      </c>
      <c r="D40" s="15" t="s">
        <v>14</v>
      </c>
      <c r="E40" s="16"/>
      <c r="F40" s="16"/>
      <c r="G40" s="17">
        <f>VLOOKUP(B40,'[1]Brokers'!$B$9:$H$66,7,0)</f>
        <v>83861520.99000001</v>
      </c>
      <c r="H40" s="17">
        <f>VLOOKUP(B40,'[1]Brokers'!$B$9:$X$66,23,0)</f>
        <v>0</v>
      </c>
      <c r="I40" s="17">
        <v>0</v>
      </c>
      <c r="J40" s="17">
        <f>VLOOKUP(B40,'[1]Brokers'!$B$9:$M$66,12,0)</f>
        <v>18744325</v>
      </c>
      <c r="K40" s="17">
        <v>0</v>
      </c>
      <c r="L40" s="17">
        <f>VLOOKUP(B40,'[2]Brokers'!$B$9:$T$66,19,0)</f>
        <v>0</v>
      </c>
      <c r="M40" s="18">
        <f t="shared" si="0"/>
        <v>102605845.99000001</v>
      </c>
      <c r="N40" s="19">
        <v>108556003.99000001</v>
      </c>
      <c r="O40" s="30">
        <f t="shared" si="1"/>
        <v>0.0012923790419480377</v>
      </c>
      <c r="P40" s="33"/>
    </row>
    <row r="41" spans="1:16" ht="15">
      <c r="A41" s="12">
        <v>26</v>
      </c>
      <c r="B41" s="13" t="s">
        <v>73</v>
      </c>
      <c r="C41" s="14" t="s">
        <v>74</v>
      </c>
      <c r="D41" s="15" t="s">
        <v>14</v>
      </c>
      <c r="E41" s="16"/>
      <c r="F41" s="16"/>
      <c r="G41" s="17">
        <f>VLOOKUP(B41,'[1]Brokers'!$B$9:$H$66,7,0)</f>
        <v>44880059.06</v>
      </c>
      <c r="H41" s="17">
        <f>VLOOKUP(B41,'[1]Brokers'!$B$9:$X$66,23,0)</f>
        <v>0</v>
      </c>
      <c r="I41" s="17">
        <v>0</v>
      </c>
      <c r="J41" s="17">
        <f>VLOOKUP(B41,'[1]Brokers'!$B$9:$M$66,12,0)</f>
        <v>10570650</v>
      </c>
      <c r="K41" s="17">
        <v>0</v>
      </c>
      <c r="L41" s="17">
        <f>VLOOKUP(B41,'[2]Brokers'!$B$9:$T$66,19,0)</f>
        <v>0</v>
      </c>
      <c r="M41" s="18">
        <f t="shared" si="0"/>
        <v>55450709.06</v>
      </c>
      <c r="N41" s="19">
        <v>86636619.06</v>
      </c>
      <c r="O41" s="30">
        <f t="shared" si="1"/>
        <v>0.0010314247634676582</v>
      </c>
      <c r="P41" s="33"/>
    </row>
    <row r="42" spans="1:16" ht="15">
      <c r="A42" s="12">
        <v>27</v>
      </c>
      <c r="B42" s="13" t="s">
        <v>69</v>
      </c>
      <c r="C42" s="14" t="s">
        <v>70</v>
      </c>
      <c r="D42" s="15" t="s">
        <v>14</v>
      </c>
      <c r="E42" s="16"/>
      <c r="F42" s="16"/>
      <c r="G42" s="17">
        <f>VLOOKUP(B42,'[1]Brokers'!$B$9:$H$66,7,0)</f>
        <v>45623179.14</v>
      </c>
      <c r="H42" s="17">
        <f>VLOOKUP(B42,'[1]Brokers'!$B$9:$X$66,23,0)</f>
        <v>0</v>
      </c>
      <c r="I42" s="17">
        <v>0</v>
      </c>
      <c r="J42" s="17">
        <f>VLOOKUP(B42,'[1]Brokers'!$B$9:$M$66,12,0)</f>
        <v>7721650</v>
      </c>
      <c r="K42" s="17">
        <v>0</v>
      </c>
      <c r="L42" s="17">
        <f>VLOOKUP(B42,'[2]Brokers'!$B$9:$T$66,19,0)</f>
        <v>0</v>
      </c>
      <c r="M42" s="18">
        <f t="shared" si="0"/>
        <v>53344829.14</v>
      </c>
      <c r="N42" s="19">
        <v>81646001.78999999</v>
      </c>
      <c r="O42" s="30">
        <f t="shared" si="1"/>
        <v>0.0009720105539438248</v>
      </c>
      <c r="P42" s="33"/>
    </row>
    <row r="43" spans="1:16" ht="15">
      <c r="A43" s="12">
        <v>28</v>
      </c>
      <c r="B43" s="13" t="s">
        <v>65</v>
      </c>
      <c r="C43" s="14" t="s">
        <v>66</v>
      </c>
      <c r="D43" s="15" t="s">
        <v>14</v>
      </c>
      <c r="E43" s="16"/>
      <c r="F43" s="16"/>
      <c r="G43" s="17">
        <f>VLOOKUP(B43,'[1]Brokers'!$B$9:$H$66,7,0)</f>
        <v>6104393.12</v>
      </c>
      <c r="H43" s="17">
        <f>VLOOKUP(B43,'[1]Brokers'!$B$9:$X$66,23,0)</f>
        <v>0</v>
      </c>
      <c r="I43" s="17">
        <v>0</v>
      </c>
      <c r="J43" s="17">
        <f>VLOOKUP(B43,'[1]Brokers'!$B$9:$M$66,12,0)</f>
        <v>906525</v>
      </c>
      <c r="K43" s="17">
        <v>0</v>
      </c>
      <c r="L43" s="17">
        <f>VLOOKUP(B43,'[2]Brokers'!$B$9:$T$66,19,0)</f>
        <v>0</v>
      </c>
      <c r="M43" s="18">
        <f t="shared" si="0"/>
        <v>7010918.12</v>
      </c>
      <c r="N43" s="19">
        <v>59533830.62</v>
      </c>
      <c r="O43" s="30">
        <f t="shared" si="1"/>
        <v>0.0007087611200874707</v>
      </c>
      <c r="P43" s="33"/>
    </row>
    <row r="44" spans="1:16" ht="15">
      <c r="A44" s="12">
        <v>29</v>
      </c>
      <c r="B44" s="13" t="s">
        <v>53</v>
      </c>
      <c r="C44" s="14" t="s">
        <v>54</v>
      </c>
      <c r="D44" s="15" t="s">
        <v>14</v>
      </c>
      <c r="E44" s="16"/>
      <c r="F44" s="16"/>
      <c r="G44" s="17">
        <f>VLOOKUP(B44,'[1]Brokers'!$B$9:$H$66,7,0)</f>
        <v>27903458.64</v>
      </c>
      <c r="H44" s="17">
        <f>VLOOKUP(B44,'[1]Brokers'!$B$9:$X$66,23,0)</f>
        <v>0</v>
      </c>
      <c r="I44" s="17">
        <v>0</v>
      </c>
      <c r="J44" s="17">
        <f>VLOOKUP(B44,'[1]Brokers'!$B$9:$M$66,12,0)</f>
        <v>1844875</v>
      </c>
      <c r="K44" s="17">
        <v>0</v>
      </c>
      <c r="L44" s="17">
        <f>VLOOKUP(B44,'[2]Brokers'!$B$9:$T$66,19,0)</f>
        <v>0</v>
      </c>
      <c r="M44" s="18">
        <f t="shared" si="0"/>
        <v>29748333.64</v>
      </c>
      <c r="N44" s="19">
        <v>50789387.64</v>
      </c>
      <c r="O44" s="30">
        <f t="shared" si="1"/>
        <v>0.0006046569303099741</v>
      </c>
      <c r="P44" s="33"/>
    </row>
    <row r="45" spans="1:16" ht="15">
      <c r="A45" s="12">
        <v>30</v>
      </c>
      <c r="B45" s="13" t="s">
        <v>89</v>
      </c>
      <c r="C45" s="14" t="s">
        <v>90</v>
      </c>
      <c r="D45" s="15" t="s">
        <v>14</v>
      </c>
      <c r="E45" s="16"/>
      <c r="F45" s="16"/>
      <c r="G45" s="17">
        <f>VLOOKUP(B45,'[1]Brokers'!$B$9:$H$66,7,0)</f>
        <v>27808316.8</v>
      </c>
      <c r="H45" s="17">
        <f>VLOOKUP(B45,'[1]Brokers'!$B$9:$X$66,23,0)</f>
        <v>0</v>
      </c>
      <c r="I45" s="17">
        <v>0</v>
      </c>
      <c r="J45" s="17">
        <f>VLOOKUP(B45,'[1]Brokers'!$B$9:$M$66,12,0)</f>
        <v>1675600</v>
      </c>
      <c r="K45" s="17">
        <v>0</v>
      </c>
      <c r="L45" s="17">
        <f>VLOOKUP(B45,'[2]Brokers'!$B$9:$T$66,19,0)</f>
        <v>0</v>
      </c>
      <c r="M45" s="18">
        <f t="shared" si="0"/>
        <v>29483916.8</v>
      </c>
      <c r="N45" s="19">
        <v>50209948</v>
      </c>
      <c r="O45" s="30">
        <f t="shared" si="1"/>
        <v>0.000597758595632153</v>
      </c>
      <c r="P45" s="33"/>
    </row>
    <row r="46" spans="1:16" ht="15">
      <c r="A46" s="12">
        <v>31</v>
      </c>
      <c r="B46" s="13" t="s">
        <v>123</v>
      </c>
      <c r="C46" s="14" t="s">
        <v>124</v>
      </c>
      <c r="D46" s="15" t="s">
        <v>14</v>
      </c>
      <c r="E46" s="16"/>
      <c r="F46" s="16"/>
      <c r="G46" s="17">
        <f>VLOOKUP(B46,'[1]Brokers'!$B$9:$H$66,7,0)</f>
        <v>29415077.16</v>
      </c>
      <c r="H46" s="17">
        <f>VLOOKUP(B46,'[1]Brokers'!$B$9:$X$66,23,0)</f>
        <v>0</v>
      </c>
      <c r="I46" s="17">
        <v>0</v>
      </c>
      <c r="J46" s="17">
        <f>VLOOKUP(B46,'[1]Brokers'!$B$9:$M$66,12,0)</f>
        <v>6648000</v>
      </c>
      <c r="K46" s="17">
        <v>0</v>
      </c>
      <c r="L46" s="17">
        <f>VLOOKUP(B46,'[2]Brokers'!$B$9:$T$66,19,0)</f>
        <v>0</v>
      </c>
      <c r="M46" s="18">
        <f t="shared" si="0"/>
        <v>36063077.16</v>
      </c>
      <c r="N46" s="19">
        <v>39684577.16</v>
      </c>
      <c r="O46" s="30">
        <f t="shared" si="1"/>
        <v>0.00047245213461319277</v>
      </c>
      <c r="P46" s="33"/>
    </row>
    <row r="47" spans="1:16" ht="15">
      <c r="A47" s="12">
        <v>32</v>
      </c>
      <c r="B47" s="13" t="s">
        <v>81</v>
      </c>
      <c r="C47" s="14" t="s">
        <v>82</v>
      </c>
      <c r="D47" s="15" t="s">
        <v>14</v>
      </c>
      <c r="E47" s="16"/>
      <c r="F47" s="16"/>
      <c r="G47" s="17">
        <f>VLOOKUP(B47,'[1]Brokers'!$B$9:$H$66,7,0)</f>
        <v>13888887.64</v>
      </c>
      <c r="H47" s="17">
        <f>VLOOKUP(B47,'[1]Brokers'!$B$9:$X$66,23,0)</f>
        <v>0</v>
      </c>
      <c r="I47" s="17">
        <v>0</v>
      </c>
      <c r="J47" s="17">
        <f>VLOOKUP(B47,'[1]Brokers'!$B$9:$M$66,12,0)</f>
        <v>5803375</v>
      </c>
      <c r="K47" s="17">
        <v>0</v>
      </c>
      <c r="L47" s="17">
        <f>VLOOKUP(B47,'[2]Brokers'!$B$9:$T$66,19,0)</f>
        <v>0</v>
      </c>
      <c r="M47" s="18">
        <f t="shared" si="0"/>
        <v>19692262.64</v>
      </c>
      <c r="N47" s="19">
        <v>37850430.74</v>
      </c>
      <c r="O47" s="30">
        <f t="shared" si="1"/>
        <v>0.00045061628670108305</v>
      </c>
      <c r="P47" s="33"/>
    </row>
    <row r="48" spans="1:16" ht="15">
      <c r="A48" s="12">
        <v>33</v>
      </c>
      <c r="B48" s="13" t="s">
        <v>49</v>
      </c>
      <c r="C48" s="14" t="s">
        <v>50</v>
      </c>
      <c r="D48" s="15" t="s">
        <v>14</v>
      </c>
      <c r="E48" s="16"/>
      <c r="F48" s="16"/>
      <c r="G48" s="17">
        <f>VLOOKUP(B48,'[1]Brokers'!$B$9:$H$66,7,0)</f>
        <v>20844239.5</v>
      </c>
      <c r="H48" s="17">
        <f>VLOOKUP(B48,'[1]Brokers'!$B$9:$X$66,23,0)</f>
        <v>0</v>
      </c>
      <c r="I48" s="17">
        <v>0</v>
      </c>
      <c r="J48" s="17">
        <f>VLOOKUP(B48,'[1]Brokers'!$B$9:$M$66,12,0)</f>
        <v>10373925</v>
      </c>
      <c r="K48" s="17">
        <v>0</v>
      </c>
      <c r="L48" s="17">
        <f>VLOOKUP(B48,'[2]Brokers'!$B$9:$T$66,19,0)</f>
        <v>0</v>
      </c>
      <c r="M48" s="18">
        <f aca="true" t="shared" si="2" ref="M48:M79">L48+I48+J48+H48+G48</f>
        <v>31218164.5</v>
      </c>
      <c r="N48" s="19">
        <v>33367282.5</v>
      </c>
      <c r="O48" s="30">
        <f aca="true" t="shared" si="3" ref="O48:O79">N48/$N$74</f>
        <v>0.0003972435886064115</v>
      </c>
      <c r="P48" s="33"/>
    </row>
    <row r="49" spans="1:16" ht="15">
      <c r="A49" s="12">
        <v>34</v>
      </c>
      <c r="B49" s="13" t="s">
        <v>57</v>
      </c>
      <c r="C49" s="14" t="s">
        <v>58</v>
      </c>
      <c r="D49" s="15" t="s">
        <v>14</v>
      </c>
      <c r="E49" s="16" t="s">
        <v>14</v>
      </c>
      <c r="F49" s="16"/>
      <c r="G49" s="17">
        <f>VLOOKUP(B49,'[1]Brokers'!$B$9:$H$66,7,0)</f>
        <v>1993504.02</v>
      </c>
      <c r="H49" s="17">
        <f>VLOOKUP(B49,'[1]Brokers'!$B$9:$X$66,23,0)</f>
        <v>0</v>
      </c>
      <c r="I49" s="17">
        <v>0</v>
      </c>
      <c r="J49" s="17">
        <f>VLOOKUP(B49,'[1]Brokers'!$B$9:$M$66,12,0)</f>
        <v>2402925</v>
      </c>
      <c r="K49" s="17">
        <v>0</v>
      </c>
      <c r="L49" s="17">
        <f>VLOOKUP(B49,'[2]Brokers'!$B$9:$T$66,19,0)</f>
        <v>0</v>
      </c>
      <c r="M49" s="18">
        <f t="shared" si="2"/>
        <v>4396429.02</v>
      </c>
      <c r="N49" s="19">
        <v>19368529.02</v>
      </c>
      <c r="O49" s="30">
        <f t="shared" si="3"/>
        <v>0.0002305858732706873</v>
      </c>
      <c r="P49" s="33"/>
    </row>
    <row r="50" spans="1:17" s="21" customFormat="1" ht="15">
      <c r="A50" s="12">
        <v>35</v>
      </c>
      <c r="B50" s="13" t="s">
        <v>33</v>
      </c>
      <c r="C50" s="14" t="s">
        <v>34</v>
      </c>
      <c r="D50" s="15" t="s">
        <v>14</v>
      </c>
      <c r="E50" s="16" t="s">
        <v>14</v>
      </c>
      <c r="F50" s="16"/>
      <c r="G50" s="17">
        <f>VLOOKUP(B50,'[1]Brokers'!$B$9:$H$66,7,0)</f>
        <v>10162845</v>
      </c>
      <c r="H50" s="17">
        <f>VLOOKUP(B50,'[1]Brokers'!$B$9:$X$66,23,0)</f>
        <v>0</v>
      </c>
      <c r="I50" s="17">
        <v>0</v>
      </c>
      <c r="J50" s="17">
        <f>VLOOKUP(B50,'[1]Brokers'!$B$9:$M$66,12,0)</f>
        <v>1399375</v>
      </c>
      <c r="K50" s="17">
        <v>0</v>
      </c>
      <c r="L50" s="17">
        <f>VLOOKUP(B50,'[2]Brokers'!$B$9:$T$66,19,0)</f>
        <v>0</v>
      </c>
      <c r="M50" s="18">
        <f t="shared" si="2"/>
        <v>11562220</v>
      </c>
      <c r="N50" s="19">
        <v>17864769</v>
      </c>
      <c r="O50" s="30">
        <f t="shared" si="3"/>
        <v>0.00021268333575515395</v>
      </c>
      <c r="P50" s="33"/>
      <c r="Q50" s="20"/>
    </row>
    <row r="51" spans="1:16" ht="15">
      <c r="A51" s="12">
        <v>36</v>
      </c>
      <c r="B51" s="13" t="s">
        <v>85</v>
      </c>
      <c r="C51" s="14" t="s">
        <v>86</v>
      </c>
      <c r="D51" s="15" t="s">
        <v>14</v>
      </c>
      <c r="E51" s="16" t="s">
        <v>14</v>
      </c>
      <c r="F51" s="16"/>
      <c r="G51" s="17">
        <f>VLOOKUP(B51,'[1]Brokers'!$B$9:$H$66,7,0)</f>
        <v>8274718.26</v>
      </c>
      <c r="H51" s="17">
        <f>VLOOKUP(B51,'[1]Brokers'!$B$9:$X$66,23,0)</f>
        <v>0</v>
      </c>
      <c r="I51" s="17">
        <v>0</v>
      </c>
      <c r="J51" s="17">
        <f>VLOOKUP(B51,'[1]Brokers'!$B$9:$M$66,12,0)</f>
        <v>2163900</v>
      </c>
      <c r="K51" s="17">
        <v>0</v>
      </c>
      <c r="L51" s="17">
        <f>VLOOKUP(B51,'[2]Brokers'!$B$9:$T$66,19,0)</f>
        <v>0</v>
      </c>
      <c r="M51" s="18">
        <f t="shared" si="2"/>
        <v>10438618.26</v>
      </c>
      <c r="N51" s="19">
        <v>14276234.26</v>
      </c>
      <c r="O51" s="30">
        <f t="shared" si="3"/>
        <v>0.0001699611746694744</v>
      </c>
      <c r="P51" s="33"/>
    </row>
    <row r="52" spans="1:16" ht="15">
      <c r="A52" s="12">
        <v>37</v>
      </c>
      <c r="B52" s="13" t="s">
        <v>39</v>
      </c>
      <c r="C52" s="14" t="s">
        <v>40</v>
      </c>
      <c r="D52" s="15" t="s">
        <v>14</v>
      </c>
      <c r="E52" s="16"/>
      <c r="F52" s="16"/>
      <c r="G52" s="17">
        <f>VLOOKUP(B52,'[1]Brokers'!$B$9:$H$66,7,0)</f>
        <v>5678183.4</v>
      </c>
      <c r="H52" s="17">
        <f>VLOOKUP(B52,'[1]Brokers'!$B$9:$X$66,23,0)</f>
        <v>0</v>
      </c>
      <c r="I52" s="17">
        <v>0</v>
      </c>
      <c r="J52" s="17">
        <f>VLOOKUP(B52,'[1]Brokers'!$B$9:$M$66,12,0)</f>
        <v>2008575</v>
      </c>
      <c r="K52" s="17">
        <v>0</v>
      </c>
      <c r="L52" s="17">
        <f>VLOOKUP(B52,'[2]Brokers'!$B$9:$T$66,19,0)</f>
        <v>0</v>
      </c>
      <c r="M52" s="18">
        <f t="shared" si="2"/>
        <v>7686758.4</v>
      </c>
      <c r="N52" s="19">
        <v>8361658.4</v>
      </c>
      <c r="O52" s="30">
        <f t="shared" si="3"/>
        <v>9.954706948391572E-05</v>
      </c>
      <c r="P52" s="33"/>
    </row>
    <row r="53" spans="1:16" ht="15">
      <c r="A53" s="12">
        <v>38</v>
      </c>
      <c r="B53" s="13" t="s">
        <v>37</v>
      </c>
      <c r="C53" s="14" t="s">
        <v>38</v>
      </c>
      <c r="D53" s="15" t="s">
        <v>14</v>
      </c>
      <c r="E53" s="16" t="s">
        <v>14</v>
      </c>
      <c r="F53" s="16" t="s">
        <v>14</v>
      </c>
      <c r="G53" s="17">
        <f>VLOOKUP(B53,'[1]Brokers'!$B$9:$H$66,7,0)</f>
        <v>176412.6</v>
      </c>
      <c r="H53" s="17">
        <f>VLOOKUP(B53,'[1]Brokers'!$B$9:$X$66,23,0)</f>
        <v>0</v>
      </c>
      <c r="I53" s="17">
        <v>0</v>
      </c>
      <c r="J53" s="17">
        <f>VLOOKUP(B53,'[1]Brokers'!$B$9:$M$66,12,0)</f>
        <v>87750</v>
      </c>
      <c r="K53" s="17">
        <v>0</v>
      </c>
      <c r="L53" s="17">
        <f>VLOOKUP(B53,'[2]Brokers'!$B$9:$T$66,19,0)</f>
        <v>0</v>
      </c>
      <c r="M53" s="18">
        <f t="shared" si="2"/>
        <v>264162.6</v>
      </c>
      <c r="N53" s="19">
        <v>7041899.6</v>
      </c>
      <c r="O53" s="30">
        <f t="shared" si="3"/>
        <v>8.383510007774992E-05</v>
      </c>
      <c r="P53" s="33"/>
    </row>
    <row r="54" spans="1:16" ht="15">
      <c r="A54" s="12">
        <v>39</v>
      </c>
      <c r="B54" s="13" t="s">
        <v>91</v>
      </c>
      <c r="C54" s="14" t="s">
        <v>92</v>
      </c>
      <c r="D54" s="15" t="s">
        <v>14</v>
      </c>
      <c r="E54" s="16"/>
      <c r="F54" s="16"/>
      <c r="G54" s="17">
        <f>VLOOKUP(B54,'[1]Brokers'!$B$9:$H$66,7,0)</f>
        <v>2637508.13</v>
      </c>
      <c r="H54" s="17">
        <f>VLOOKUP(B54,'[1]Brokers'!$B$9:$X$66,23,0)</f>
        <v>0</v>
      </c>
      <c r="I54" s="17">
        <v>0</v>
      </c>
      <c r="J54" s="17">
        <f>VLOOKUP(B54,'[1]Brokers'!$B$9:$M$66,12,0)</f>
        <v>526625</v>
      </c>
      <c r="K54" s="17">
        <v>0</v>
      </c>
      <c r="L54" s="17">
        <f>VLOOKUP(B54,'[2]Brokers'!$B$9:$T$66,19,0)</f>
        <v>0</v>
      </c>
      <c r="M54" s="18">
        <f t="shared" si="2"/>
        <v>3164133.13</v>
      </c>
      <c r="N54" s="19">
        <v>6248555.13</v>
      </c>
      <c r="O54" s="30">
        <f t="shared" si="3"/>
        <v>7.439018935528244E-05</v>
      </c>
      <c r="P54" s="33"/>
    </row>
    <row r="55" spans="1:16" ht="15">
      <c r="A55" s="12">
        <v>40</v>
      </c>
      <c r="B55" s="13" t="s">
        <v>75</v>
      </c>
      <c r="C55" s="14" t="s">
        <v>76</v>
      </c>
      <c r="D55" s="15" t="s">
        <v>14</v>
      </c>
      <c r="E55" s="16"/>
      <c r="F55" s="16"/>
      <c r="G55" s="17">
        <f>VLOOKUP(B55,'[1]Brokers'!$B$9:$H$66,7,0)</f>
        <v>0</v>
      </c>
      <c r="H55" s="17">
        <f>VLOOKUP(B55,'[1]Brokers'!$B$9:$X$66,23,0)</f>
        <v>0</v>
      </c>
      <c r="I55" s="17">
        <v>0</v>
      </c>
      <c r="J55" s="17">
        <f>VLOOKUP(B55,'[1]Brokers'!$B$9:$M$66,12,0)</f>
        <v>93150</v>
      </c>
      <c r="K55" s="17">
        <v>0</v>
      </c>
      <c r="L55" s="17">
        <f>VLOOKUP(B55,'[2]Brokers'!$B$9:$T$66,19,0)</f>
        <v>0</v>
      </c>
      <c r="M55" s="18">
        <f t="shared" si="2"/>
        <v>93150</v>
      </c>
      <c r="N55" s="19">
        <v>4919410</v>
      </c>
      <c r="O55" s="30">
        <f t="shared" si="3"/>
        <v>5.8566473977204064E-05</v>
      </c>
      <c r="P55" s="33"/>
    </row>
    <row r="56" spans="1:16" ht="15">
      <c r="A56" s="12">
        <v>41</v>
      </c>
      <c r="B56" s="13" t="s">
        <v>63</v>
      </c>
      <c r="C56" s="14" t="s">
        <v>64</v>
      </c>
      <c r="D56" s="15" t="s">
        <v>14</v>
      </c>
      <c r="E56" s="16"/>
      <c r="F56" s="16"/>
      <c r="G56" s="17">
        <f>VLOOKUP(B56,'[1]Brokers'!$B$9:$H$66,7,0)</f>
        <v>0</v>
      </c>
      <c r="H56" s="17">
        <f>VLOOKUP(B56,'[1]Brokers'!$B$9:$X$66,23,0)</f>
        <v>0</v>
      </c>
      <c r="I56" s="17">
        <v>0</v>
      </c>
      <c r="J56" s="17">
        <f>VLOOKUP(B56,'[1]Brokers'!$B$9:$M$66,12,0)</f>
        <v>0</v>
      </c>
      <c r="K56" s="17">
        <v>0</v>
      </c>
      <c r="L56" s="17">
        <f>VLOOKUP(B56,'[2]Brokers'!$B$9:$T$66,19,0)</f>
        <v>0</v>
      </c>
      <c r="M56" s="18">
        <f t="shared" si="2"/>
        <v>0</v>
      </c>
      <c r="N56" s="19">
        <v>0</v>
      </c>
      <c r="O56" s="30">
        <f t="shared" si="3"/>
        <v>0</v>
      </c>
      <c r="P56" s="33"/>
    </row>
    <row r="57" spans="1:16" ht="15">
      <c r="A57" s="12">
        <v>42</v>
      </c>
      <c r="B57" s="13" t="s">
        <v>71</v>
      </c>
      <c r="C57" s="14" t="s">
        <v>72</v>
      </c>
      <c r="D57" s="15" t="s">
        <v>14</v>
      </c>
      <c r="E57" s="16" t="s">
        <v>14</v>
      </c>
      <c r="F57" s="16"/>
      <c r="G57" s="17">
        <f>VLOOKUP(B57,'[1]Brokers'!$B$9:$H$66,7,0)</f>
        <v>0</v>
      </c>
      <c r="H57" s="17">
        <f>VLOOKUP(B57,'[1]Brokers'!$B$9:$X$66,23,0)</f>
        <v>0</v>
      </c>
      <c r="I57" s="17">
        <v>0</v>
      </c>
      <c r="J57" s="17">
        <f>VLOOKUP(B57,'[1]Brokers'!$B$9:$M$66,12,0)</f>
        <v>0</v>
      </c>
      <c r="K57" s="17">
        <v>0</v>
      </c>
      <c r="L57" s="17">
        <f>VLOOKUP(B57,'[2]Brokers'!$B$9:$T$66,19,0)</f>
        <v>0</v>
      </c>
      <c r="M57" s="18">
        <f t="shared" si="2"/>
        <v>0</v>
      </c>
      <c r="N57" s="19">
        <v>0</v>
      </c>
      <c r="O57" s="30">
        <f t="shared" si="3"/>
        <v>0</v>
      </c>
      <c r="P57" s="33"/>
    </row>
    <row r="58" spans="1:16" ht="1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VLOOKUP(B58,'[1]Brokers'!$B$9:$H$66,7,0)</f>
        <v>0</v>
      </c>
      <c r="H58" s="17">
        <f>VLOOKUP(B58,'[1]Brokers'!$B$9:$X$66,23,0)</f>
        <v>0</v>
      </c>
      <c r="I58" s="17">
        <v>0</v>
      </c>
      <c r="J58" s="17">
        <f>VLOOKUP(B58,'[1]Brokers'!$B$9:$M$66,12,0)</f>
        <v>0</v>
      </c>
      <c r="K58" s="17">
        <v>0</v>
      </c>
      <c r="L58" s="17">
        <f>VLOOKUP(B58,'[2]Brokers'!$B$9:$T$66,19,0)</f>
        <v>0</v>
      </c>
      <c r="M58" s="18">
        <f t="shared" si="2"/>
        <v>0</v>
      </c>
      <c r="N58" s="19">
        <v>0</v>
      </c>
      <c r="O58" s="30">
        <f t="shared" si="3"/>
        <v>0</v>
      </c>
      <c r="P58" s="33"/>
    </row>
    <row r="59" spans="1:16" ht="15">
      <c r="A59" s="12">
        <v>44</v>
      </c>
      <c r="B59" s="13" t="s">
        <v>97</v>
      </c>
      <c r="C59" s="14" t="s">
        <v>98</v>
      </c>
      <c r="D59" s="15" t="s">
        <v>14</v>
      </c>
      <c r="E59" s="16"/>
      <c r="F59" s="16"/>
      <c r="G59" s="17">
        <f>VLOOKUP(B59,'[1]Brokers'!$B$9:$H$66,7,0)</f>
        <v>0</v>
      </c>
      <c r="H59" s="17">
        <f>VLOOKUP(B59,'[1]Brokers'!$B$9:$X$66,23,0)</f>
        <v>0</v>
      </c>
      <c r="I59" s="17">
        <v>0</v>
      </c>
      <c r="J59" s="17">
        <f>VLOOKUP(B59,'[1]Brokers'!$B$9:$M$66,12,0)</f>
        <v>0</v>
      </c>
      <c r="K59" s="17">
        <v>0</v>
      </c>
      <c r="L59" s="17">
        <f>VLOOKUP(B59,'[2]Brokers'!$B$9:$T$66,19,0)</f>
        <v>0</v>
      </c>
      <c r="M59" s="18">
        <f t="shared" si="2"/>
        <v>0</v>
      </c>
      <c r="N59" s="19">
        <v>0</v>
      </c>
      <c r="O59" s="30">
        <f t="shared" si="3"/>
        <v>0</v>
      </c>
      <c r="P59" s="33"/>
    </row>
    <row r="60" spans="1:16" ht="15">
      <c r="A60" s="12">
        <v>45</v>
      </c>
      <c r="B60" s="13" t="s">
        <v>93</v>
      </c>
      <c r="C60" s="14" t="s">
        <v>94</v>
      </c>
      <c r="D60" s="15" t="s">
        <v>14</v>
      </c>
      <c r="E60" s="16" t="s">
        <v>14</v>
      </c>
      <c r="F60" s="16" t="s">
        <v>14</v>
      </c>
      <c r="G60" s="17">
        <f>VLOOKUP(B60,'[1]Brokers'!$B$9:$H$66,7,0)</f>
        <v>0</v>
      </c>
      <c r="H60" s="17">
        <f>VLOOKUP(B60,'[1]Brokers'!$B$9:$X$66,23,0)</f>
        <v>0</v>
      </c>
      <c r="I60" s="17">
        <v>0</v>
      </c>
      <c r="J60" s="17">
        <f>VLOOKUP(B60,'[1]Brokers'!$B$9:$M$66,12,0)</f>
        <v>0</v>
      </c>
      <c r="K60" s="17">
        <v>0</v>
      </c>
      <c r="L60" s="17">
        <f>VLOOKUP(B60,'[2]Brokers'!$B$9:$T$66,19,0)</f>
        <v>0</v>
      </c>
      <c r="M60" s="18">
        <f t="shared" si="2"/>
        <v>0</v>
      </c>
      <c r="N60" s="19">
        <v>0</v>
      </c>
      <c r="O60" s="30">
        <f t="shared" si="3"/>
        <v>0</v>
      </c>
      <c r="P60" s="33"/>
    </row>
    <row r="61" spans="1:16" ht="15">
      <c r="A61" s="12">
        <v>46</v>
      </c>
      <c r="B61" s="13" t="s">
        <v>99</v>
      </c>
      <c r="C61" s="14" t="s">
        <v>100</v>
      </c>
      <c r="D61" s="15" t="s">
        <v>14</v>
      </c>
      <c r="E61" s="16" t="s">
        <v>14</v>
      </c>
      <c r="F61" s="16" t="s">
        <v>14</v>
      </c>
      <c r="G61" s="17">
        <f>VLOOKUP(B61,'[1]Brokers'!$B$9:$H$66,7,0)</f>
        <v>0</v>
      </c>
      <c r="H61" s="17">
        <f>VLOOKUP(B61,'[1]Brokers'!$B$9:$X$66,23,0)</f>
        <v>0</v>
      </c>
      <c r="I61" s="17">
        <v>0</v>
      </c>
      <c r="J61" s="17">
        <f>VLOOKUP(B61,'[1]Brokers'!$B$9:$M$66,12,0)</f>
        <v>0</v>
      </c>
      <c r="K61" s="17">
        <v>0</v>
      </c>
      <c r="L61" s="17">
        <f>VLOOKUP(B61,'[2]Brokers'!$B$9:$T$66,19,0)</f>
        <v>0</v>
      </c>
      <c r="M61" s="18">
        <f t="shared" si="2"/>
        <v>0</v>
      </c>
      <c r="N61" s="19">
        <v>0</v>
      </c>
      <c r="O61" s="30">
        <f t="shared" si="3"/>
        <v>0</v>
      </c>
      <c r="P61" s="33"/>
    </row>
    <row r="62" spans="1:16" ht="15">
      <c r="A62" s="12">
        <v>47</v>
      </c>
      <c r="B62" s="13" t="s">
        <v>103</v>
      </c>
      <c r="C62" s="14" t="s">
        <v>104</v>
      </c>
      <c r="D62" s="15" t="s">
        <v>14</v>
      </c>
      <c r="E62" s="16"/>
      <c r="F62" s="16"/>
      <c r="G62" s="17">
        <f>VLOOKUP(B62,'[1]Brokers'!$B$9:$H$66,7,0)</f>
        <v>0</v>
      </c>
      <c r="H62" s="17">
        <f>VLOOKUP(B62,'[1]Brokers'!$B$9:$X$66,23,0)</f>
        <v>0</v>
      </c>
      <c r="I62" s="17">
        <v>0</v>
      </c>
      <c r="J62" s="17">
        <f>VLOOKUP(B62,'[1]Brokers'!$B$9:$M$66,12,0)</f>
        <v>0</v>
      </c>
      <c r="K62" s="17">
        <v>0</v>
      </c>
      <c r="L62" s="17">
        <f>VLOOKUP(B62,'[2]Brokers'!$B$9:$T$66,19,0)</f>
        <v>0</v>
      </c>
      <c r="M62" s="18">
        <f t="shared" si="2"/>
        <v>0</v>
      </c>
      <c r="N62" s="19">
        <v>0</v>
      </c>
      <c r="O62" s="30">
        <f t="shared" si="3"/>
        <v>0</v>
      </c>
      <c r="P62" s="33"/>
    </row>
    <row r="63" spans="1:16" ht="15">
      <c r="A63" s="12">
        <v>48</v>
      </c>
      <c r="B63" s="13" t="s">
        <v>107</v>
      </c>
      <c r="C63" s="14" t="s">
        <v>108</v>
      </c>
      <c r="D63" s="15" t="s">
        <v>14</v>
      </c>
      <c r="E63" s="15" t="s">
        <v>14</v>
      </c>
      <c r="F63" s="16"/>
      <c r="G63" s="17">
        <f>VLOOKUP(B63,'[1]Brokers'!$B$9:$H$66,7,0)</f>
        <v>0</v>
      </c>
      <c r="H63" s="17">
        <f>VLOOKUP(B63,'[1]Brokers'!$B$9:$X$66,23,0)</f>
        <v>0</v>
      </c>
      <c r="I63" s="17">
        <v>0</v>
      </c>
      <c r="J63" s="17">
        <f>VLOOKUP(B63,'[1]Brokers'!$B$9:$M$66,12,0)</f>
        <v>0</v>
      </c>
      <c r="K63" s="17">
        <v>0</v>
      </c>
      <c r="L63" s="17">
        <f>VLOOKUP(B63,'[2]Brokers'!$B$9:$T$66,19,0)</f>
        <v>0</v>
      </c>
      <c r="M63" s="18">
        <f t="shared" si="2"/>
        <v>0</v>
      </c>
      <c r="N63" s="19">
        <v>0</v>
      </c>
      <c r="O63" s="30">
        <f t="shared" si="3"/>
        <v>0</v>
      </c>
      <c r="P63" s="33"/>
    </row>
    <row r="64" spans="1:16" ht="15">
      <c r="A64" s="12">
        <v>49</v>
      </c>
      <c r="B64" s="13" t="s">
        <v>113</v>
      </c>
      <c r="C64" s="14" t="s">
        <v>114</v>
      </c>
      <c r="D64" s="15" t="s">
        <v>14</v>
      </c>
      <c r="E64" s="16"/>
      <c r="F64" s="16"/>
      <c r="G64" s="17">
        <f>VLOOKUP(B64,'[1]Brokers'!$B$9:$H$66,7,0)</f>
        <v>0</v>
      </c>
      <c r="H64" s="17">
        <f>VLOOKUP(B64,'[1]Brokers'!$B$9:$X$66,23,0)</f>
        <v>0</v>
      </c>
      <c r="I64" s="17">
        <v>0</v>
      </c>
      <c r="J64" s="17">
        <f>VLOOKUP(B64,'[1]Brokers'!$B$9:$M$66,12,0)</f>
        <v>0</v>
      </c>
      <c r="K64" s="17">
        <v>0</v>
      </c>
      <c r="L64" s="17">
        <f>VLOOKUP(B64,'[2]Brokers'!$B$9:$T$66,19,0)</f>
        <v>0</v>
      </c>
      <c r="M64" s="18">
        <f t="shared" si="2"/>
        <v>0</v>
      </c>
      <c r="N64" s="19">
        <v>0</v>
      </c>
      <c r="O64" s="30">
        <f t="shared" si="3"/>
        <v>0</v>
      </c>
      <c r="P64" s="33"/>
    </row>
    <row r="65" spans="1:17" ht="15">
      <c r="A65" s="12">
        <v>50</v>
      </c>
      <c r="B65" s="13" t="s">
        <v>119</v>
      </c>
      <c r="C65" s="14" t="s">
        <v>120</v>
      </c>
      <c r="D65" s="15"/>
      <c r="E65" s="16"/>
      <c r="F65" s="16"/>
      <c r="G65" s="17">
        <f>VLOOKUP(B65,'[1]Brokers'!$B$9:$H$66,7,0)</f>
        <v>0</v>
      </c>
      <c r="H65" s="17">
        <f>VLOOKUP(B65,'[1]Brokers'!$B$9:$X$66,23,0)</f>
        <v>0</v>
      </c>
      <c r="I65" s="17">
        <v>0</v>
      </c>
      <c r="J65" s="17">
        <f>VLOOKUP(B65,'[1]Brokers'!$B$9:$M$66,12,0)</f>
        <v>0</v>
      </c>
      <c r="K65" s="17">
        <v>0</v>
      </c>
      <c r="L65" s="17">
        <f>VLOOKUP(B65,'[2]Brokers'!$B$9:$T$66,19,0)</f>
        <v>0</v>
      </c>
      <c r="M65" s="18">
        <f t="shared" si="2"/>
        <v>0</v>
      </c>
      <c r="N65" s="19">
        <v>0</v>
      </c>
      <c r="O65" s="30">
        <f t="shared" si="3"/>
        <v>0</v>
      </c>
      <c r="P65" s="33"/>
      <c r="Q65" s="22"/>
    </row>
    <row r="66" spans="1:16" ht="15">
      <c r="A66" s="12">
        <v>51</v>
      </c>
      <c r="B66" s="13" t="s">
        <v>121</v>
      </c>
      <c r="C66" s="14" t="s">
        <v>122</v>
      </c>
      <c r="D66" s="15"/>
      <c r="E66" s="16"/>
      <c r="F66" s="16"/>
      <c r="G66" s="17">
        <f>VLOOKUP(B66,'[1]Brokers'!$B$9:$H$66,7,0)</f>
        <v>0</v>
      </c>
      <c r="H66" s="17">
        <f>VLOOKUP(B66,'[1]Brokers'!$B$9:$X$66,23,0)</f>
        <v>0</v>
      </c>
      <c r="I66" s="17">
        <v>0</v>
      </c>
      <c r="J66" s="17">
        <f>VLOOKUP(B66,'[1]Brokers'!$B$9:$M$66,12,0)</f>
        <v>0</v>
      </c>
      <c r="K66" s="17">
        <v>0</v>
      </c>
      <c r="L66" s="17">
        <f>VLOOKUP(B66,'[2]Brokers'!$B$9:$T$66,19,0)</f>
        <v>0</v>
      </c>
      <c r="M66" s="18">
        <f t="shared" si="2"/>
        <v>0</v>
      </c>
      <c r="N66" s="19">
        <v>0</v>
      </c>
      <c r="O66" s="30">
        <f t="shared" si="3"/>
        <v>0</v>
      </c>
      <c r="P66" s="33"/>
    </row>
    <row r="67" spans="1:16" ht="15">
      <c r="A67" s="12">
        <v>52</v>
      </c>
      <c r="B67" s="13" t="s">
        <v>115</v>
      </c>
      <c r="C67" s="14" t="s">
        <v>116</v>
      </c>
      <c r="D67" s="15"/>
      <c r="E67" s="16"/>
      <c r="F67" s="16"/>
      <c r="G67" s="17">
        <f>VLOOKUP(B67,'[1]Brokers'!$B$9:$H$66,7,0)</f>
        <v>0</v>
      </c>
      <c r="H67" s="17">
        <f>VLOOKUP(B67,'[1]Brokers'!$B$9:$X$66,23,0)</f>
        <v>0</v>
      </c>
      <c r="I67" s="17">
        <v>0</v>
      </c>
      <c r="J67" s="17">
        <f>VLOOKUP(B67,'[1]Brokers'!$B$9:$M$66,12,0)</f>
        <v>0</v>
      </c>
      <c r="K67" s="17">
        <v>0</v>
      </c>
      <c r="L67" s="17">
        <f>VLOOKUP(B67,'[2]Brokers'!$B$9:$T$66,19,0)</f>
        <v>0</v>
      </c>
      <c r="M67" s="18">
        <f t="shared" si="2"/>
        <v>0</v>
      </c>
      <c r="N67" s="19">
        <v>0</v>
      </c>
      <c r="O67" s="30">
        <f t="shared" si="3"/>
        <v>0</v>
      </c>
      <c r="P67" s="33"/>
    </row>
    <row r="68" spans="1:16" ht="15">
      <c r="A68" s="12">
        <v>53</v>
      </c>
      <c r="B68" s="13" t="s">
        <v>117</v>
      </c>
      <c r="C68" s="14" t="s">
        <v>118</v>
      </c>
      <c r="D68" s="15"/>
      <c r="E68" s="16"/>
      <c r="F68" s="16"/>
      <c r="G68" s="17">
        <f>VLOOKUP(B68,'[1]Brokers'!$B$9:$H$66,7,0)</f>
        <v>0</v>
      </c>
      <c r="H68" s="17">
        <f>VLOOKUP(B68,'[1]Brokers'!$B$9:$X$66,23,0)</f>
        <v>0</v>
      </c>
      <c r="I68" s="17">
        <v>0</v>
      </c>
      <c r="J68" s="17">
        <f>VLOOKUP(B68,'[1]Brokers'!$B$9:$M$66,12,0)</f>
        <v>0</v>
      </c>
      <c r="K68" s="17">
        <v>0</v>
      </c>
      <c r="L68" s="17">
        <f>VLOOKUP(B68,'[2]Brokers'!$B$9:$T$66,19,0)</f>
        <v>0</v>
      </c>
      <c r="M68" s="18">
        <f t="shared" si="2"/>
        <v>0</v>
      </c>
      <c r="N68" s="19">
        <v>0</v>
      </c>
      <c r="O68" s="30">
        <f t="shared" si="3"/>
        <v>0</v>
      </c>
      <c r="P68" s="33"/>
    </row>
    <row r="69" spans="1:16" ht="15">
      <c r="A69" s="12">
        <v>54</v>
      </c>
      <c r="B69" s="13" t="s">
        <v>111</v>
      </c>
      <c r="C69" s="14" t="s">
        <v>112</v>
      </c>
      <c r="D69" s="15"/>
      <c r="E69" s="16"/>
      <c r="F69" s="16"/>
      <c r="G69" s="17">
        <f>VLOOKUP(B69,'[1]Brokers'!$B$9:$H$66,7,0)</f>
        <v>0</v>
      </c>
      <c r="H69" s="17">
        <f>VLOOKUP(B69,'[1]Brokers'!$B$9:$X$66,23,0)</f>
        <v>0</v>
      </c>
      <c r="I69" s="17">
        <v>0</v>
      </c>
      <c r="J69" s="17">
        <f>VLOOKUP(B69,'[1]Brokers'!$B$9:$M$66,12,0)</f>
        <v>0</v>
      </c>
      <c r="K69" s="17">
        <v>0</v>
      </c>
      <c r="L69" s="17">
        <f>VLOOKUP(B69,'[2]Brokers'!$B$9:$T$66,19,0)</f>
        <v>0</v>
      </c>
      <c r="M69" s="18">
        <f t="shared" si="2"/>
        <v>0</v>
      </c>
      <c r="N69" s="19">
        <v>0</v>
      </c>
      <c r="O69" s="30">
        <f t="shared" si="3"/>
        <v>0</v>
      </c>
      <c r="P69" s="33"/>
    </row>
    <row r="70" spans="1:16" ht="15">
      <c r="A70" s="12">
        <v>55</v>
      </c>
      <c r="B70" s="13" t="s">
        <v>101</v>
      </c>
      <c r="C70" s="14" t="s">
        <v>102</v>
      </c>
      <c r="D70" s="15"/>
      <c r="E70" s="16"/>
      <c r="F70" s="16"/>
      <c r="G70" s="17">
        <f>VLOOKUP(B70,'[1]Brokers'!$B$9:$H$66,7,0)</f>
        <v>0</v>
      </c>
      <c r="H70" s="17">
        <f>VLOOKUP(B70,'[1]Brokers'!$B$9:$X$66,23,0)</f>
        <v>0</v>
      </c>
      <c r="I70" s="17">
        <v>0</v>
      </c>
      <c r="J70" s="17">
        <f>VLOOKUP(B70,'[1]Brokers'!$B$9:$M$66,12,0)</f>
        <v>0</v>
      </c>
      <c r="K70" s="17">
        <v>0</v>
      </c>
      <c r="L70" s="17">
        <f>VLOOKUP(B70,'[2]Brokers'!$B$9:$T$66,19,0)</f>
        <v>0</v>
      </c>
      <c r="M70" s="18">
        <f t="shared" si="2"/>
        <v>0</v>
      </c>
      <c r="N70" s="19">
        <v>0</v>
      </c>
      <c r="O70" s="30">
        <f t="shared" si="3"/>
        <v>0</v>
      </c>
      <c r="P70" s="33"/>
    </row>
    <row r="71" spans="1:16" ht="15">
      <c r="A71" s="12">
        <v>56</v>
      </c>
      <c r="B71" s="13" t="s">
        <v>105</v>
      </c>
      <c r="C71" s="14" t="s">
        <v>106</v>
      </c>
      <c r="D71" s="15"/>
      <c r="E71" s="16"/>
      <c r="F71" s="16"/>
      <c r="G71" s="17">
        <f>VLOOKUP(B71,'[1]Brokers'!$B$9:$H$66,7,0)</f>
        <v>0</v>
      </c>
      <c r="H71" s="17">
        <f>VLOOKUP(B71,'[1]Brokers'!$B$9:$X$66,23,0)</f>
        <v>0</v>
      </c>
      <c r="I71" s="17">
        <v>0</v>
      </c>
      <c r="J71" s="17">
        <f>VLOOKUP(B71,'[1]Brokers'!$B$9:$M$66,12,0)</f>
        <v>0</v>
      </c>
      <c r="K71" s="17">
        <v>0</v>
      </c>
      <c r="L71" s="17">
        <f>VLOOKUP(B71,'[2]Brokers'!$B$9:$T$66,19,0)</f>
        <v>0</v>
      </c>
      <c r="M71" s="18">
        <f t="shared" si="2"/>
        <v>0</v>
      </c>
      <c r="N71" s="19">
        <v>0</v>
      </c>
      <c r="O71" s="30">
        <f t="shared" si="3"/>
        <v>0</v>
      </c>
      <c r="P71" s="33"/>
    </row>
    <row r="72" spans="1:17" ht="15">
      <c r="A72" s="12">
        <v>57</v>
      </c>
      <c r="B72" s="13" t="s">
        <v>125</v>
      </c>
      <c r="C72" s="14" t="s">
        <v>126</v>
      </c>
      <c r="D72" s="15"/>
      <c r="E72" s="16"/>
      <c r="F72" s="16"/>
      <c r="G72" s="17">
        <f>VLOOKUP(B72,'[1]Brokers'!$B$9:$H$66,7,0)</f>
        <v>0</v>
      </c>
      <c r="H72" s="17">
        <f>VLOOKUP(B72,'[1]Brokers'!$B$9:$X$66,23,0)</f>
        <v>0</v>
      </c>
      <c r="I72" s="17">
        <v>0</v>
      </c>
      <c r="J72" s="17">
        <f>VLOOKUP(B72,'[1]Brokers'!$B$9:$M$66,12,0)</f>
        <v>0</v>
      </c>
      <c r="K72" s="17">
        <v>0</v>
      </c>
      <c r="L72" s="17">
        <f>VLOOKUP(B72,'[2]Brokers'!$B$9:$T$66,19,0)</f>
        <v>0</v>
      </c>
      <c r="M72" s="18">
        <f t="shared" si="2"/>
        <v>0</v>
      </c>
      <c r="N72" s="19">
        <v>0</v>
      </c>
      <c r="O72" s="30">
        <f t="shared" si="3"/>
        <v>0</v>
      </c>
      <c r="P72" s="33"/>
      <c r="Q72" s="22"/>
    </row>
    <row r="73" spans="1:17" ht="15">
      <c r="A73" s="12">
        <v>58</v>
      </c>
      <c r="B73" s="13" t="s">
        <v>127</v>
      </c>
      <c r="C73" s="14" t="s">
        <v>128</v>
      </c>
      <c r="D73" s="15"/>
      <c r="E73" s="16"/>
      <c r="F73" s="16"/>
      <c r="G73" s="17">
        <f>VLOOKUP(B73,'[1]Brokers'!$B$9:$H$66,7,0)</f>
        <v>0</v>
      </c>
      <c r="H73" s="17">
        <f>VLOOKUP(B73,'[1]Brokers'!$B$9:$X$66,23,0)</f>
        <v>0</v>
      </c>
      <c r="I73" s="17">
        <v>0</v>
      </c>
      <c r="J73" s="17">
        <f>VLOOKUP(B73,'[1]Brokers'!$B$9:$M$66,12,0)</f>
        <v>0</v>
      </c>
      <c r="K73" s="17">
        <v>0</v>
      </c>
      <c r="L73" s="17">
        <f>VLOOKUP(B73,'[2]Brokers'!$B$9:$T$66,19,0)</f>
        <v>0</v>
      </c>
      <c r="M73" s="18">
        <f t="shared" si="2"/>
        <v>0</v>
      </c>
      <c r="N73" s="19">
        <v>0</v>
      </c>
      <c r="O73" s="30">
        <f t="shared" si="3"/>
        <v>0</v>
      </c>
      <c r="P73" s="33"/>
      <c r="Q73" s="22"/>
    </row>
    <row r="74" spans="1:17" ht="16.5" thickBot="1">
      <c r="A74" s="45" t="s">
        <v>6</v>
      </c>
      <c r="B74" s="46"/>
      <c r="C74" s="47"/>
      <c r="D74" s="23">
        <f>COUNTA(D16:D73)</f>
        <v>49</v>
      </c>
      <c r="E74" s="23">
        <f>COUNTA(E16:E73)</f>
        <v>23</v>
      </c>
      <c r="F74" s="23">
        <f>COUNTA(F16:F73)</f>
        <v>13</v>
      </c>
      <c r="G74" s="24">
        <f aca="true" t="shared" si="4" ref="G74:O74">SUM(G16:G73)</f>
        <v>16505833416.079996</v>
      </c>
      <c r="H74" s="24">
        <f t="shared" si="4"/>
        <v>6446234940</v>
      </c>
      <c r="I74" s="24">
        <v>0</v>
      </c>
      <c r="J74" s="24">
        <f t="shared" si="4"/>
        <v>10000000000</v>
      </c>
      <c r="K74" s="24">
        <f aca="true" t="shared" si="5" ref="K74">SUM(K16:K73)</f>
        <v>0</v>
      </c>
      <c r="L74" s="24">
        <f t="shared" si="4"/>
        <v>0</v>
      </c>
      <c r="M74" s="24">
        <f t="shared" si="4"/>
        <v>32952068356.07999</v>
      </c>
      <c r="N74" s="24">
        <f t="shared" si="4"/>
        <v>83997032191.4</v>
      </c>
      <c r="O74" s="31">
        <f t="shared" si="4"/>
        <v>1.0000000000000002</v>
      </c>
      <c r="Q74" s="22"/>
    </row>
    <row r="75" spans="12:17" ht="15">
      <c r="L75" s="26"/>
      <c r="M75" s="27"/>
      <c r="O75" s="26"/>
      <c r="Q75" s="22"/>
    </row>
    <row r="76" spans="2:17" ht="27.6" customHeight="1">
      <c r="B76" s="34" t="s">
        <v>129</v>
      </c>
      <c r="C76" s="34"/>
      <c r="D76" s="34"/>
      <c r="E76" s="34"/>
      <c r="F76" s="34"/>
      <c r="H76" s="28"/>
      <c r="I76" s="28"/>
      <c r="L76" s="26"/>
      <c r="M76" s="26"/>
      <c r="N76" s="26"/>
      <c r="Q76" s="22"/>
    </row>
    <row r="77" spans="3:17" ht="27.6" customHeight="1">
      <c r="C77" s="35"/>
      <c r="D77" s="35"/>
      <c r="E77" s="35"/>
      <c r="F77" s="35"/>
      <c r="H77" s="3" t="b">
        <f>+M74=G74+H74+J74</f>
        <v>1</v>
      </c>
      <c r="M77" s="26"/>
      <c r="N77" s="26"/>
      <c r="Q77" s="22"/>
    </row>
    <row r="78" ht="15">
      <c r="Q78" s="22"/>
    </row>
    <row r="79" ht="15">
      <c r="Q79" s="22"/>
    </row>
  </sheetData>
  <mergeCells count="16">
    <mergeCell ref="N14:N15"/>
    <mergeCell ref="O14:O15"/>
    <mergeCell ref="A74:C74"/>
    <mergeCell ref="D9:L9"/>
    <mergeCell ref="L11:O11"/>
    <mergeCell ref="A12:A15"/>
    <mergeCell ref="B12:B15"/>
    <mergeCell ref="C12:C15"/>
    <mergeCell ref="D12:F14"/>
    <mergeCell ref="G12:M13"/>
    <mergeCell ref="N12:O13"/>
    <mergeCell ref="B76:F76"/>
    <mergeCell ref="C77:F77"/>
    <mergeCell ref="M14:M15"/>
    <mergeCell ref="G14:I14"/>
    <mergeCell ref="J14:L14"/>
  </mergeCells>
  <printOptions/>
  <pageMargins left="0.7" right="0.7" top="0.75" bottom="0.75" header="0.3" footer="0.3"/>
  <pageSetup fitToHeight="2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2018-04-13T06:52:40Z</cp:lastPrinted>
  <dcterms:created xsi:type="dcterms:W3CDTF">2017-06-09T07:51:20Z</dcterms:created>
  <dcterms:modified xsi:type="dcterms:W3CDTF">2018-05-10T05:42:00Z</dcterms:modified>
  <cp:category/>
  <cp:version/>
  <cp:contentType/>
  <cp:contentStatus/>
</cp:coreProperties>
</file>