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665" yWindow="240" windowWidth="10890" windowHeight="98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<sst xmlns="http://schemas.openxmlformats.org/spreadsheetml/2006/main" count="223" uniqueCount="138">
  <si>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</si>
  <si>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</si>
  <si>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</si>
  <si>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</si>
  <si>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</si>
  <si>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</si>
  <si>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</si>
  <si>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</si>
  <si>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</si>
  <si>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</si>
  <si>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</si>
  <si>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</si>
  <si>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</si>
  <si>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</si>
  <si>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</si>
  <si>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</si>
  <si>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</si>
  <si>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</si>
  <si>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</si>
  <si>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</si>
  <si>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</si>
  <si>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</si>
  <si>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</si>
  <si>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</si>
  <si>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</si>
  <si>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</si>
  <si>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</si>
  <si>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</si>
  <si>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</si>
  <si>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</si>
  <si>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</si>
  <si>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</si>
  <si>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</si>
  <si>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</si>
  <si>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</si>
  <si>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</si>
  <si>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</si>
  <si>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</si>
  <si>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</si>
  <si>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</si>
  <si>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</si>
  <si>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</si>
  <si>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</si>
  <si>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</si>
  <si>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</si>
  <si>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</si>
  <si>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</si>
  <si>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</si>
  <si>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</si>
  <si>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</si>
  <si>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</si>
  <si>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</si>
  <si>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</si>
  <si>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</si>
  <si>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</si>
  <si>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</si>
  <si>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</si>
  <si>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</si>
  <si>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</si>
  <si>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</si>
  <si>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</si>
  <si>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</si>
  <si>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</si>
  <si>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</si>
  <si>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</si>
  <si>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</si>
  <si>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</si>
  <si>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</si>
  <si>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</si>
  <si>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</si>
  <si>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</si>
  <si>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</si>
  <si>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</si>
  <si>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</si>
  <si>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</si>
  <si>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</si>
  <si>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</si>
  <si>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</si>
  <si>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</si>
  <si>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</si>
  <si>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</si>
  <si>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</si>
  <si>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</si>
  <si>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</si>
  <si>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</si>
  <si>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</si>
  <si>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</si>
  <si>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</si>
  <si>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</si>
  <si>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</si>
  <si>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</si>
  <si>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</si>
  <si>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</si>
  <si>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</si>
  <si>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</si>
  <si>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</si>
  <si>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</si>
  <si>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</si>
  <si>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</si>
  <si>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</si>
  <si>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</si>
  <si>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</si>
  <si>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</si>
  <si>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</si>
  <si>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</si>
  <si>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</si>
  <si>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</si>
  <si>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</si>
  <si>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</si>
  <si>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</si>
  <si>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</si>
  <si>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</si>
  <si>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</si>
  <si>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</si>
  <si>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</si>
  <si>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</si>
  <si>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</si>
  <si>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</si>
  <si>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</si>
  <si>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</si>
  <si>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</si>
  <si>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</si>
  <si>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</si>
  <si>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</si>
  <si>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</si>
  <si>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</si>
  <si>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</si>
  <si>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</si>
  <si>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</si>
  <si>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</si>
  <si>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</si>
  <si>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 АНХДАГЧ</t>
  </si>
  <si>
    <t>ЗГҮЦ</t>
  </si>
  <si>
    <t>КОМПАНИЙН БОНД ХОЁРДОГЧ</t>
  </si>
  <si>
    <t>Хувьцааны арилжаа /анхдагч/</t>
  </si>
  <si>
    <t>12-р сарын арилжааны дүн</t>
  </si>
  <si>
    <t>2017 оны арилжааны нийт дүн</t>
  </si>
  <si>
    <t xml:space="preserve">2017 оны 12 дугаар сарын 31-ны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</si>
</sst>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3" borderId="1" xfId="18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7" fillId="3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9" fontId="8" fillId="3" borderId="5" xfId="15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2214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8\BDK%2012%20sar%20sha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6"/>
      <sheetName val="Sheet4"/>
    </sheetNames>
    <sheetDataSet>
      <sheetData sheetId="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1130</v>
          </cell>
          <cell r="E10">
            <v>1224639</v>
          </cell>
          <cell r="F10">
            <v>4015</v>
          </cell>
          <cell r="G10">
            <v>3249372</v>
          </cell>
          <cell r="H10">
            <v>4474011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1190</v>
          </cell>
          <cell r="E11">
            <v>1772500</v>
          </cell>
          <cell r="F11">
            <v>590</v>
          </cell>
          <cell r="G11">
            <v>505788</v>
          </cell>
          <cell r="H11">
            <v>2278288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370761</v>
          </cell>
          <cell r="E12">
            <v>115938851.7</v>
          </cell>
          <cell r="F12">
            <v>506807</v>
          </cell>
          <cell r="G12">
            <v>335266802</v>
          </cell>
          <cell r="H12">
            <v>451205653.7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3153705</v>
          </cell>
          <cell r="E16">
            <v>4691281907.68</v>
          </cell>
          <cell r="F16">
            <v>3290622</v>
          </cell>
          <cell r="G16">
            <v>5866496025.36</v>
          </cell>
          <cell r="H16">
            <v>10632819358.04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2054</v>
          </cell>
          <cell r="E18">
            <v>5389160</v>
          </cell>
          <cell r="F18">
            <v>2536</v>
          </cell>
          <cell r="G18">
            <v>67406255</v>
          </cell>
        </row>
        <row r="19">
          <cell r="B19" t="str">
            <v>BDSC3</v>
          </cell>
          <cell r="C19" t="str">
            <v>БиДиСек ХК</v>
          </cell>
          <cell r="D19">
            <v>1743</v>
          </cell>
          <cell r="E19">
            <v>1616270</v>
          </cell>
          <cell r="F19">
            <v>74</v>
          </cell>
          <cell r="G19">
            <v>629740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1043398</v>
          </cell>
          <cell r="E22">
            <v>774433710.4</v>
          </cell>
          <cell r="F22">
            <v>621472</v>
          </cell>
          <cell r="G22">
            <v>468457716.6</v>
          </cell>
          <cell r="H22">
            <v>1242891427</v>
          </cell>
        </row>
        <row r="23">
          <cell r="B23" t="str">
            <v>BSK</v>
          </cell>
          <cell r="C23" t="str">
            <v>BLUE SKY</v>
          </cell>
          <cell r="D23">
            <v>2058</v>
          </cell>
          <cell r="E23">
            <v>800456</v>
          </cell>
          <cell r="F23">
            <v>383</v>
          </cell>
          <cell r="G23">
            <v>1704260</v>
          </cell>
          <cell r="H23">
            <v>2504716</v>
          </cell>
        </row>
        <row r="24">
          <cell r="B24" t="str">
            <v>BULG</v>
          </cell>
          <cell r="C24" t="str">
            <v>Булган брокер ХХК</v>
          </cell>
          <cell r="D24">
            <v>14361</v>
          </cell>
          <cell r="E24">
            <v>4229386</v>
          </cell>
          <cell r="F24">
            <v>2220</v>
          </cell>
          <cell r="G24">
            <v>191560</v>
          </cell>
          <cell r="H24">
            <v>4420946</v>
          </cell>
        </row>
        <row r="25">
          <cell r="B25" t="str">
            <v>BUMB</v>
          </cell>
          <cell r="C25" t="str">
            <v>Бумбат-Алтай ХХК</v>
          </cell>
          <cell r="D25">
            <v>2023496</v>
          </cell>
          <cell r="E25">
            <v>1409560537.98</v>
          </cell>
          <cell r="F25">
            <v>415596</v>
          </cell>
          <cell r="G25">
            <v>264384360.44</v>
          </cell>
          <cell r="H25">
            <v>1673944898.42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18395</v>
          </cell>
          <cell r="E26">
            <v>18244142.4</v>
          </cell>
          <cell r="F26">
            <v>8380</v>
          </cell>
          <cell r="G26">
            <v>10346700</v>
          </cell>
          <cell r="H26">
            <v>28590842.4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10005</v>
          </cell>
          <cell r="E30">
            <v>355320</v>
          </cell>
          <cell r="F30">
            <v>1489</v>
          </cell>
          <cell r="G30">
            <v>8451624</v>
          </cell>
          <cell r="H30">
            <v>8806944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200249</v>
          </cell>
          <cell r="E32">
            <v>106870987.26</v>
          </cell>
          <cell r="F32">
            <v>208949</v>
          </cell>
          <cell r="G32">
            <v>108142402.91</v>
          </cell>
          <cell r="H32">
            <v>215013390.17000002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79637</v>
          </cell>
          <cell r="E33">
            <v>88857137.8</v>
          </cell>
          <cell r="F33">
            <v>19344</v>
          </cell>
          <cell r="G33">
            <v>19161909.07</v>
          </cell>
          <cell r="H33">
            <v>108019046.87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12584</v>
          </cell>
          <cell r="E37">
            <v>2094380</v>
          </cell>
          <cell r="F37">
            <v>4007</v>
          </cell>
          <cell r="G37">
            <v>2380510</v>
          </cell>
          <cell r="H37">
            <v>4474890</v>
          </cell>
        </row>
        <row r="38">
          <cell r="B38" t="str">
            <v>GAUL</v>
          </cell>
          <cell r="C38" t="str">
            <v>Гаүли ХХК</v>
          </cell>
          <cell r="D38">
            <v>602078</v>
          </cell>
          <cell r="E38">
            <v>347973792.7</v>
          </cell>
          <cell r="F38">
            <v>129986</v>
          </cell>
          <cell r="G38">
            <v>41461314.35</v>
          </cell>
          <cell r="H38">
            <v>389435107.05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46091</v>
          </cell>
          <cell r="E39">
            <v>41407015</v>
          </cell>
          <cell r="F39">
            <v>28</v>
          </cell>
          <cell r="G39">
            <v>122348</v>
          </cell>
          <cell r="H39">
            <v>41529363</v>
          </cell>
        </row>
        <row r="40">
          <cell r="B40" t="str">
            <v>GDSC</v>
          </cell>
          <cell r="C40" t="str">
            <v>Гүүдсек ХХК</v>
          </cell>
          <cell r="D40">
            <v>460</v>
          </cell>
          <cell r="E40">
            <v>343260</v>
          </cell>
          <cell r="F40">
            <v>8011</v>
          </cell>
          <cell r="G40">
            <v>8614452</v>
          </cell>
          <cell r="H40">
            <v>8957712</v>
          </cell>
        </row>
        <row r="41">
          <cell r="B41" t="str">
            <v>GLMT</v>
          </cell>
          <cell r="C41" t="str">
            <v>Голомт Капитал ХХК</v>
          </cell>
          <cell r="D41">
            <v>3330428</v>
          </cell>
          <cell r="E41">
            <v>2590758043.32</v>
          </cell>
          <cell r="F41">
            <v>5823865</v>
          </cell>
          <cell r="G41">
            <v>3976289801.2</v>
          </cell>
          <cell r="H41">
            <v>6567047844.52</v>
          </cell>
        </row>
        <row r="42">
          <cell r="B42" t="str">
            <v>GNDX</v>
          </cell>
          <cell r="C42" t="str">
            <v>Гендекс ХХК</v>
          </cell>
          <cell r="D42">
            <v>5063</v>
          </cell>
          <cell r="E42">
            <v>4591128.4</v>
          </cell>
          <cell r="F42">
            <v>336665</v>
          </cell>
          <cell r="G42">
            <v>242202186.2</v>
          </cell>
          <cell r="H42">
            <v>246793314.6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27628</v>
          </cell>
          <cell r="E46">
            <v>129699125</v>
          </cell>
          <cell r="F46">
            <v>256</v>
          </cell>
          <cell r="G46">
            <v>203040</v>
          </cell>
          <cell r="H46">
            <v>129902165</v>
          </cell>
        </row>
        <row r="47">
          <cell r="B47" t="str">
            <v>MERG</v>
          </cell>
          <cell r="C47" t="str">
            <v>Мэргэн санаа ХХК</v>
          </cell>
          <cell r="D47">
            <v>8440</v>
          </cell>
          <cell r="E47">
            <v>6103960</v>
          </cell>
          <cell r="F47">
            <v>10872</v>
          </cell>
          <cell r="G47">
            <v>19678218</v>
          </cell>
          <cell r="H47">
            <v>25782178</v>
          </cell>
        </row>
        <row r="48">
          <cell r="B48" t="str">
            <v>MIBG</v>
          </cell>
          <cell r="C48" t="str">
            <v>Эм Ай Би Жи ХХК</v>
          </cell>
          <cell r="D48">
            <v>7903</v>
          </cell>
          <cell r="E48">
            <v>6158030</v>
          </cell>
          <cell r="F48">
            <v>1130</v>
          </cell>
          <cell r="G48">
            <v>4886320</v>
          </cell>
          <cell r="H48">
            <v>11044350</v>
          </cell>
        </row>
        <row r="49">
          <cell r="B49" t="str">
            <v>MICC</v>
          </cell>
          <cell r="C49" t="str">
            <v>Эм Ай Си Си ХХК</v>
          </cell>
          <cell r="D49">
            <v>800</v>
          </cell>
          <cell r="E49">
            <v>679200</v>
          </cell>
          <cell r="F49">
            <v>1000</v>
          </cell>
          <cell r="G49">
            <v>280000</v>
          </cell>
          <cell r="H49">
            <v>959200</v>
          </cell>
        </row>
        <row r="50">
          <cell r="B50" t="str">
            <v>MNET</v>
          </cell>
          <cell r="C50" t="str">
            <v>Ард секюритиз ХХК</v>
          </cell>
          <cell r="D50">
            <v>719971</v>
          </cell>
          <cell r="E50">
            <v>466343962.65</v>
          </cell>
          <cell r="F50">
            <v>394512</v>
          </cell>
          <cell r="G50">
            <v>250841970.05</v>
          </cell>
          <cell r="H50">
            <v>717185932.7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953</v>
          </cell>
          <cell r="E51">
            <v>501412</v>
          </cell>
          <cell r="F51">
            <v>73937</v>
          </cell>
          <cell r="G51">
            <v>9678162.7</v>
          </cell>
          <cell r="H51">
            <v>10179574.7</v>
          </cell>
        </row>
        <row r="52">
          <cell r="B52" t="str">
            <v>MSDQ</v>
          </cell>
          <cell r="C52" t="str">
            <v>Масдак ХХК</v>
          </cell>
          <cell r="D52">
            <v>3356</v>
          </cell>
          <cell r="E52">
            <v>2550840.5</v>
          </cell>
          <cell r="F52">
            <v>5909</v>
          </cell>
          <cell r="G52">
            <v>3116506.5</v>
          </cell>
          <cell r="H52">
            <v>5667347</v>
          </cell>
        </row>
        <row r="53">
          <cell r="B53" t="str">
            <v>MSEC</v>
          </cell>
          <cell r="C53" t="str">
            <v>Монсек ХХК</v>
          </cell>
          <cell r="D53">
            <v>137043</v>
          </cell>
          <cell r="E53">
            <v>87642766</v>
          </cell>
          <cell r="F53">
            <v>92654</v>
          </cell>
          <cell r="G53">
            <v>81428546</v>
          </cell>
          <cell r="H53">
            <v>169071312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926596</v>
          </cell>
          <cell r="E55">
            <v>371114115.88</v>
          </cell>
          <cell r="F55">
            <v>434849</v>
          </cell>
          <cell r="G55">
            <v>180128261.3</v>
          </cell>
          <cell r="H55">
            <v>551242377.1800001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4570</v>
          </cell>
          <cell r="E56">
            <v>3845764</v>
          </cell>
          <cell r="F56">
            <v>1370</v>
          </cell>
          <cell r="G56">
            <v>989300</v>
          </cell>
          <cell r="H56">
            <v>4835064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1139</v>
          </cell>
          <cell r="E58">
            <v>8057148</v>
          </cell>
          <cell r="F58">
            <v>33177</v>
          </cell>
          <cell r="G58">
            <v>27668539</v>
          </cell>
          <cell r="H58">
            <v>35725687</v>
          </cell>
        </row>
        <row r="59">
          <cell r="B59" t="str">
            <v>SECP</v>
          </cell>
          <cell r="C59" t="str">
            <v>СИКАП</v>
          </cell>
          <cell r="D59">
            <v>1080</v>
          </cell>
          <cell r="E59">
            <v>1188392</v>
          </cell>
          <cell r="F59">
            <v>23389</v>
          </cell>
          <cell r="G59">
            <v>13033790</v>
          </cell>
          <cell r="H59">
            <v>14222182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4633825</v>
          </cell>
          <cell r="E61">
            <v>2678632617.4</v>
          </cell>
          <cell r="F61">
            <v>1482943</v>
          </cell>
          <cell r="G61">
            <v>1037898684.79</v>
          </cell>
          <cell r="H61">
            <v>3716531302.19</v>
          </cell>
        </row>
        <row r="62">
          <cell r="B62" t="str">
            <v>TABO</v>
          </cell>
          <cell r="C62" t="str">
            <v>Таван богд ХХК</v>
          </cell>
          <cell r="D62">
            <v>37426</v>
          </cell>
          <cell r="E62">
            <v>30840335.4</v>
          </cell>
          <cell r="F62">
            <v>6558</v>
          </cell>
          <cell r="G62">
            <v>58355400</v>
          </cell>
          <cell r="H62">
            <v>89195735.4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42904</v>
          </cell>
          <cell r="E63">
            <v>49726441.35</v>
          </cell>
          <cell r="F63">
            <v>10847</v>
          </cell>
          <cell r="G63">
            <v>15709326</v>
          </cell>
          <cell r="H63">
            <v>65435767.35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4357994</v>
          </cell>
          <cell r="E64">
            <v>36862252491.35</v>
          </cell>
          <cell r="F64">
            <v>3880665</v>
          </cell>
          <cell r="G64">
            <v>36219775969.8</v>
          </cell>
          <cell r="H64">
            <v>73082028461.15</v>
          </cell>
        </row>
        <row r="65">
          <cell r="B65" t="str">
            <v>TNGR</v>
          </cell>
          <cell r="C65" t="str">
            <v>Тэнгэр капитал ХХК</v>
          </cell>
          <cell r="D65">
            <v>45160</v>
          </cell>
          <cell r="E65">
            <v>93278952</v>
          </cell>
          <cell r="F65">
            <v>3913677</v>
          </cell>
          <cell r="G65">
            <v>1572896062</v>
          </cell>
          <cell r="H65">
            <v>1666175014</v>
          </cell>
        </row>
        <row r="66">
          <cell r="B66" t="str">
            <v>TTOL</v>
          </cell>
          <cell r="C66" t="str">
            <v>Тэсо Инвестмент</v>
          </cell>
          <cell r="D66">
            <v>4540</v>
          </cell>
          <cell r="E66">
            <v>3732900</v>
          </cell>
          <cell r="F66">
            <v>125030</v>
          </cell>
          <cell r="G66">
            <v>97994822</v>
          </cell>
          <cell r="H66">
            <v>101727722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7124</v>
          </cell>
          <cell r="E67">
            <v>9420150</v>
          </cell>
          <cell r="F67">
            <v>11380</v>
          </cell>
          <cell r="G67">
            <v>13111864.4</v>
          </cell>
          <cell r="H67">
            <v>22532014.4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44333</v>
          </cell>
          <cell r="E70">
            <v>42983752</v>
          </cell>
          <cell r="F70">
            <v>42477</v>
          </cell>
          <cell r="G70">
            <v>29355071.5</v>
          </cell>
          <cell r="H70">
            <v>72338823.5</v>
          </cell>
        </row>
      </sheetData>
      <sheetData sheetId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0</v>
          </cell>
          <cell r="E16">
            <v>0</v>
          </cell>
          <cell r="F16">
            <v>458</v>
          </cell>
          <cell r="G16">
            <v>44869340</v>
          </cell>
          <cell r="H16">
            <v>44869340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BDSC3</v>
          </cell>
          <cell r="C19" t="str">
            <v>БиДиСек 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BSK</v>
          </cell>
          <cell r="C23" t="str">
            <v>BLUE SKY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BULG</v>
          </cell>
          <cell r="C24" t="str">
            <v>Булган брокер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BUMB</v>
          </cell>
          <cell r="C25" t="str">
            <v>Бумбат-Алтай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1587</v>
          </cell>
          <cell r="E26">
            <v>156996700</v>
          </cell>
          <cell r="F26">
            <v>2582</v>
          </cell>
          <cell r="G26">
            <v>258236700</v>
          </cell>
          <cell r="H26">
            <v>7485478720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25349</v>
          </cell>
          <cell r="E27">
            <v>2501977320</v>
          </cell>
          <cell r="F27">
            <v>46600</v>
          </cell>
          <cell r="G27">
            <v>4568268000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GAUL</v>
          </cell>
          <cell r="C38" t="str">
            <v>Гаүли ХХК</v>
          </cell>
          <cell r="D38">
            <v>81</v>
          </cell>
          <cell r="E38">
            <v>8181000</v>
          </cell>
          <cell r="F38">
            <v>81</v>
          </cell>
          <cell r="G38">
            <v>8181000</v>
          </cell>
          <cell r="H38">
            <v>16362000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GDSC</v>
          </cell>
          <cell r="C40" t="str">
            <v>Гүүдсек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GLMT</v>
          </cell>
          <cell r="C41" t="str">
            <v>Голомт Капитал ХХК</v>
          </cell>
          <cell r="D41">
            <v>464</v>
          </cell>
          <cell r="E41">
            <v>45216380</v>
          </cell>
          <cell r="F41">
            <v>177</v>
          </cell>
          <cell r="G41">
            <v>17457480</v>
          </cell>
          <cell r="H41">
            <v>62673860</v>
          </cell>
        </row>
        <row r="42">
          <cell r="B42" t="str">
            <v>GNDX</v>
          </cell>
          <cell r="C42" t="str">
            <v>Гендекс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MERG</v>
          </cell>
          <cell r="C47" t="str">
            <v>Мэргэн санаа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MIBG</v>
          </cell>
          <cell r="C48" t="str">
            <v>Эм Ай Би Жи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MICC</v>
          </cell>
          <cell r="C49" t="str">
            <v>Эм Ай Си Си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MNET</v>
          </cell>
          <cell r="C50" t="str">
            <v>Ард секюритиз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MSDQ</v>
          </cell>
          <cell r="C52" t="str">
            <v>Масдак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MSEC</v>
          </cell>
          <cell r="C53" t="str">
            <v>Монсек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104919</v>
          </cell>
          <cell r="E55">
            <v>10436152580</v>
          </cell>
          <cell r="F55">
            <v>82668</v>
          </cell>
          <cell r="G55">
            <v>8268121900</v>
          </cell>
          <cell r="H55">
            <v>18704274480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 t="str">
            <v>SECP</v>
          </cell>
          <cell r="C59" t="str">
            <v>СИКАП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225</v>
          </cell>
          <cell r="E61">
            <v>21919440</v>
          </cell>
          <cell r="F61">
            <v>0</v>
          </cell>
          <cell r="G61">
            <v>0</v>
          </cell>
          <cell r="H61">
            <v>21919440</v>
          </cell>
        </row>
        <row r="62">
          <cell r="B62" t="str">
            <v>TABO</v>
          </cell>
          <cell r="C62" t="str">
            <v>Таван богд ХХК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0</v>
          </cell>
          <cell r="E64">
            <v>0</v>
          </cell>
          <cell r="F64">
            <v>59</v>
          </cell>
          <cell r="G64">
            <v>5309000</v>
          </cell>
          <cell r="H64">
            <v>5309000</v>
          </cell>
        </row>
        <row r="65">
          <cell r="B65" t="str">
            <v>TNGR</v>
          </cell>
          <cell r="C65" t="str">
            <v>Тэнгэр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TTOL</v>
          </cell>
          <cell r="C66" t="str">
            <v>Тэсо Инвестмент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</sheetData>
      <sheetData sheetId="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BDSC3</v>
          </cell>
          <cell r="C19" t="str">
            <v>БиДиСек 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BSK</v>
          </cell>
          <cell r="C23" t="str">
            <v>BLUE SKY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BULG</v>
          </cell>
          <cell r="C24" t="str">
            <v>Булган брокер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BUMB</v>
          </cell>
          <cell r="C25" t="str">
            <v>Бумбат-Алтай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305</v>
          </cell>
          <cell r="E26">
            <v>30495000</v>
          </cell>
          <cell r="F26">
            <v>0</v>
          </cell>
          <cell r="G26">
            <v>0</v>
          </cell>
          <cell r="H26">
            <v>30495000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GAUL</v>
          </cell>
          <cell r="C38" t="str">
            <v>Гаүли ХХК</v>
          </cell>
          <cell r="D38">
            <v>1208</v>
          </cell>
          <cell r="E38">
            <v>120800000</v>
          </cell>
          <cell r="F38">
            <v>0</v>
          </cell>
          <cell r="G38">
            <v>0</v>
          </cell>
          <cell r="H38">
            <v>120800000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GDSC</v>
          </cell>
          <cell r="C40" t="str">
            <v>Гүүдсек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GLMT</v>
          </cell>
          <cell r="C41" t="str">
            <v>Голомт Капитал ХХК</v>
          </cell>
          <cell r="D41">
            <v>9</v>
          </cell>
          <cell r="E41">
            <v>900000</v>
          </cell>
          <cell r="F41">
            <v>335</v>
          </cell>
          <cell r="G41">
            <v>33495000</v>
          </cell>
          <cell r="H41">
            <v>34395000</v>
          </cell>
        </row>
        <row r="42">
          <cell r="B42" t="str">
            <v>GNDX</v>
          </cell>
          <cell r="C42" t="str">
            <v>Гендекс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MERG</v>
          </cell>
          <cell r="C47" t="str">
            <v>Мэргэн санаа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MIBG</v>
          </cell>
          <cell r="C48" t="str">
            <v>Эм Ай Би Жи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MICC</v>
          </cell>
          <cell r="C49" t="str">
            <v>Эм Ай Си Си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MNET</v>
          </cell>
          <cell r="C50" t="str">
            <v>Ард секюритиз ХХК</v>
          </cell>
          <cell r="D50">
            <v>984</v>
          </cell>
          <cell r="E50">
            <v>98400000</v>
          </cell>
          <cell r="F50">
            <v>2000</v>
          </cell>
          <cell r="G50">
            <v>200000000</v>
          </cell>
          <cell r="H50">
            <v>298400000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MSDQ</v>
          </cell>
          <cell r="C52" t="str">
            <v>Масдак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MSEC</v>
          </cell>
          <cell r="C53" t="str">
            <v>Монсек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0</v>
          </cell>
          <cell r="E55">
            <v>0</v>
          </cell>
          <cell r="F55">
            <v>191</v>
          </cell>
          <cell r="G55">
            <v>19100000</v>
          </cell>
          <cell r="H55">
            <v>19100000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 t="str">
            <v>SECP</v>
          </cell>
          <cell r="C59" t="str">
            <v>СИКАП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TABO</v>
          </cell>
          <cell r="C62" t="str">
            <v>Таван богд ХХК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20</v>
          </cell>
          <cell r="E64">
            <v>2000000</v>
          </cell>
          <cell r="F64">
            <v>0</v>
          </cell>
          <cell r="G64">
            <v>0</v>
          </cell>
          <cell r="H64">
            <v>2000000</v>
          </cell>
        </row>
        <row r="65">
          <cell r="B65" t="str">
            <v>TNGR</v>
          </cell>
          <cell r="C65" t="str">
            <v>Тэнгэр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TTOL</v>
          </cell>
          <cell r="C66" t="str">
            <v>Тэсо Инвестмент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  <cell r="AC9">
            <v>0</v>
          </cell>
          <cell r="AD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27461</v>
          </cell>
          <cell r="AA10">
            <v>5396308</v>
          </cell>
          <cell r="AB10">
            <v>318631373.21</v>
          </cell>
          <cell r="AC10">
            <v>4474011</v>
          </cell>
          <cell r="AD10">
            <v>323105384.21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14574</v>
          </cell>
          <cell r="AA11">
            <v>4648982.6</v>
          </cell>
          <cell r="AB11">
            <v>981462739.62</v>
          </cell>
          <cell r="AC11">
            <v>2278288</v>
          </cell>
          <cell r="AD11">
            <v>983741027.62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125</v>
          </cell>
          <cell r="X12">
            <v>12125000</v>
          </cell>
          <cell r="Y12">
            <v>12125000</v>
          </cell>
          <cell r="Z12">
            <v>685249</v>
          </cell>
          <cell r="AA12">
            <v>323101605.18</v>
          </cell>
          <cell r="AB12">
            <v>30101911343.159996</v>
          </cell>
          <cell r="AC12">
            <v>451205653.7</v>
          </cell>
          <cell r="AD12">
            <v>30553116996.859997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2085</v>
          </cell>
          <cell r="AA13">
            <v>1906753.1</v>
          </cell>
          <cell r="AB13">
            <v>19645008.6</v>
          </cell>
          <cell r="AC13">
            <v>0</v>
          </cell>
          <cell r="AD13">
            <v>19645008.6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68</v>
          </cell>
          <cell r="V16">
            <v>6570440</v>
          </cell>
          <cell r="W16">
            <v>56</v>
          </cell>
          <cell r="X16">
            <v>5432000</v>
          </cell>
          <cell r="Y16">
            <v>12002440</v>
          </cell>
          <cell r="Z16">
            <v>2751808</v>
          </cell>
          <cell r="AA16">
            <v>998411746.18</v>
          </cell>
          <cell r="AB16">
            <v>243370025074.40585</v>
          </cell>
          <cell r="AC16">
            <v>10677688698.04</v>
          </cell>
          <cell r="AD16">
            <v>254047713772.44586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154969586</v>
          </cell>
          <cell r="AC18">
            <v>0</v>
          </cell>
          <cell r="AD18">
            <v>154969586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373475</v>
          </cell>
          <cell r="AA19">
            <v>113053820.22999999</v>
          </cell>
          <cell r="AB19">
            <v>799959920.6000001</v>
          </cell>
          <cell r="AC19">
            <v>1242891427</v>
          </cell>
          <cell r="AD19">
            <v>2042851347.6000001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3205</v>
          </cell>
          <cell r="AA20">
            <v>883716</v>
          </cell>
          <cell r="AB20">
            <v>20668567.4</v>
          </cell>
          <cell r="AC20">
            <v>2504716</v>
          </cell>
          <cell r="AD20">
            <v>23173283.4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100999</v>
          </cell>
          <cell r="AA21">
            <v>14713179.12</v>
          </cell>
          <cell r="AB21">
            <v>454719636.12</v>
          </cell>
          <cell r="AC21">
            <v>4420946</v>
          </cell>
          <cell r="AD21">
            <v>459140582.12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1289307</v>
          </cell>
          <cell r="AA22">
            <v>471990278.95</v>
          </cell>
          <cell r="AB22">
            <v>2835613835.37</v>
          </cell>
          <cell r="AC22">
            <v>1673944898.42</v>
          </cell>
          <cell r="AD22">
            <v>4509558733.79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U23">
            <v>70096</v>
          </cell>
          <cell r="V23">
            <v>6921633060</v>
          </cell>
          <cell r="W23">
            <v>68796</v>
          </cell>
          <cell r="X23">
            <v>6825812060</v>
          </cell>
          <cell r="Y23">
            <v>13747445120</v>
          </cell>
          <cell r="Z23">
            <v>224251</v>
          </cell>
          <cell r="AA23">
            <v>13774313045</v>
          </cell>
          <cell r="AB23">
            <v>208238599773</v>
          </cell>
          <cell r="AC23">
            <v>7544564562.4</v>
          </cell>
          <cell r="AD23">
            <v>215783164335.4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  <cell r="AC24">
            <v>0</v>
          </cell>
          <cell r="AD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21512</v>
          </cell>
          <cell r="AA26">
            <v>15708238</v>
          </cell>
          <cell r="AB26">
            <v>594695582.4000001</v>
          </cell>
          <cell r="AC26">
            <v>8806944</v>
          </cell>
          <cell r="AD26">
            <v>603502526.4000001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160562</v>
          </cell>
          <cell r="AA28">
            <v>44164097.269999996</v>
          </cell>
          <cell r="AB28">
            <v>214753307.8</v>
          </cell>
          <cell r="AC28">
            <v>215013390.17000002</v>
          </cell>
          <cell r="AD28">
            <v>429766697.97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56723</v>
          </cell>
          <cell r="AA29">
            <v>71185585</v>
          </cell>
          <cell r="AB29">
            <v>483899784.66</v>
          </cell>
          <cell r="AC29">
            <v>108019046.87</v>
          </cell>
          <cell r="AD29">
            <v>591918831.53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51131</v>
          </cell>
          <cell r="AA33">
            <v>6322788.6</v>
          </cell>
          <cell r="AB33">
            <v>29163425.4</v>
          </cell>
          <cell r="AC33">
            <v>4474890</v>
          </cell>
          <cell r="AD33">
            <v>33638315.4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U34">
            <v>225</v>
          </cell>
          <cell r="V34">
            <v>22198500</v>
          </cell>
          <cell r="W34">
            <v>95</v>
          </cell>
          <cell r="X34">
            <v>9595000</v>
          </cell>
          <cell r="Y34">
            <v>31793500</v>
          </cell>
          <cell r="Z34">
            <v>3535035</v>
          </cell>
          <cell r="AA34">
            <v>613791594.99</v>
          </cell>
          <cell r="AB34">
            <v>7402913483.59</v>
          </cell>
          <cell r="AC34">
            <v>526597107.05</v>
          </cell>
          <cell r="AD34">
            <v>7929510590.64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100</v>
          </cell>
          <cell r="AA35">
            <v>104800</v>
          </cell>
          <cell r="AB35">
            <v>33079359</v>
          </cell>
          <cell r="AC35">
            <v>41529363</v>
          </cell>
          <cell r="AD35">
            <v>74608722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28058</v>
          </cell>
          <cell r="AA36">
            <v>5444416.0200000005</v>
          </cell>
          <cell r="AB36">
            <v>7841963.0200000005</v>
          </cell>
          <cell r="AC36">
            <v>8957712</v>
          </cell>
          <cell r="AD36">
            <v>16799675.02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U37">
            <v>20</v>
          </cell>
          <cell r="V37">
            <v>2000000</v>
          </cell>
          <cell r="W37">
            <v>32</v>
          </cell>
          <cell r="X37">
            <v>3138440</v>
          </cell>
          <cell r="Y37">
            <v>5138440</v>
          </cell>
          <cell r="Z37">
            <v>16388349</v>
          </cell>
          <cell r="AA37">
            <v>2282951930.16</v>
          </cell>
          <cell r="AB37">
            <v>85914098614</v>
          </cell>
          <cell r="AC37">
            <v>6664116704.52</v>
          </cell>
          <cell r="AD37">
            <v>92578215318.52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</v>
          </cell>
          <cell r="AA38">
            <v>321000</v>
          </cell>
          <cell r="AB38">
            <v>72126850</v>
          </cell>
          <cell r="AC38">
            <v>246793314.6</v>
          </cell>
          <cell r="AD38">
            <v>318920164.6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19250</v>
          </cell>
          <cell r="AA42">
            <v>28437800</v>
          </cell>
          <cell r="AB42">
            <v>1879066255.6</v>
          </cell>
          <cell r="AC42">
            <v>129902165</v>
          </cell>
          <cell r="AD42">
            <v>2008968420.6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208100</v>
          </cell>
          <cell r="AA43">
            <v>38645438.6</v>
          </cell>
          <cell r="AB43">
            <v>199602480.4</v>
          </cell>
          <cell r="AC43">
            <v>25782178</v>
          </cell>
          <cell r="AD43">
            <v>225384658.4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43877</v>
          </cell>
          <cell r="AA44">
            <v>12423498</v>
          </cell>
          <cell r="AB44">
            <v>2798310604.32</v>
          </cell>
          <cell r="AC44">
            <v>11044350</v>
          </cell>
          <cell r="AD44">
            <v>2809354954.32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5943</v>
          </cell>
          <cell r="AA45">
            <v>1658970</v>
          </cell>
          <cell r="AB45">
            <v>267959222.38</v>
          </cell>
          <cell r="AC45">
            <v>959200</v>
          </cell>
          <cell r="AD45">
            <v>268918422.38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550</v>
          </cell>
          <cell r="X46">
            <v>53901400</v>
          </cell>
          <cell r="Y46">
            <v>53901400</v>
          </cell>
          <cell r="Z46">
            <v>1402032</v>
          </cell>
          <cell r="AA46">
            <v>467028319.42</v>
          </cell>
          <cell r="AB46">
            <v>8943066206.259998</v>
          </cell>
          <cell r="AC46">
            <v>1015585932.7</v>
          </cell>
          <cell r="AD46">
            <v>9958652138.96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14221</v>
          </cell>
          <cell r="AA47">
            <v>4699204.48</v>
          </cell>
          <cell r="AB47">
            <v>49453542.480000004</v>
          </cell>
          <cell r="AC47">
            <v>10179574.7</v>
          </cell>
          <cell r="AD47">
            <v>59633117.18000001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37226</v>
          </cell>
          <cell r="AA48">
            <v>12214312.1</v>
          </cell>
          <cell r="AB48">
            <v>38373670.1</v>
          </cell>
          <cell r="AC48">
            <v>5667347</v>
          </cell>
          <cell r="AD48">
            <v>44041017.1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101106</v>
          </cell>
          <cell r="AA49">
            <v>68222499.8</v>
          </cell>
          <cell r="AB49">
            <v>2125409799.74</v>
          </cell>
          <cell r="AC49">
            <v>169071312</v>
          </cell>
          <cell r="AD49">
            <v>2294481111.74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U51">
            <v>80245</v>
          </cell>
          <cell r="V51">
            <v>7958391680</v>
          </cell>
          <cell r="W51">
            <v>81183</v>
          </cell>
          <cell r="X51">
            <v>8018772880</v>
          </cell>
          <cell r="Y51">
            <v>15977164560</v>
          </cell>
          <cell r="Z51">
            <v>2655548</v>
          </cell>
          <cell r="AA51">
            <v>16745467124.029999</v>
          </cell>
          <cell r="AB51">
            <v>267301556454.33</v>
          </cell>
          <cell r="AC51">
            <v>19274616857.18</v>
          </cell>
          <cell r="AD51">
            <v>286576173311.51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88814</v>
          </cell>
          <cell r="AA52">
            <v>18792799</v>
          </cell>
          <cell r="AB52">
            <v>1208114613</v>
          </cell>
          <cell r="AC52">
            <v>4835064</v>
          </cell>
          <cell r="AD52">
            <v>1212949677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88734</v>
          </cell>
          <cell r="AA54">
            <v>23197380</v>
          </cell>
          <cell r="AB54">
            <v>236682687.47</v>
          </cell>
          <cell r="AC54">
            <v>35725687</v>
          </cell>
          <cell r="AD54">
            <v>272408374.47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28654</v>
          </cell>
          <cell r="AA55">
            <v>14286848</v>
          </cell>
          <cell r="AB55">
            <v>354308889</v>
          </cell>
          <cell r="AC55">
            <v>14222182</v>
          </cell>
          <cell r="AD55">
            <v>368531071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U57">
            <v>188</v>
          </cell>
          <cell r="V57">
            <v>18461600</v>
          </cell>
          <cell r="W57">
            <v>5</v>
          </cell>
          <cell r="X57">
            <v>478500</v>
          </cell>
          <cell r="Y57">
            <v>18940100</v>
          </cell>
          <cell r="Z57">
            <v>24093096</v>
          </cell>
          <cell r="AA57">
            <v>2982680259.06</v>
          </cell>
          <cell r="AB57">
            <v>13067855219.210024</v>
          </cell>
          <cell r="AC57">
            <v>3738450742.19</v>
          </cell>
          <cell r="AD57">
            <v>16806305961.400024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30596</v>
          </cell>
          <cell r="AA58">
            <v>35704693.92</v>
          </cell>
          <cell r="AB58">
            <v>408839902.48</v>
          </cell>
          <cell r="AC58">
            <v>89195735.4</v>
          </cell>
          <cell r="AD58">
            <v>498035637.88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112891</v>
          </cell>
          <cell r="AA59">
            <v>24642482</v>
          </cell>
          <cell r="AB59">
            <v>320518594</v>
          </cell>
          <cell r="AC59">
            <v>65435767.35</v>
          </cell>
          <cell r="AD59">
            <v>385954361.35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2824944</v>
          </cell>
          <cell r="AA60">
            <v>812357216.51</v>
          </cell>
          <cell r="AB60">
            <v>16283005312.333069</v>
          </cell>
          <cell r="AC60">
            <v>73089337461.15</v>
          </cell>
          <cell r="AD60">
            <v>89372342773.48306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42890</v>
          </cell>
          <cell r="AA61">
            <v>13502770</v>
          </cell>
          <cell r="AB61">
            <v>61272646979.78101</v>
          </cell>
          <cell r="AC61">
            <v>1666175014</v>
          </cell>
          <cell r="AD61">
            <v>62938821993.78101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24600</v>
          </cell>
          <cell r="AA62">
            <v>2886422</v>
          </cell>
          <cell r="AB62">
            <v>237812631.34</v>
          </cell>
          <cell r="AC62">
            <v>101727722</v>
          </cell>
          <cell r="AD62">
            <v>339540353.34000003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54104</v>
          </cell>
          <cell r="AA63">
            <v>49216448.3</v>
          </cell>
          <cell r="AB63">
            <v>345483148.2</v>
          </cell>
          <cell r="AC63">
            <v>22532014.4</v>
          </cell>
          <cell r="AD63">
            <v>368015162.59999996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  <cell r="AC65">
            <v>0</v>
          </cell>
          <cell r="AD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272252</v>
          </cell>
          <cell r="AA66">
            <v>99258207.86</v>
          </cell>
          <cell r="AB66">
            <v>963843705.26</v>
          </cell>
          <cell r="AC66">
            <v>72338823.5</v>
          </cell>
          <cell r="AD66">
            <v>1036182528.76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F61" sqref="F61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customWidth="1"/>
    <col min="8" max="8" width="21.7109375" style="3" bestFit="1" customWidth="1"/>
    <col min="9" max="9" width="22.8515625" style="1" customWidth="1"/>
    <col min="10" max="10" width="22.140625" style="1" customWidth="1"/>
    <col min="11" max="12" width="22.421875" style="1" bestFit="1" customWidth="1"/>
    <col min="13" max="13" width="25.421875" style="1" customWidth="1"/>
    <col min="14" max="14" width="16.7109375" style="1" customWidth="1"/>
    <col min="15" max="15" width="24.42187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8"/>
      <c r="C9" s="9"/>
      <c r="D9" s="40" t="s">
        <v>0</v>
      </c>
      <c r="E9" s="40"/>
      <c r="F9" s="40"/>
      <c r="G9" s="40"/>
      <c r="H9" s="40"/>
      <c r="I9" s="40"/>
      <c r="J9" s="40"/>
      <c r="K9" s="40"/>
      <c r="L9" s="9"/>
      <c r="M9" s="9"/>
      <c r="N9" s="9"/>
    </row>
    <row r="10" ht="15.75"/>
    <row r="11" spans="11:14" ht="15" customHeight="1" thickBot="1">
      <c r="K11" s="41" t="s">
        <v>137</v>
      </c>
      <c r="L11" s="41"/>
      <c r="M11" s="41"/>
      <c r="N11" s="41"/>
    </row>
    <row r="12" spans="1:14" ht="14.45" customHeight="1">
      <c r="A12" s="42" t="s">
        <v>1</v>
      </c>
      <c r="B12" s="44" t="s">
        <v>2</v>
      </c>
      <c r="C12" s="44" t="s">
        <v>3</v>
      </c>
      <c r="D12" s="44" t="s">
        <v>4</v>
      </c>
      <c r="E12" s="44"/>
      <c r="F12" s="44"/>
      <c r="G12" s="46" t="s">
        <v>135</v>
      </c>
      <c r="H12" s="46"/>
      <c r="I12" s="46"/>
      <c r="J12" s="46"/>
      <c r="K12" s="46"/>
      <c r="L12" s="46"/>
      <c r="M12" s="48" t="s">
        <v>136</v>
      </c>
      <c r="N12" s="49"/>
    </row>
    <row r="13" spans="1:16" s="8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51"/>
      <c r="P13" s="10"/>
    </row>
    <row r="14" spans="1:16" s="8" customFormat="1" ht="33.75" customHeight="1">
      <c r="A14" s="43"/>
      <c r="B14" s="45"/>
      <c r="C14" s="45"/>
      <c r="D14" s="45"/>
      <c r="E14" s="45"/>
      <c r="F14" s="45"/>
      <c r="G14" s="47" t="s">
        <v>5</v>
      </c>
      <c r="H14" s="47"/>
      <c r="I14" s="52" t="s">
        <v>134</v>
      </c>
      <c r="J14" s="52" t="s">
        <v>133</v>
      </c>
      <c r="K14" s="52" t="s">
        <v>131</v>
      </c>
      <c r="L14" s="52" t="s">
        <v>6</v>
      </c>
      <c r="M14" s="33" t="s">
        <v>7</v>
      </c>
      <c r="N14" s="35" t="s">
        <v>8</v>
      </c>
      <c r="P14" s="10"/>
    </row>
    <row r="15" spans="1:16" s="8" customFormat="1" ht="55.9" customHeight="1">
      <c r="A15" s="43"/>
      <c r="B15" s="45"/>
      <c r="C15" s="45"/>
      <c r="D15" s="11" t="s">
        <v>9</v>
      </c>
      <c r="E15" s="11" t="s">
        <v>10</v>
      </c>
      <c r="F15" s="11" t="s">
        <v>11</v>
      </c>
      <c r="G15" s="12" t="s">
        <v>12</v>
      </c>
      <c r="H15" s="13" t="s">
        <v>132</v>
      </c>
      <c r="I15" s="53"/>
      <c r="J15" s="53"/>
      <c r="K15" s="53"/>
      <c r="L15" s="53"/>
      <c r="M15" s="34"/>
      <c r="N15" s="36"/>
      <c r="P15" s="10"/>
    </row>
    <row r="16" spans="1:15" ht="15">
      <c r="A16" s="14">
        <v>1</v>
      </c>
      <c r="B16" s="15" t="s">
        <v>16</v>
      </c>
      <c r="C16" s="16" t="s">
        <v>17</v>
      </c>
      <c r="D16" s="17" t="s">
        <v>15</v>
      </c>
      <c r="E16" s="18"/>
      <c r="F16" s="18" t="s">
        <v>15</v>
      </c>
      <c r="G16" s="19">
        <f>VLOOKUP(B16,'[1]Sheet1'!$B$9:$H$70,7,0)</f>
        <v>551242377.1800001</v>
      </c>
      <c r="H16" s="19">
        <f>VLOOKUP(B16,'[1]Sheet2'!$B$9:$H$70,7,0)</f>
        <v>18704274480</v>
      </c>
      <c r="I16" s="19">
        <v>0</v>
      </c>
      <c r="J16" s="19">
        <f>VLOOKUP(B16,'[1]Sheet3'!$B$9:$H$70,7,0)</f>
        <v>19100000</v>
      </c>
      <c r="K16" s="19">
        <f>VLOOKUP(B16,'[2]Brokers'!$B$9:$T$66,19,0)</f>
        <v>0</v>
      </c>
      <c r="L16" s="20">
        <f>K16+J16+I16+H16+G16</f>
        <v>19274616857.18</v>
      </c>
      <c r="M16" s="21">
        <f>VLOOKUP(B16,'[3]Sheet11'!$B$9:$AD$66,29,0)</f>
        <v>286576173311.51</v>
      </c>
      <c r="N16" s="22">
        <f aca="true" t="shared" si="0" ref="N16:N47">M16/$M$74</f>
        <v>0.26306440115344415</v>
      </c>
      <c r="O16" s="19"/>
    </row>
    <row r="17" spans="1:15" ht="15">
      <c r="A17" s="14">
        <v>2</v>
      </c>
      <c r="B17" s="15" t="s">
        <v>13</v>
      </c>
      <c r="C17" s="16" t="s">
        <v>14</v>
      </c>
      <c r="D17" s="17" t="s">
        <v>15</v>
      </c>
      <c r="E17" s="18" t="s">
        <v>15</v>
      </c>
      <c r="F17" s="18" t="s">
        <v>15</v>
      </c>
      <c r="G17" s="19">
        <f>VLOOKUP(B17,'[1]Sheet1'!$B$9:$H$70,7,0)</f>
        <v>10632819358.04</v>
      </c>
      <c r="H17" s="19">
        <f>VLOOKUP(B17,'[1]Sheet2'!$B$9:$H$70,7,0)</f>
        <v>44869340</v>
      </c>
      <c r="I17" s="19">
        <v>0</v>
      </c>
      <c r="J17" s="19">
        <f>VLOOKUP(B17,'[1]Sheet3'!$B$9:$H$70,7,0)</f>
        <v>0</v>
      </c>
      <c r="K17" s="19">
        <f>VLOOKUP(B17,'[2]Brokers'!$B$9:$T$66,19,0)</f>
        <v>0</v>
      </c>
      <c r="L17" s="20">
        <f>K17+J17+I17+H17+G17</f>
        <v>10677688698.04</v>
      </c>
      <c r="M17" s="21">
        <f>VLOOKUP(B17,'[3]Sheet11'!$B$9:$AD$66,29,0)</f>
        <v>254047713772.44586</v>
      </c>
      <c r="N17" s="22">
        <f t="shared" si="0"/>
        <v>0.23320469708172306</v>
      </c>
      <c r="O17" s="19"/>
    </row>
    <row r="18" spans="1:15" ht="15">
      <c r="A18" s="14">
        <v>3</v>
      </c>
      <c r="B18" s="15" t="s">
        <v>22</v>
      </c>
      <c r="C18" s="16" t="s">
        <v>23</v>
      </c>
      <c r="D18" s="17" t="s">
        <v>15</v>
      </c>
      <c r="E18" s="18" t="s">
        <v>15</v>
      </c>
      <c r="F18" s="18" t="s">
        <v>15</v>
      </c>
      <c r="G18" s="19">
        <f>VLOOKUP(B18,'[1]Sheet1'!$B$9:$H$70,7,0)</f>
        <v>28590842.4</v>
      </c>
      <c r="H18" s="19">
        <f>VLOOKUP(B18,'[1]Sheet2'!$B$9:$H$70,7,0)</f>
        <v>7485478720</v>
      </c>
      <c r="I18" s="19">
        <v>0</v>
      </c>
      <c r="J18" s="19">
        <f>VLOOKUP(B18,'[1]Sheet3'!$B$9:$H$70,7,0)</f>
        <v>30495000</v>
      </c>
      <c r="K18" s="19">
        <f>VLOOKUP(B18,'[2]Brokers'!$B$9:$T$66,19,0)</f>
        <v>0</v>
      </c>
      <c r="L18" s="20">
        <f aca="true" t="shared" si="1" ref="L18:L73">K18+J18+I18+H18+G18</f>
        <v>7544564562.4</v>
      </c>
      <c r="M18" s="21">
        <f>VLOOKUP(B18,'[3]Sheet11'!$B$9:$AD$66,29,0)</f>
        <v>215783164335.4</v>
      </c>
      <c r="N18" s="22">
        <f t="shared" si="0"/>
        <v>0.19807951320217915</v>
      </c>
      <c r="O18" s="19"/>
    </row>
    <row r="19" spans="1:15" ht="15">
      <c r="A19" s="14">
        <v>4</v>
      </c>
      <c r="B19" s="15" t="s">
        <v>20</v>
      </c>
      <c r="C19" s="16" t="s">
        <v>21</v>
      </c>
      <c r="D19" s="17" t="s">
        <v>15</v>
      </c>
      <c r="E19" s="18" t="s">
        <v>15</v>
      </c>
      <c r="F19" s="18" t="s">
        <v>15</v>
      </c>
      <c r="G19" s="19">
        <f>VLOOKUP(B19,'[1]Sheet1'!$B$9:$H$70,7,0)</f>
        <v>6567047844.52</v>
      </c>
      <c r="H19" s="19">
        <f>VLOOKUP(B19,'[1]Sheet2'!$B$9:$H$70,7,0)</f>
        <v>62673860</v>
      </c>
      <c r="I19" s="19">
        <v>0</v>
      </c>
      <c r="J19" s="19">
        <f>VLOOKUP(B19,'[1]Sheet3'!$B$9:$H$70,7,0)</f>
        <v>34395000</v>
      </c>
      <c r="K19" s="19">
        <f>VLOOKUP(B19,'[2]Brokers'!$B$9:$T$66,19,0)</f>
        <v>0</v>
      </c>
      <c r="L19" s="20">
        <f t="shared" si="1"/>
        <v>6664116704.52</v>
      </c>
      <c r="M19" s="21">
        <f>VLOOKUP(B19,'[3]Sheet11'!$B$9:$AD$66,29,0)</f>
        <v>92578215318.52</v>
      </c>
      <c r="N19" s="22">
        <f t="shared" si="0"/>
        <v>0.0849827551648828</v>
      </c>
      <c r="O19" s="19"/>
    </row>
    <row r="20" spans="1:15" ht="15">
      <c r="A20" s="14">
        <v>5</v>
      </c>
      <c r="B20" s="15" t="s">
        <v>26</v>
      </c>
      <c r="C20" s="16" t="s">
        <v>27</v>
      </c>
      <c r="D20" s="17" t="s">
        <v>15</v>
      </c>
      <c r="E20" s="18" t="s">
        <v>15</v>
      </c>
      <c r="F20" s="18"/>
      <c r="G20" s="19">
        <f>VLOOKUP(B20,'[1]Sheet1'!$B$9:$H$70,7,0)</f>
        <v>73082028461.15</v>
      </c>
      <c r="H20" s="19">
        <f>VLOOKUP(B20,'[1]Sheet2'!$B$9:$H$70,7,0)</f>
        <v>5309000</v>
      </c>
      <c r="I20" s="19">
        <v>0</v>
      </c>
      <c r="J20" s="19">
        <f>VLOOKUP(B20,'[1]Sheet3'!$B$9:$H$70,7,0)</f>
        <v>2000000</v>
      </c>
      <c r="K20" s="19">
        <f>VLOOKUP(B20,'[2]Brokers'!$B$9:$T$66,19,0)</f>
        <v>0</v>
      </c>
      <c r="L20" s="20">
        <f>K20+J20+I20+H20+G20</f>
        <v>73089337461.15</v>
      </c>
      <c r="M20" s="21">
        <f>VLOOKUP(B20,'[3]Sheet11'!$B$9:$AD$66,29,0)</f>
        <v>89372342773.48306</v>
      </c>
      <c r="N20" s="22">
        <f t="shared" si="0"/>
        <v>0.08203990429389402</v>
      </c>
      <c r="O20" s="19"/>
    </row>
    <row r="21" spans="1:16" s="8" customFormat="1" ht="15">
      <c r="A21" s="14">
        <v>6</v>
      </c>
      <c r="B21" s="15" t="s">
        <v>18</v>
      </c>
      <c r="C21" s="16" t="s">
        <v>19</v>
      </c>
      <c r="D21" s="17" t="s">
        <v>15</v>
      </c>
      <c r="E21" s="18" t="s">
        <v>15</v>
      </c>
      <c r="F21" s="18" t="s">
        <v>15</v>
      </c>
      <c r="G21" s="19">
        <f>VLOOKUP(B21,'[1]Sheet1'!$B$9:$H$70,7,0)</f>
        <v>1666175014</v>
      </c>
      <c r="H21" s="19">
        <f>VLOOKUP(B21,'[1]Sheet2'!$B$9:$H$70,7,0)</f>
        <v>0</v>
      </c>
      <c r="I21" s="19">
        <v>0</v>
      </c>
      <c r="J21" s="19">
        <f>VLOOKUP(B21,'[1]Sheet3'!$B$9:$H$70,7,0)</f>
        <v>0</v>
      </c>
      <c r="K21" s="19">
        <f>VLOOKUP(B21,'[2]Brokers'!$B$9:$T$66,19,0)</f>
        <v>0</v>
      </c>
      <c r="L21" s="20">
        <f t="shared" si="1"/>
        <v>1666175014</v>
      </c>
      <c r="M21" s="21">
        <f>VLOOKUP(B21,'[3]Sheet11'!$B$9:$AD$66,29,0)</f>
        <v>62938821993.78101</v>
      </c>
      <c r="N21" s="22">
        <f t="shared" si="0"/>
        <v>0.05777508759983233</v>
      </c>
      <c r="O21" s="19"/>
      <c r="P21" s="10"/>
    </row>
    <row r="22" spans="1:15" ht="15">
      <c r="A22" s="14">
        <v>7</v>
      </c>
      <c r="B22" s="15" t="s">
        <v>24</v>
      </c>
      <c r="C22" s="16" t="s">
        <v>25</v>
      </c>
      <c r="D22" s="17" t="s">
        <v>15</v>
      </c>
      <c r="E22" s="18" t="s">
        <v>15</v>
      </c>
      <c r="F22" s="18"/>
      <c r="G22" s="19">
        <f>VLOOKUP(B22,'[1]Sheet1'!$B$9:$H$70,7,0)</f>
        <v>451205653.7</v>
      </c>
      <c r="H22" s="19">
        <f>VLOOKUP(B22,'[1]Sheet2'!$B$9:$H$70,7,0)</f>
        <v>0</v>
      </c>
      <c r="I22" s="19">
        <v>0</v>
      </c>
      <c r="J22" s="19">
        <f>VLOOKUP(B22,'[1]Sheet3'!$B$9:$H$70,7,0)</f>
        <v>0</v>
      </c>
      <c r="K22" s="19">
        <f>VLOOKUP(B22,'[2]Brokers'!$B$9:$T$66,19,0)</f>
        <v>0</v>
      </c>
      <c r="L22" s="20">
        <f t="shared" si="1"/>
        <v>451205653.7</v>
      </c>
      <c r="M22" s="21">
        <f>VLOOKUP(B22,'[3]Sheet11'!$B$9:$AD$66,29,0)</f>
        <v>30553116996.859997</v>
      </c>
      <c r="N22" s="22">
        <f t="shared" si="0"/>
        <v>0.028046425958146035</v>
      </c>
      <c r="O22" s="19"/>
    </row>
    <row r="23" spans="1:15" ht="15">
      <c r="A23" s="14">
        <v>8</v>
      </c>
      <c r="B23" s="15" t="s">
        <v>28</v>
      </c>
      <c r="C23" s="16" t="s">
        <v>29</v>
      </c>
      <c r="D23" s="17" t="s">
        <v>15</v>
      </c>
      <c r="E23" s="18" t="s">
        <v>15</v>
      </c>
      <c r="F23" s="18" t="s">
        <v>15</v>
      </c>
      <c r="G23" s="19">
        <f>VLOOKUP(B23,'[1]Sheet1'!$B$9:$H$70,7,0)</f>
        <v>3716531302.19</v>
      </c>
      <c r="H23" s="19">
        <f>VLOOKUP(B23,'[1]Sheet2'!$B$9:$H$70,7,0)</f>
        <v>21919440</v>
      </c>
      <c r="I23" s="19">
        <v>0</v>
      </c>
      <c r="J23" s="19">
        <f>VLOOKUP(B23,'[1]Sheet3'!$B$9:$H$70,7,0)</f>
        <v>0</v>
      </c>
      <c r="K23" s="19">
        <f>VLOOKUP(B23,'[2]Brokers'!$B$9:$T$66,19,0)</f>
        <v>0</v>
      </c>
      <c r="L23" s="20">
        <f t="shared" si="1"/>
        <v>3738450742.19</v>
      </c>
      <c r="M23" s="21">
        <f>VLOOKUP(B23,'[3]Sheet11'!$B$9:$AD$66,29,0)</f>
        <v>16806305961.400024</v>
      </c>
      <c r="N23" s="22">
        <f t="shared" si="0"/>
        <v>0.015427454286408694</v>
      </c>
      <c r="O23" s="19"/>
    </row>
    <row r="24" spans="1:15" ht="15">
      <c r="A24" s="14">
        <v>9</v>
      </c>
      <c r="B24" s="15" t="s">
        <v>30</v>
      </c>
      <c r="C24" s="16" t="s">
        <v>31</v>
      </c>
      <c r="D24" s="17" t="s">
        <v>15</v>
      </c>
      <c r="E24" s="18" t="s">
        <v>15</v>
      </c>
      <c r="F24" s="18" t="s">
        <v>15</v>
      </c>
      <c r="G24" s="19">
        <f>VLOOKUP(B24,'[1]Sheet1'!$B$9:$H$70,7,0)</f>
        <v>717185932.7</v>
      </c>
      <c r="H24" s="19">
        <f>VLOOKUP(B24,'[1]Sheet2'!$B$9:$H$70,7,0)</f>
        <v>0</v>
      </c>
      <c r="I24" s="19">
        <v>0</v>
      </c>
      <c r="J24" s="19">
        <f>VLOOKUP(B24,'[1]Sheet3'!$B$9:$H$70,7,0)</f>
        <v>298400000</v>
      </c>
      <c r="K24" s="19">
        <f>VLOOKUP(B24,'[2]Brokers'!$B$9:$T$66,19,0)</f>
        <v>0</v>
      </c>
      <c r="L24" s="20">
        <f t="shared" si="1"/>
        <v>1015585932.7</v>
      </c>
      <c r="M24" s="21">
        <f>VLOOKUP(B24,'[3]Sheet11'!$B$9:$AD$66,29,0)</f>
        <v>9958652138.96</v>
      </c>
      <c r="N24" s="22">
        <f t="shared" si="0"/>
        <v>0.009141607381236387</v>
      </c>
      <c r="O24" s="19"/>
    </row>
    <row r="25" spans="1:16" ht="15">
      <c r="A25" s="14">
        <v>10</v>
      </c>
      <c r="B25" s="15" t="s">
        <v>32</v>
      </c>
      <c r="C25" s="16" t="s">
        <v>33</v>
      </c>
      <c r="D25" s="17" t="s">
        <v>15</v>
      </c>
      <c r="E25" s="18" t="s">
        <v>15</v>
      </c>
      <c r="F25" s="18"/>
      <c r="G25" s="19">
        <f>VLOOKUP(B25,'[1]Sheet1'!$B$9:$H$70,7,0)</f>
        <v>389435107.05</v>
      </c>
      <c r="H25" s="19">
        <f>VLOOKUP(B25,'[1]Sheet2'!$B$9:$H$70,7,0)</f>
        <v>16362000</v>
      </c>
      <c r="I25" s="19">
        <v>0</v>
      </c>
      <c r="J25" s="19">
        <f>VLOOKUP(B25,'[1]Sheet3'!$B$9:$H$70,7,0)</f>
        <v>120800000</v>
      </c>
      <c r="K25" s="19">
        <f>VLOOKUP(B25,'[2]Brokers'!$B$9:$T$66,19,0)</f>
        <v>0</v>
      </c>
      <c r="L25" s="20">
        <f t="shared" si="1"/>
        <v>526597107.05</v>
      </c>
      <c r="M25" s="21">
        <f>VLOOKUP(B25,'[3]Sheet11'!$B$9:$AD$66,29,0)</f>
        <v>7929510590.64</v>
      </c>
      <c r="N25" s="22">
        <f t="shared" si="0"/>
        <v>0.007278944131545581</v>
      </c>
      <c r="O25" s="19"/>
      <c r="P25" s="1"/>
    </row>
    <row r="26" spans="1:15" ht="15">
      <c r="A26" s="14">
        <v>11</v>
      </c>
      <c r="B26" s="15" t="s">
        <v>42</v>
      </c>
      <c r="C26" s="16" t="s">
        <v>43</v>
      </c>
      <c r="D26" s="17" t="s">
        <v>15</v>
      </c>
      <c r="E26" s="17" t="s">
        <v>15</v>
      </c>
      <c r="F26" s="18" t="s">
        <v>15</v>
      </c>
      <c r="G26" s="19">
        <f>VLOOKUP(B26,'[1]Sheet1'!$B$9:$H$70,7,0)</f>
        <v>1673944898.42</v>
      </c>
      <c r="H26" s="19">
        <f>VLOOKUP(B26,'[1]Sheet2'!$B$9:$H$70,7,0)</f>
        <v>0</v>
      </c>
      <c r="I26" s="19">
        <v>0</v>
      </c>
      <c r="J26" s="19">
        <f>VLOOKUP(B26,'[1]Sheet3'!$B$9:$H$70,7,0)</f>
        <v>0</v>
      </c>
      <c r="K26" s="19">
        <f>VLOOKUP(B26,'[2]Brokers'!$B$9:$T$66,19,0)</f>
        <v>0</v>
      </c>
      <c r="L26" s="20">
        <f>K26+J26+I26+H26+G26</f>
        <v>1673944898.42</v>
      </c>
      <c r="M26" s="21">
        <f>VLOOKUP(B26,'[3]Sheet11'!$B$9:$AD$66,29,0)</f>
        <v>4509558733.79</v>
      </c>
      <c r="N26" s="22">
        <f t="shared" si="0"/>
        <v>0.004139577809496501</v>
      </c>
      <c r="O26" s="19"/>
    </row>
    <row r="27" spans="1:15" ht="15">
      <c r="A27" s="14">
        <v>12</v>
      </c>
      <c r="B27" s="15" t="s">
        <v>34</v>
      </c>
      <c r="C27" s="16" t="s">
        <v>35</v>
      </c>
      <c r="D27" s="17" t="s">
        <v>15</v>
      </c>
      <c r="E27" s="18" t="s">
        <v>15</v>
      </c>
      <c r="F27" s="18"/>
      <c r="G27" s="19">
        <f>VLOOKUP(B27,'[1]Sheet1'!$B$9:$H$70,7,0)</f>
        <v>11044350</v>
      </c>
      <c r="H27" s="19">
        <f>VLOOKUP(B27,'[1]Sheet2'!$B$9:$H$70,7,0)</f>
        <v>0</v>
      </c>
      <c r="I27" s="19">
        <v>0</v>
      </c>
      <c r="J27" s="19">
        <f>VLOOKUP(B27,'[1]Sheet3'!$B$9:$H$70,7,0)</f>
        <v>0</v>
      </c>
      <c r="K27" s="19">
        <f>VLOOKUP(B27,'[2]Brokers'!$B$9:$T$66,19,0)</f>
        <v>0</v>
      </c>
      <c r="L27" s="20">
        <f t="shared" si="1"/>
        <v>11044350</v>
      </c>
      <c r="M27" s="21">
        <f>VLOOKUP(B27,'[3]Sheet11'!$B$9:$AD$66,29,0)</f>
        <v>2809354954.32</v>
      </c>
      <c r="N27" s="22">
        <f t="shared" si="0"/>
        <v>0.002578865054082183</v>
      </c>
      <c r="O27" s="19"/>
    </row>
    <row r="28" spans="1:15" ht="15">
      <c r="A28" s="14">
        <v>13</v>
      </c>
      <c r="B28" s="15" t="s">
        <v>36</v>
      </c>
      <c r="C28" s="16" t="s">
        <v>37</v>
      </c>
      <c r="D28" s="17" t="s">
        <v>15</v>
      </c>
      <c r="E28" s="18" t="s">
        <v>15</v>
      </c>
      <c r="F28" s="18"/>
      <c r="G28" s="19">
        <f>VLOOKUP(B28,'[1]Sheet1'!$B$9:$H$70,7,0)</f>
        <v>169071312</v>
      </c>
      <c r="H28" s="19">
        <f>VLOOKUP(B28,'[1]Sheet2'!$B$9:$H$70,7,0)</f>
        <v>0</v>
      </c>
      <c r="I28" s="19">
        <v>0</v>
      </c>
      <c r="J28" s="19">
        <f>VLOOKUP(B28,'[1]Sheet3'!$B$9:$H$70,7,0)</f>
        <v>0</v>
      </c>
      <c r="K28" s="19">
        <f>VLOOKUP(B28,'[2]Brokers'!$B$9:$T$66,19,0)</f>
        <v>0</v>
      </c>
      <c r="L28" s="20">
        <f t="shared" si="1"/>
        <v>169071312</v>
      </c>
      <c r="M28" s="21">
        <f>VLOOKUP(B28,'[3]Sheet11'!$B$9:$AD$66,29,0)</f>
        <v>2294481111.74</v>
      </c>
      <c r="N28" s="22">
        <f t="shared" si="0"/>
        <v>0.0021062333711939795</v>
      </c>
      <c r="O28" s="19"/>
    </row>
    <row r="29" spans="1:15" ht="15">
      <c r="A29" s="14">
        <v>14</v>
      </c>
      <c r="B29" s="15" t="s">
        <v>52</v>
      </c>
      <c r="C29" s="16" t="s">
        <v>53</v>
      </c>
      <c r="D29" s="17" t="s">
        <v>15</v>
      </c>
      <c r="E29" s="18" t="s">
        <v>15</v>
      </c>
      <c r="F29" s="18"/>
      <c r="G29" s="19">
        <f>VLOOKUP(B29,'[1]Sheet1'!$B$9:$H$70,7,0)</f>
        <v>1242891427</v>
      </c>
      <c r="H29" s="19">
        <f>VLOOKUP(B29,'[1]Sheet2'!$B$9:$H$70,7,0)</f>
        <v>0</v>
      </c>
      <c r="I29" s="19">
        <v>0</v>
      </c>
      <c r="J29" s="19">
        <f>VLOOKUP(B29,'[1]Sheet3'!$B$9:$H$70,7,0)</f>
        <v>0</v>
      </c>
      <c r="K29" s="19">
        <f>VLOOKUP(B29,'[2]Brokers'!$B$9:$T$66,19,0)</f>
        <v>0</v>
      </c>
      <c r="L29" s="20">
        <f>K29+J29+I29+H29+G29</f>
        <v>1242891427</v>
      </c>
      <c r="M29" s="21">
        <f>VLOOKUP(B29,'[3]Sheet11'!$B$9:$AD$66,29,0)</f>
        <v>2042851347.6000001</v>
      </c>
      <c r="N29" s="22">
        <f t="shared" si="0"/>
        <v>0.001875248246188778</v>
      </c>
      <c r="O29" s="19"/>
    </row>
    <row r="30" spans="1:15" ht="15">
      <c r="A30" s="14">
        <v>15</v>
      </c>
      <c r="B30" s="15" t="s">
        <v>44</v>
      </c>
      <c r="C30" s="16" t="s">
        <v>45</v>
      </c>
      <c r="D30" s="17" t="s">
        <v>15</v>
      </c>
      <c r="E30" s="18" t="s">
        <v>15</v>
      </c>
      <c r="F30" s="18"/>
      <c r="G30" s="19">
        <f>VLOOKUP(B30,'[1]Sheet1'!$B$9:$H$70,7,0)</f>
        <v>129902165</v>
      </c>
      <c r="H30" s="19">
        <f>VLOOKUP(B30,'[1]Sheet2'!$B$9:$H$70,7,0)</f>
        <v>0</v>
      </c>
      <c r="I30" s="19">
        <v>0</v>
      </c>
      <c r="J30" s="19">
        <f>VLOOKUP(B30,'[1]Sheet3'!$B$9:$H$70,7,0)</f>
        <v>0</v>
      </c>
      <c r="K30" s="19">
        <f>VLOOKUP(B30,'[2]Brokers'!$B$9:$T$66,19,0)</f>
        <v>0</v>
      </c>
      <c r="L30" s="20">
        <f>K30+J30+I30+H30+G30</f>
        <v>129902165</v>
      </c>
      <c r="M30" s="21">
        <f>VLOOKUP(B30,'[3]Sheet11'!$B$9:$AD$66,29,0)</f>
        <v>2008968420.6</v>
      </c>
      <c r="N30" s="22">
        <f t="shared" si="0"/>
        <v>0.0018441452001902818</v>
      </c>
      <c r="O30" s="19"/>
    </row>
    <row r="31" spans="1:15" ht="15">
      <c r="A31" s="14">
        <v>16</v>
      </c>
      <c r="B31" s="15" t="s">
        <v>38</v>
      </c>
      <c r="C31" s="16" t="s">
        <v>39</v>
      </c>
      <c r="D31" s="17" t="s">
        <v>15</v>
      </c>
      <c r="E31" s="18" t="s">
        <v>15</v>
      </c>
      <c r="F31" s="18" t="s">
        <v>15</v>
      </c>
      <c r="G31" s="19">
        <f>VLOOKUP(B31,'[1]Sheet1'!$B$9:$H$70,7,0)</f>
        <v>4835064</v>
      </c>
      <c r="H31" s="19">
        <f>VLOOKUP(B31,'[1]Sheet2'!$B$9:$H$70,7,0)</f>
        <v>0</v>
      </c>
      <c r="I31" s="19">
        <v>0</v>
      </c>
      <c r="J31" s="19">
        <f>VLOOKUP(B31,'[1]Sheet3'!$B$9:$H$70,7,0)</f>
        <v>0</v>
      </c>
      <c r="K31" s="19">
        <f>VLOOKUP(B31,'[2]Brokers'!$B$9:$T$66,19,0)</f>
        <v>0</v>
      </c>
      <c r="L31" s="20">
        <f t="shared" si="1"/>
        <v>4835064</v>
      </c>
      <c r="M31" s="21">
        <f>VLOOKUP(B31,'[3]Sheet11'!$B$9:$AD$66,29,0)</f>
        <v>1212949677</v>
      </c>
      <c r="N31" s="22">
        <f t="shared" si="0"/>
        <v>0.0011134347867169767</v>
      </c>
      <c r="O31" s="19"/>
    </row>
    <row r="32" spans="1:15" ht="15">
      <c r="A32" s="14">
        <v>17</v>
      </c>
      <c r="B32" s="15" t="s">
        <v>48</v>
      </c>
      <c r="C32" s="16" t="s">
        <v>49</v>
      </c>
      <c r="D32" s="17" t="s">
        <v>15</v>
      </c>
      <c r="E32" s="18"/>
      <c r="F32" s="18"/>
      <c r="G32" s="19">
        <f>VLOOKUP(B32,'[1]Sheet1'!$B$9:$H$70,7,0)</f>
        <v>72338823.5</v>
      </c>
      <c r="H32" s="19">
        <f>VLOOKUP(B32,'[1]Sheet2'!$B$9:$H$70,7,0)</f>
        <v>0</v>
      </c>
      <c r="I32" s="19">
        <v>0</v>
      </c>
      <c r="J32" s="19">
        <f>VLOOKUP(B32,'[1]Sheet3'!$B$9:$H$70,7,0)</f>
        <v>0</v>
      </c>
      <c r="K32" s="19">
        <f>VLOOKUP(B32,'[2]Brokers'!$B$9:$T$66,19,0)</f>
        <v>0</v>
      </c>
      <c r="L32" s="20">
        <f>K32+J32+I32+H32+G32</f>
        <v>72338823.5</v>
      </c>
      <c r="M32" s="21">
        <f>VLOOKUP(B32,'[3]Sheet11'!$B$9:$AD$66,29,0)</f>
        <v>1036182528.76</v>
      </c>
      <c r="N32" s="22">
        <f t="shared" si="0"/>
        <v>0.0009511702709408844</v>
      </c>
      <c r="O32" s="19"/>
    </row>
    <row r="33" spans="1:15" ht="15">
      <c r="A33" s="14">
        <v>18</v>
      </c>
      <c r="B33" s="15" t="s">
        <v>40</v>
      </c>
      <c r="C33" s="16" t="s">
        <v>41</v>
      </c>
      <c r="D33" s="17" t="s">
        <v>15</v>
      </c>
      <c r="E33" s="18"/>
      <c r="F33" s="18"/>
      <c r="G33" s="19">
        <f>VLOOKUP(B33,'[1]Sheet1'!$B$9:$H$70,7,0)</f>
        <v>2278288</v>
      </c>
      <c r="H33" s="19">
        <f>VLOOKUP(B33,'[1]Sheet2'!$B$9:$H$70,7,0)</f>
        <v>0</v>
      </c>
      <c r="I33" s="19">
        <v>0</v>
      </c>
      <c r="J33" s="19">
        <f>VLOOKUP(B33,'[1]Sheet3'!$B$9:$H$70,7,0)</f>
        <v>0</v>
      </c>
      <c r="K33" s="19">
        <f>VLOOKUP(B33,'[2]Brokers'!$B$9:$T$66,19,0)</f>
        <v>0</v>
      </c>
      <c r="L33" s="20">
        <f t="shared" si="1"/>
        <v>2278288</v>
      </c>
      <c r="M33" s="21">
        <f>VLOOKUP(B33,'[3]Sheet11'!$B$9:$AD$66,29,0)</f>
        <v>983741027.62</v>
      </c>
      <c r="N33" s="22">
        <f t="shared" si="0"/>
        <v>0.0009030312650578448</v>
      </c>
      <c r="O33" s="19"/>
    </row>
    <row r="34" spans="1:15" ht="15">
      <c r="A34" s="14">
        <v>19</v>
      </c>
      <c r="B34" s="15" t="s">
        <v>46</v>
      </c>
      <c r="C34" s="16" t="s">
        <v>47</v>
      </c>
      <c r="D34" s="17" t="s">
        <v>15</v>
      </c>
      <c r="E34" s="18"/>
      <c r="F34" s="18"/>
      <c r="G34" s="19">
        <f>VLOOKUP(B34,'[1]Sheet1'!$B$9:$H$70,7,0)</f>
        <v>8806944</v>
      </c>
      <c r="H34" s="19">
        <f>VLOOKUP(B34,'[1]Sheet2'!$B$9:$H$70,7,0)</f>
        <v>0</v>
      </c>
      <c r="I34" s="19">
        <v>0</v>
      </c>
      <c r="J34" s="19">
        <f>VLOOKUP(B34,'[1]Sheet3'!$B$9:$H$70,7,0)</f>
        <v>0</v>
      </c>
      <c r="K34" s="19">
        <f>VLOOKUP(B34,'[2]Brokers'!$B$9:$T$66,19,0)</f>
        <v>0</v>
      </c>
      <c r="L34" s="20">
        <f t="shared" si="1"/>
        <v>8806944</v>
      </c>
      <c r="M34" s="21">
        <f>VLOOKUP(B34,'[3]Sheet11'!$B$9:$AD$66,29,0)</f>
        <v>603502526.4000001</v>
      </c>
      <c r="N34" s="22">
        <f t="shared" si="0"/>
        <v>0.0005539889407673595</v>
      </c>
      <c r="O34" s="19"/>
    </row>
    <row r="35" spans="1:15" ht="15">
      <c r="A35" s="14">
        <v>20</v>
      </c>
      <c r="B35" s="15" t="s">
        <v>62</v>
      </c>
      <c r="C35" s="16" t="s">
        <v>63</v>
      </c>
      <c r="D35" s="17" t="s">
        <v>15</v>
      </c>
      <c r="E35" s="18" t="s">
        <v>15</v>
      </c>
      <c r="F35" s="18" t="s">
        <v>15</v>
      </c>
      <c r="G35" s="19">
        <f>VLOOKUP(B35,'[1]Sheet1'!$B$9:$H$70,7,0)</f>
        <v>108019046.87</v>
      </c>
      <c r="H35" s="19">
        <f>VLOOKUP(B35,'[1]Sheet2'!$B$9:$H$70,7,0)</f>
        <v>0</v>
      </c>
      <c r="I35" s="19">
        <v>0</v>
      </c>
      <c r="J35" s="19">
        <f>VLOOKUP(B35,'[1]Sheet3'!$B$9:$H$70,7,0)</f>
        <v>0</v>
      </c>
      <c r="K35" s="19">
        <f>VLOOKUP(B35,'[2]Brokers'!$B$9:$T$66,19,0)</f>
        <v>0</v>
      </c>
      <c r="L35" s="20">
        <f aca="true" t="shared" si="2" ref="L35:L46">K35+J35+I35+H35+G35</f>
        <v>108019046.87</v>
      </c>
      <c r="M35" s="21">
        <f>VLOOKUP(B35,'[3]Sheet11'!$B$9:$AD$66,29,0)</f>
        <v>591918831.53</v>
      </c>
      <c r="N35" s="22">
        <f t="shared" si="0"/>
        <v>0.0005433556151879561</v>
      </c>
      <c r="O35" s="19"/>
    </row>
    <row r="36" spans="1:15" ht="15">
      <c r="A36" s="14">
        <v>21</v>
      </c>
      <c r="B36" s="15" t="s">
        <v>56</v>
      </c>
      <c r="C36" s="16" t="s">
        <v>57</v>
      </c>
      <c r="D36" s="17" t="s">
        <v>15</v>
      </c>
      <c r="E36" s="18"/>
      <c r="F36" s="18"/>
      <c r="G36" s="19">
        <f>VLOOKUP(B36,'[1]Sheet1'!$B$9:$H$70,7,0)</f>
        <v>89195735.4</v>
      </c>
      <c r="H36" s="19">
        <f>VLOOKUP(B36,'[1]Sheet2'!$B$9:$H$70,7,0)</f>
        <v>0</v>
      </c>
      <c r="I36" s="19">
        <v>0</v>
      </c>
      <c r="J36" s="19">
        <f>VLOOKUP(B36,'[1]Sheet3'!$B$9:$H$70,7,0)</f>
        <v>0</v>
      </c>
      <c r="K36" s="19">
        <f>VLOOKUP(B36,'[2]Brokers'!$B$9:$T$66,19,0)</f>
        <v>0</v>
      </c>
      <c r="L36" s="20">
        <f>K36+J36+I36+H36+G36</f>
        <v>89195735.4</v>
      </c>
      <c r="M36" s="21">
        <f>VLOOKUP(B36,'[3]Sheet11'!$B$9:$AD$66,29,0)</f>
        <v>498035637.88</v>
      </c>
      <c r="N36" s="22">
        <f t="shared" si="0"/>
        <v>0.0004571749469540205</v>
      </c>
      <c r="O36" s="19"/>
    </row>
    <row r="37" spans="1:15" ht="15">
      <c r="A37" s="14">
        <v>22</v>
      </c>
      <c r="B37" s="15" t="s">
        <v>50</v>
      </c>
      <c r="C37" s="16" t="s">
        <v>51</v>
      </c>
      <c r="D37" s="17" t="s">
        <v>15</v>
      </c>
      <c r="E37" s="18"/>
      <c r="F37" s="18"/>
      <c r="G37" s="19">
        <f>VLOOKUP(B37,'[1]Sheet1'!$B$9:$H$70,7,0)</f>
        <v>4420946</v>
      </c>
      <c r="H37" s="19">
        <f>VLOOKUP(B37,'[1]Sheet2'!$B$9:$H$70,7,0)</f>
        <v>0</v>
      </c>
      <c r="I37" s="19">
        <v>0</v>
      </c>
      <c r="J37" s="19">
        <f>VLOOKUP(B37,'[1]Sheet3'!$B$9:$H$70,7,0)</f>
        <v>0</v>
      </c>
      <c r="K37" s="19">
        <f>VLOOKUP(B37,'[2]Brokers'!$B$9:$T$66,19,0)</f>
        <v>0</v>
      </c>
      <c r="L37" s="20">
        <f>K37+J37+I37+H37+G37</f>
        <v>4420946</v>
      </c>
      <c r="M37" s="21">
        <f>VLOOKUP(B37,'[3]Sheet11'!$B$9:$AD$66,29,0)</f>
        <v>459140582.12</v>
      </c>
      <c r="N37" s="22">
        <f t="shared" si="0"/>
        <v>0.0004214709858287804</v>
      </c>
      <c r="O37" s="19"/>
    </row>
    <row r="38" spans="1:15" ht="15">
      <c r="A38" s="14">
        <v>23</v>
      </c>
      <c r="B38" s="15" t="s">
        <v>70</v>
      </c>
      <c r="C38" s="16" t="s">
        <v>71</v>
      </c>
      <c r="D38" s="17" t="s">
        <v>15</v>
      </c>
      <c r="E38" s="18"/>
      <c r="F38" s="18"/>
      <c r="G38" s="19">
        <f>VLOOKUP(B38,'[1]Sheet1'!$B$9:$H$70,7,0)</f>
        <v>215013390.17000002</v>
      </c>
      <c r="H38" s="19">
        <f>VLOOKUP(B38,'[1]Sheet2'!$B$9:$H$70,7,0)</f>
        <v>0</v>
      </c>
      <c r="I38" s="19">
        <v>0</v>
      </c>
      <c r="J38" s="19">
        <f>VLOOKUP(B38,'[1]Sheet3'!$B$9:$H$70,7,0)</f>
        <v>0</v>
      </c>
      <c r="K38" s="19">
        <f>VLOOKUP(B38,'[2]Brokers'!$B$9:$T$66,19,0)</f>
        <v>0</v>
      </c>
      <c r="L38" s="20">
        <f>K38+J38+I38+H38+G38</f>
        <v>215013390.17000002</v>
      </c>
      <c r="M38" s="21">
        <f>VLOOKUP(B38,'[3]Sheet11'!$B$9:$AD$66,29,0)</f>
        <v>429766697.97</v>
      </c>
      <c r="N38" s="22">
        <f t="shared" si="0"/>
        <v>0.00039450704408101043</v>
      </c>
      <c r="O38" s="19"/>
    </row>
    <row r="39" spans="1:15" ht="15">
      <c r="A39" s="14">
        <v>24</v>
      </c>
      <c r="B39" s="15" t="s">
        <v>60</v>
      </c>
      <c r="C39" s="16" t="s">
        <v>61</v>
      </c>
      <c r="D39" s="17" t="s">
        <v>15</v>
      </c>
      <c r="E39" s="18"/>
      <c r="F39" s="18"/>
      <c r="G39" s="19">
        <f>VLOOKUP(B39,'[1]Sheet1'!$B$9:$H$70,7,0)</f>
        <v>65435767.35</v>
      </c>
      <c r="H39" s="19">
        <f>VLOOKUP(B39,'[1]Sheet2'!$B$9:$H$70,7,0)</f>
        <v>0</v>
      </c>
      <c r="I39" s="19">
        <v>0</v>
      </c>
      <c r="J39" s="19">
        <f>VLOOKUP(B39,'[1]Sheet3'!$B$9:$H$70,7,0)</f>
        <v>0</v>
      </c>
      <c r="K39" s="19">
        <f>VLOOKUP(B39,'[2]Brokers'!$B$9:$T$66,19,0)</f>
        <v>0</v>
      </c>
      <c r="L39" s="20">
        <f>K39+J39+I39+H39+G39</f>
        <v>65435767.35</v>
      </c>
      <c r="M39" s="21">
        <f>VLOOKUP(B39,'[3]Sheet11'!$B$9:$AD$66,29,0)</f>
        <v>385954361.35</v>
      </c>
      <c r="N39" s="22">
        <f t="shared" si="0"/>
        <v>0.0003542892340555232</v>
      </c>
      <c r="O39" s="19"/>
    </row>
    <row r="40" spans="1:15" ht="15">
      <c r="A40" s="14">
        <v>25</v>
      </c>
      <c r="B40" s="15" t="s">
        <v>58</v>
      </c>
      <c r="C40" s="16" t="s">
        <v>59</v>
      </c>
      <c r="D40" s="17" t="s">
        <v>15</v>
      </c>
      <c r="E40" s="18" t="s">
        <v>15</v>
      </c>
      <c r="F40" s="18"/>
      <c r="G40" s="19">
        <f>VLOOKUP(B40,'[1]Sheet1'!$B$9:$H$70,7,0)</f>
        <v>14222182</v>
      </c>
      <c r="H40" s="19">
        <f>VLOOKUP(B40,'[1]Sheet2'!$B$9:$H$70,7,0)</f>
        <v>0</v>
      </c>
      <c r="I40" s="19">
        <v>0</v>
      </c>
      <c r="J40" s="19">
        <f>VLOOKUP(B40,'[1]Sheet3'!$B$9:$H$70,7,0)</f>
        <v>0</v>
      </c>
      <c r="K40" s="19">
        <f>VLOOKUP(B40,'[2]Brokers'!$B$9:$T$66,19,0)</f>
        <v>0</v>
      </c>
      <c r="L40" s="20">
        <f t="shared" si="2"/>
        <v>14222182</v>
      </c>
      <c r="M40" s="21">
        <f>VLOOKUP(B40,'[3]Sheet11'!$B$9:$AD$66,29,0)</f>
        <v>368531071</v>
      </c>
      <c r="N40" s="22">
        <f t="shared" si="0"/>
        <v>0.0003382954150681257</v>
      </c>
      <c r="O40" s="19"/>
    </row>
    <row r="41" spans="1:15" ht="15">
      <c r="A41" s="14">
        <v>26</v>
      </c>
      <c r="B41" s="15" t="s">
        <v>54</v>
      </c>
      <c r="C41" s="16" t="s">
        <v>55</v>
      </c>
      <c r="D41" s="17" t="s">
        <v>15</v>
      </c>
      <c r="E41" s="18"/>
      <c r="F41" s="18"/>
      <c r="G41" s="19">
        <f>VLOOKUP(B41,'[1]Sheet1'!$B$9:$H$70,7,0)</f>
        <v>22532014.4</v>
      </c>
      <c r="H41" s="19">
        <f>VLOOKUP(B41,'[1]Sheet2'!$B$9:$H$70,7,0)</f>
        <v>0</v>
      </c>
      <c r="I41" s="19">
        <v>0</v>
      </c>
      <c r="J41" s="19">
        <f>VLOOKUP(B41,'[1]Sheet3'!$B$9:$H$70,7,0)</f>
        <v>0</v>
      </c>
      <c r="K41" s="19">
        <f>VLOOKUP(B41,'[2]Brokers'!$B$9:$T$66,19,0)</f>
        <v>0</v>
      </c>
      <c r="L41" s="20">
        <f t="shared" si="2"/>
        <v>22532014.4</v>
      </c>
      <c r="M41" s="21">
        <f>VLOOKUP(B41,'[3]Sheet11'!$B$9:$AD$66,29,0)</f>
        <v>368015162.59999996</v>
      </c>
      <c r="N41" s="22">
        <f t="shared" si="0"/>
        <v>0.0003378218337067453</v>
      </c>
      <c r="O41" s="19"/>
    </row>
    <row r="42" spans="1:15" ht="15">
      <c r="A42" s="14">
        <v>27</v>
      </c>
      <c r="B42" s="15" t="s">
        <v>80</v>
      </c>
      <c r="C42" s="16" t="s">
        <v>81</v>
      </c>
      <c r="D42" s="17" t="s">
        <v>15</v>
      </c>
      <c r="E42" s="18"/>
      <c r="F42" s="18"/>
      <c r="G42" s="19">
        <f>VLOOKUP(B42,'[1]Sheet1'!$B$9:$H$70,7,0)</f>
        <v>101727722</v>
      </c>
      <c r="H42" s="19">
        <f>VLOOKUP(B42,'[1]Sheet2'!$B$9:$H$70,7,0)</f>
        <v>0</v>
      </c>
      <c r="I42" s="19">
        <v>0</v>
      </c>
      <c r="J42" s="19">
        <f>VLOOKUP(B42,'[1]Sheet3'!$B$9:$H$70,7,0)</f>
        <v>0</v>
      </c>
      <c r="K42" s="19">
        <f>VLOOKUP(B42,'[2]Brokers'!$B$9:$T$66,19,0)</f>
        <v>0</v>
      </c>
      <c r="L42" s="20">
        <f>K42+J42+I42+H42+G42</f>
        <v>101727722</v>
      </c>
      <c r="M42" s="21">
        <f>VLOOKUP(B42,'[3]Sheet11'!$B$9:$AD$66,29,0)</f>
        <v>339540353.34000003</v>
      </c>
      <c r="N42" s="22">
        <f t="shared" si="0"/>
        <v>0.00031168320341036694</v>
      </c>
      <c r="O42" s="19"/>
    </row>
    <row r="43" spans="1:15" ht="15">
      <c r="A43" s="14">
        <v>28</v>
      </c>
      <c r="B43" s="15" t="s">
        <v>66</v>
      </c>
      <c r="C43" s="16" t="s">
        <v>67</v>
      </c>
      <c r="D43" s="17" t="s">
        <v>15</v>
      </c>
      <c r="E43" s="18"/>
      <c r="F43" s="18"/>
      <c r="G43" s="19">
        <f>VLOOKUP(B43,'[1]Sheet1'!$B$9:$H$70,7,0)</f>
        <v>4474011</v>
      </c>
      <c r="H43" s="19">
        <f>VLOOKUP(B43,'[1]Sheet2'!$B$9:$H$70,7,0)</f>
        <v>0</v>
      </c>
      <c r="I43" s="19">
        <v>0</v>
      </c>
      <c r="J43" s="19">
        <f>VLOOKUP(B43,'[1]Sheet3'!$B$9:$H$70,7,0)</f>
        <v>0</v>
      </c>
      <c r="K43" s="19">
        <f>VLOOKUP(B43,'[2]Brokers'!$B$9:$T$66,19,0)</f>
        <v>0</v>
      </c>
      <c r="L43" s="20">
        <f t="shared" si="2"/>
        <v>4474011</v>
      </c>
      <c r="M43" s="21">
        <f>VLOOKUP(B43,'[3]Sheet11'!$B$9:$AD$66,29,0)</f>
        <v>323105384.21</v>
      </c>
      <c r="N43" s="22">
        <f t="shared" si="0"/>
        <v>0.00029659662010443665</v>
      </c>
      <c r="O43" s="19"/>
    </row>
    <row r="44" spans="1:15" ht="15">
      <c r="A44" s="14">
        <v>29</v>
      </c>
      <c r="B44" s="15" t="s">
        <v>84</v>
      </c>
      <c r="C44" s="16" t="s">
        <v>85</v>
      </c>
      <c r="D44" s="17" t="s">
        <v>15</v>
      </c>
      <c r="E44" s="18"/>
      <c r="F44" s="18"/>
      <c r="G44" s="19">
        <f>VLOOKUP(B44,'[1]Sheet1'!$B$9:$H$70,7,0)</f>
        <v>246793314.6</v>
      </c>
      <c r="H44" s="19">
        <f>VLOOKUP(B44,'[1]Sheet2'!$B$9:$H$70,7,0)</f>
        <v>0</v>
      </c>
      <c r="I44" s="19">
        <v>0</v>
      </c>
      <c r="J44" s="19">
        <f>VLOOKUP(B44,'[1]Sheet3'!$B$9:$H$70,7,0)</f>
        <v>0</v>
      </c>
      <c r="K44" s="19">
        <f>VLOOKUP(B44,'[2]Brokers'!$B$9:$T$66,19,0)</f>
        <v>0</v>
      </c>
      <c r="L44" s="20">
        <f>K44+J44+I44+H44+G44</f>
        <v>246793314.6</v>
      </c>
      <c r="M44" s="21">
        <f>VLOOKUP(B44,'[3]Sheet11'!$B$9:$AD$66,29,0)</f>
        <v>318920164.6</v>
      </c>
      <c r="N44" s="22">
        <f t="shared" si="0"/>
        <v>0.0002927547714340536</v>
      </c>
      <c r="O44" s="19"/>
    </row>
    <row r="45" spans="1:15" ht="15">
      <c r="A45" s="14">
        <v>30</v>
      </c>
      <c r="B45" s="15" t="s">
        <v>68</v>
      </c>
      <c r="C45" s="16" t="s">
        <v>69</v>
      </c>
      <c r="D45" s="17" t="s">
        <v>15</v>
      </c>
      <c r="E45" s="18"/>
      <c r="F45" s="18"/>
      <c r="G45" s="19">
        <f>VLOOKUP(B45,'[1]Sheet1'!$B$9:$H$70,7,0)</f>
        <v>35725687</v>
      </c>
      <c r="H45" s="19">
        <f>VLOOKUP(B45,'[1]Sheet2'!$B$9:$H$70,7,0)</f>
        <v>0</v>
      </c>
      <c r="I45" s="19">
        <v>0</v>
      </c>
      <c r="J45" s="19">
        <f>VLOOKUP(B45,'[1]Sheet3'!$B$9:$H$70,7,0)</f>
        <v>0</v>
      </c>
      <c r="K45" s="19">
        <f>VLOOKUP(B45,'[2]Brokers'!$B$9:$T$66,19,0)</f>
        <v>0</v>
      </c>
      <c r="L45" s="20">
        <f>K45+J45+I45+H45+G45</f>
        <v>35725687</v>
      </c>
      <c r="M45" s="21">
        <f>VLOOKUP(B45,'[3]Sheet11'!$B$9:$AD$66,29,0)</f>
        <v>272408374.47</v>
      </c>
      <c r="N45" s="22">
        <f t="shared" si="0"/>
        <v>0.0002500589810766921</v>
      </c>
      <c r="O45" s="19"/>
    </row>
    <row r="46" spans="1:15" ht="15">
      <c r="A46" s="14">
        <v>31</v>
      </c>
      <c r="B46" s="15" t="s">
        <v>86</v>
      </c>
      <c r="C46" s="16" t="s">
        <v>87</v>
      </c>
      <c r="D46" s="17" t="s">
        <v>15</v>
      </c>
      <c r="E46" s="18" t="s">
        <v>15</v>
      </c>
      <c r="F46" s="18"/>
      <c r="G46" s="19">
        <f>VLOOKUP(B46,'[1]Sheet1'!$B$9:$H$70,7,0)</f>
        <v>959200</v>
      </c>
      <c r="H46" s="19">
        <f>VLOOKUP(B46,'[1]Sheet2'!$B$9:$H$70,7,0)</f>
        <v>0</v>
      </c>
      <c r="I46" s="19">
        <v>0</v>
      </c>
      <c r="J46" s="19">
        <f>VLOOKUP(B46,'[1]Sheet3'!$B$9:$H$70,7,0)</f>
        <v>0</v>
      </c>
      <c r="K46" s="19">
        <f>VLOOKUP(B46,'[2]Brokers'!$B$9:$T$66,19,0)</f>
        <v>0</v>
      </c>
      <c r="L46" s="20">
        <f t="shared" si="2"/>
        <v>959200</v>
      </c>
      <c r="M46" s="21">
        <f>VLOOKUP(B46,'[3]Sheet11'!$B$9:$AD$66,29,0)</f>
        <v>268918422.38</v>
      </c>
      <c r="N46" s="22">
        <f t="shared" si="0"/>
        <v>0.0002468553576002487</v>
      </c>
      <c r="O46" s="19"/>
    </row>
    <row r="47" spans="1:15" ht="15">
      <c r="A47" s="14">
        <v>32</v>
      </c>
      <c r="B47" s="15" t="s">
        <v>74</v>
      </c>
      <c r="C47" s="16" t="s">
        <v>75</v>
      </c>
      <c r="D47" s="17" t="s">
        <v>15</v>
      </c>
      <c r="E47" s="18"/>
      <c r="F47" s="18"/>
      <c r="G47" s="19">
        <f>VLOOKUP(B47,'[1]Sheet1'!$B$9:$H$70,7,0)</f>
        <v>25782178</v>
      </c>
      <c r="H47" s="19">
        <f>VLOOKUP(B47,'[1]Sheet2'!$B$9:$H$70,7,0)</f>
        <v>0</v>
      </c>
      <c r="I47" s="19">
        <v>0</v>
      </c>
      <c r="J47" s="19">
        <f>VLOOKUP(B47,'[1]Sheet3'!$B$9:$H$70,7,0)</f>
        <v>0</v>
      </c>
      <c r="K47" s="19">
        <f>VLOOKUP(B47,'[2]Brokers'!$B$9:$T$66,19,0)</f>
        <v>0</v>
      </c>
      <c r="L47" s="20">
        <f>K47+J47+I47+H47+G47</f>
        <v>25782178</v>
      </c>
      <c r="M47" s="21">
        <f>VLOOKUP(B47,'[3]Sheet11'!$B$9:$AD$66,29,0)</f>
        <v>225384658.4</v>
      </c>
      <c r="N47" s="22">
        <f t="shared" si="0"/>
        <v>0.0002068932650821611</v>
      </c>
      <c r="O47" s="19"/>
    </row>
    <row r="48" spans="1:15" ht="15">
      <c r="A48" s="14">
        <v>33</v>
      </c>
      <c r="B48" s="15" t="s">
        <v>64</v>
      </c>
      <c r="C48" s="16" t="s">
        <v>65</v>
      </c>
      <c r="D48" s="17" t="s">
        <v>15</v>
      </c>
      <c r="E48" s="18"/>
      <c r="F48" s="18"/>
      <c r="G48" s="19">
        <f>VLOOKUP(B48,'[1]Sheet1'!$B$9:$H$70,7,0)</f>
        <v>0</v>
      </c>
      <c r="H48" s="19">
        <f>VLOOKUP(B48,'[1]Sheet2'!$B$9:$H$70,7,0)</f>
        <v>0</v>
      </c>
      <c r="I48" s="19">
        <v>0</v>
      </c>
      <c r="J48" s="19">
        <f>VLOOKUP(B48,'[1]Sheet3'!$B$9:$H$70,7,0)</f>
        <v>0</v>
      </c>
      <c r="K48" s="19">
        <f>VLOOKUP(B48,'[2]Brokers'!$B$9:$T$66,19,0)</f>
        <v>0</v>
      </c>
      <c r="L48" s="20">
        <f aca="true" t="shared" si="3" ref="L48">K48+J48+I48+H48+G48</f>
        <v>0</v>
      </c>
      <c r="M48" s="21">
        <f>VLOOKUP(B48,'[3]Sheet11'!$B$9:$AD$66,29,0)</f>
        <v>154969586</v>
      </c>
      <c r="N48" s="22">
        <f aca="true" t="shared" si="4" ref="N48:N79">M48/$M$74</f>
        <v>0.00014225530638855037</v>
      </c>
      <c r="O48" s="19"/>
    </row>
    <row r="49" spans="1:15" ht="15">
      <c r="A49" s="14">
        <v>34</v>
      </c>
      <c r="B49" s="15" t="s">
        <v>78</v>
      </c>
      <c r="C49" s="16" t="s">
        <v>79</v>
      </c>
      <c r="D49" s="17" t="s">
        <v>15</v>
      </c>
      <c r="E49" s="18"/>
      <c r="F49" s="18"/>
      <c r="G49" s="19">
        <f>VLOOKUP(B49,'[1]Sheet1'!$B$9:$H$70,7,0)</f>
        <v>41529363</v>
      </c>
      <c r="H49" s="19">
        <f>VLOOKUP(B49,'[1]Sheet2'!$B$9:$H$70,7,0)</f>
        <v>0</v>
      </c>
      <c r="I49" s="19">
        <v>0</v>
      </c>
      <c r="J49" s="19">
        <f>VLOOKUP(B49,'[1]Sheet3'!$B$9:$H$70,7,0)</f>
        <v>0</v>
      </c>
      <c r="K49" s="19">
        <f>VLOOKUP(B49,'[2]Brokers'!$B$9:$T$66,19,0)</f>
        <v>0</v>
      </c>
      <c r="L49" s="20">
        <f>K49+J49+I49+H49+G49</f>
        <v>41529363</v>
      </c>
      <c r="M49" s="21">
        <f>VLOOKUP(B49,'[3]Sheet11'!$B$9:$AD$66,29,0)</f>
        <v>74608722</v>
      </c>
      <c r="N49" s="22">
        <f t="shared" si="4"/>
        <v>6.848754572634773E-05</v>
      </c>
      <c r="O49" s="19"/>
    </row>
    <row r="50" spans="1:16" s="24" customFormat="1" ht="15">
      <c r="A50" s="14">
        <v>35</v>
      </c>
      <c r="B50" s="15" t="s">
        <v>76</v>
      </c>
      <c r="C50" s="16" t="s">
        <v>77</v>
      </c>
      <c r="D50" s="17" t="s">
        <v>15</v>
      </c>
      <c r="E50" s="18"/>
      <c r="F50" s="18"/>
      <c r="G50" s="19">
        <f>VLOOKUP(B50,'[1]Sheet1'!$B$9:$H$70,7,0)</f>
        <v>10179574.7</v>
      </c>
      <c r="H50" s="19">
        <f>VLOOKUP(B50,'[1]Sheet2'!$B$9:$H$70,7,0)</f>
        <v>0</v>
      </c>
      <c r="I50" s="19">
        <v>0</v>
      </c>
      <c r="J50" s="19">
        <f>VLOOKUP(B50,'[1]Sheet3'!$B$9:$H$70,7,0)</f>
        <v>0</v>
      </c>
      <c r="K50" s="19">
        <f>VLOOKUP(B50,'[2]Brokers'!$B$9:$T$66,19,0)</f>
        <v>0</v>
      </c>
      <c r="L50" s="20">
        <f>K50+J50+I50+H50+G50</f>
        <v>10179574.7</v>
      </c>
      <c r="M50" s="21">
        <f>VLOOKUP(B50,'[3]Sheet11'!$B$9:$AD$66,29,0)</f>
        <v>59633117.18000001</v>
      </c>
      <c r="N50" s="22">
        <f t="shared" si="4"/>
        <v>5.4740595069701144E-05</v>
      </c>
      <c r="O50" s="19"/>
      <c r="P50" s="23"/>
    </row>
    <row r="51" spans="1:15" ht="15">
      <c r="A51" s="14">
        <v>36</v>
      </c>
      <c r="B51" s="15" t="s">
        <v>72</v>
      </c>
      <c r="C51" s="16" t="s">
        <v>73</v>
      </c>
      <c r="D51" s="17" t="s">
        <v>15</v>
      </c>
      <c r="E51" s="18" t="s">
        <v>15</v>
      </c>
      <c r="F51" s="18"/>
      <c r="G51" s="19">
        <f>VLOOKUP(B51,'[1]Sheet1'!$B$9:$H$70,7,0)</f>
        <v>0</v>
      </c>
      <c r="H51" s="19">
        <f>VLOOKUP(B51,'[1]Sheet2'!$B$9:$H$70,7,0)</f>
        <v>0</v>
      </c>
      <c r="I51" s="19">
        <v>0</v>
      </c>
      <c r="J51" s="19">
        <f>VLOOKUP(B51,'[1]Sheet3'!$B$9:$H$70,7,0)</f>
        <v>0</v>
      </c>
      <c r="K51" s="19">
        <f>VLOOKUP(B51,'[2]Brokers'!$B$9:$T$66,19,0)</f>
        <v>0</v>
      </c>
      <c r="L51" s="20">
        <f t="shared" si="1"/>
        <v>0</v>
      </c>
      <c r="M51" s="21">
        <f>VLOOKUP(B51,'[3]Sheet11'!$B$9:$AD$66,29,0)</f>
        <v>48131000</v>
      </c>
      <c r="N51" s="22">
        <f t="shared" si="4"/>
        <v>4.418215424404191E-05</v>
      </c>
      <c r="O51" s="19"/>
    </row>
    <row r="52" spans="1:15" ht="15">
      <c r="A52" s="14">
        <v>37</v>
      </c>
      <c r="B52" s="15" t="s">
        <v>82</v>
      </c>
      <c r="C52" s="16" t="s">
        <v>83</v>
      </c>
      <c r="D52" s="17" t="s">
        <v>15</v>
      </c>
      <c r="E52" s="18"/>
      <c r="F52" s="18"/>
      <c r="G52" s="19">
        <f>VLOOKUP(B52,'[1]Sheet1'!$B$9:$H$70,7,0)</f>
        <v>5667347</v>
      </c>
      <c r="H52" s="19">
        <f>VLOOKUP(B52,'[1]Sheet2'!$B$9:$H$70,7,0)</f>
        <v>0</v>
      </c>
      <c r="I52" s="19">
        <v>0</v>
      </c>
      <c r="J52" s="19">
        <f>VLOOKUP(B52,'[1]Sheet3'!$B$9:$H$70,7,0)</f>
        <v>0</v>
      </c>
      <c r="K52" s="19">
        <f>VLOOKUP(B52,'[2]Brokers'!$B$9:$T$66,19,0)</f>
        <v>0</v>
      </c>
      <c r="L52" s="20">
        <f>K52+J52+I52+H52+G52</f>
        <v>5667347</v>
      </c>
      <c r="M52" s="21">
        <f>VLOOKUP(B52,'[3]Sheet11'!$B$9:$AD$66,29,0)</f>
        <v>44041017.1</v>
      </c>
      <c r="N52" s="22">
        <f t="shared" si="4"/>
        <v>4.0427728710741256E-05</v>
      </c>
      <c r="O52" s="19"/>
    </row>
    <row r="53" spans="1:15" ht="15">
      <c r="A53" s="14">
        <v>38</v>
      </c>
      <c r="B53" s="15" t="s">
        <v>92</v>
      </c>
      <c r="C53" s="16" t="s">
        <v>93</v>
      </c>
      <c r="D53" s="17" t="s">
        <v>15</v>
      </c>
      <c r="E53" s="18"/>
      <c r="F53" s="18"/>
      <c r="G53" s="19">
        <f>VLOOKUP(B53,'[1]Sheet1'!$B$9:$H$70,7,0)</f>
        <v>4474890</v>
      </c>
      <c r="H53" s="19">
        <f>VLOOKUP(B53,'[1]Sheet2'!$B$9:$H$70,7,0)</f>
        <v>0</v>
      </c>
      <c r="I53" s="19">
        <v>0</v>
      </c>
      <c r="J53" s="19">
        <f>VLOOKUP(B53,'[1]Sheet3'!$B$9:$H$70,7,0)</f>
        <v>0</v>
      </c>
      <c r="K53" s="19">
        <f>VLOOKUP(B53,'[2]Brokers'!$B$9:$T$66,19,0)</f>
        <v>0</v>
      </c>
      <c r="L53" s="20">
        <f>K53+J53+I53+H53+G53</f>
        <v>4474890</v>
      </c>
      <c r="M53" s="21">
        <f>VLOOKUP(B53,'[3]Sheet11'!$B$9:$AD$66,29,0)</f>
        <v>33638315.4</v>
      </c>
      <c r="N53" s="22">
        <f t="shared" si="4"/>
        <v>3.0878503241414684E-05</v>
      </c>
      <c r="O53" s="19"/>
    </row>
    <row r="54" spans="1:15" ht="15">
      <c r="A54" s="14">
        <v>39</v>
      </c>
      <c r="B54" s="15" t="s">
        <v>90</v>
      </c>
      <c r="C54" s="16" t="s">
        <v>91</v>
      </c>
      <c r="D54" s="17" t="s">
        <v>15</v>
      </c>
      <c r="E54" s="18"/>
      <c r="F54" s="18"/>
      <c r="G54" s="19">
        <f>VLOOKUP(B54,'[1]Sheet1'!$B$9:$H$70,7,0)</f>
        <v>2504716</v>
      </c>
      <c r="H54" s="19">
        <f>VLOOKUP(B54,'[1]Sheet2'!$B$9:$H$70,7,0)</f>
        <v>0</v>
      </c>
      <c r="I54" s="19">
        <v>0</v>
      </c>
      <c r="J54" s="19">
        <f>VLOOKUP(B54,'[1]Sheet3'!$B$9:$H$70,7,0)</f>
        <v>0</v>
      </c>
      <c r="K54" s="19">
        <f>VLOOKUP(B54,'[2]Brokers'!$B$9:$T$66,19,0)</f>
        <v>0</v>
      </c>
      <c r="L54" s="20">
        <f>K54+J54+I54+H54+G54</f>
        <v>2504716</v>
      </c>
      <c r="M54" s="21">
        <f>VLOOKUP(B54,'[3]Sheet11'!$B$9:$AD$66,29,0)</f>
        <v>23173283.4</v>
      </c>
      <c r="N54" s="22">
        <f t="shared" si="4"/>
        <v>2.1272061281080713E-05</v>
      </c>
      <c r="O54" s="19"/>
    </row>
    <row r="55" spans="1:15" ht="15">
      <c r="A55" s="14">
        <v>40</v>
      </c>
      <c r="B55" s="15" t="s">
        <v>88</v>
      </c>
      <c r="C55" s="16" t="s">
        <v>89</v>
      </c>
      <c r="D55" s="17" t="s">
        <v>15</v>
      </c>
      <c r="E55" s="18"/>
      <c r="F55" s="18"/>
      <c r="G55" s="19">
        <f>VLOOKUP(B55,'[1]Sheet1'!$B$9:$H$70,7,0)</f>
        <v>0</v>
      </c>
      <c r="H55" s="19">
        <f>VLOOKUP(B55,'[1]Sheet2'!$B$9:$H$70,7,0)</f>
        <v>0</v>
      </c>
      <c r="I55" s="19">
        <v>0</v>
      </c>
      <c r="J55" s="19">
        <f>VLOOKUP(B55,'[1]Sheet3'!$B$9:$H$70,7,0)</f>
        <v>0</v>
      </c>
      <c r="K55" s="19">
        <f>VLOOKUP(B55,'[2]Brokers'!$B$9:$T$66,19,0)</f>
        <v>0</v>
      </c>
      <c r="L55" s="20">
        <f t="shared" si="1"/>
        <v>0</v>
      </c>
      <c r="M55" s="21">
        <f>VLOOKUP(B55,'[3]Sheet11'!$B$9:$AD$66,29,0)</f>
        <v>19645008.6</v>
      </c>
      <c r="N55" s="22">
        <f t="shared" si="4"/>
        <v>1.8033259231903137E-05</v>
      </c>
      <c r="O55" s="19"/>
    </row>
    <row r="56" spans="1:15" ht="15">
      <c r="A56" s="14">
        <v>41</v>
      </c>
      <c r="B56" s="15" t="s">
        <v>96</v>
      </c>
      <c r="C56" s="16" t="s">
        <v>97</v>
      </c>
      <c r="D56" s="17" t="s">
        <v>15</v>
      </c>
      <c r="E56" s="18" t="s">
        <v>15</v>
      </c>
      <c r="F56" s="18" t="s">
        <v>15</v>
      </c>
      <c r="G56" s="19">
        <f>VLOOKUP(B56,'[1]Sheet1'!$B$9:$H$70,7,0)</f>
        <v>8957712</v>
      </c>
      <c r="H56" s="19">
        <f>VLOOKUP(B56,'[1]Sheet2'!$B$9:$H$70,7,0)</f>
        <v>0</v>
      </c>
      <c r="I56" s="19">
        <v>0</v>
      </c>
      <c r="J56" s="19">
        <f>VLOOKUP(B56,'[1]Sheet3'!$B$9:$H$70,7,0)</f>
        <v>0</v>
      </c>
      <c r="K56" s="19">
        <f>VLOOKUP(B56,'[2]Brokers'!$B$9:$T$66,19,0)</f>
        <v>0</v>
      </c>
      <c r="L56" s="20">
        <f>K56+J56+I56+H56+G56</f>
        <v>8957712</v>
      </c>
      <c r="M56" s="21">
        <f>VLOOKUP(B56,'[3]Sheet11'!$B$9:$AD$66,29,0)</f>
        <v>16799675.02</v>
      </c>
      <c r="N56" s="22">
        <f t="shared" si="4"/>
        <v>1.5421367372035025E-05</v>
      </c>
      <c r="O56" s="19"/>
    </row>
    <row r="57" spans="1:15" ht="15">
      <c r="A57" s="14">
        <v>42</v>
      </c>
      <c r="B57" s="15" t="s">
        <v>98</v>
      </c>
      <c r="C57" s="16" t="s">
        <v>99</v>
      </c>
      <c r="D57" s="17" t="s">
        <v>15</v>
      </c>
      <c r="E57" s="18"/>
      <c r="F57" s="18"/>
      <c r="G57" s="19">
        <f>VLOOKUP(B57,'[1]Sheet1'!$B$9:$H$70,7,0)</f>
        <v>0</v>
      </c>
      <c r="H57" s="19">
        <f>VLOOKUP(B57,'[1]Sheet2'!$B$9:$H$70,7,0)</f>
        <v>0</v>
      </c>
      <c r="I57" s="19">
        <v>0</v>
      </c>
      <c r="J57" s="19">
        <f>VLOOKUP(B57,'[1]Sheet3'!$B$9:$H$70,7,0)</f>
        <v>0</v>
      </c>
      <c r="K57" s="19">
        <f>VLOOKUP(B57,'[2]Brokers'!$B$9:$T$66,19,0)</f>
        <v>0</v>
      </c>
      <c r="L57" s="20">
        <f t="shared" si="1"/>
        <v>0</v>
      </c>
      <c r="M57" s="21">
        <f>VLOOKUP(B57,'[3]Sheet11'!$B$9:$AD$66,29,0)</f>
        <v>5444500</v>
      </c>
      <c r="N57" s="22">
        <f t="shared" si="4"/>
        <v>4.99781302656679E-06</v>
      </c>
      <c r="O57" s="19"/>
    </row>
    <row r="58" spans="1:15" ht="15">
      <c r="A58" s="14">
        <v>43</v>
      </c>
      <c r="B58" s="15" t="s">
        <v>94</v>
      </c>
      <c r="C58" s="16" t="s">
        <v>95</v>
      </c>
      <c r="D58" s="17" t="s">
        <v>15</v>
      </c>
      <c r="E58" s="18" t="s">
        <v>15</v>
      </c>
      <c r="F58" s="18" t="s">
        <v>15</v>
      </c>
      <c r="G58" s="19">
        <f>VLOOKUP(B58,'[1]Sheet1'!$B$9:$H$70,7,0)</f>
        <v>0</v>
      </c>
      <c r="H58" s="19">
        <f>VLOOKUP(B58,'[1]Sheet2'!$B$9:$H$70,7,0)</f>
        <v>0</v>
      </c>
      <c r="I58" s="19">
        <v>0</v>
      </c>
      <c r="J58" s="19">
        <f>VLOOKUP(B58,'[1]Sheet3'!$B$9:$H$70,7,0)</f>
        <v>0</v>
      </c>
      <c r="K58" s="19">
        <f>VLOOKUP(B58,'[2]Brokers'!$B$9:$T$66,19,0)</f>
        <v>0</v>
      </c>
      <c r="L58" s="20">
        <f t="shared" si="1"/>
        <v>0</v>
      </c>
      <c r="M58" s="21">
        <f>VLOOKUP(B58,'[3]Sheet11'!$B$9:$AD$66,29,0)</f>
        <v>1156040</v>
      </c>
      <c r="N58" s="22">
        <f t="shared" si="4"/>
        <v>1.0611941906937776E-06</v>
      </c>
      <c r="O58" s="19"/>
    </row>
    <row r="59" spans="1:15" ht="15">
      <c r="A59" s="14">
        <v>44</v>
      </c>
      <c r="B59" s="15" t="s">
        <v>100</v>
      </c>
      <c r="C59" s="16" t="s">
        <v>101</v>
      </c>
      <c r="D59" s="17" t="s">
        <v>15</v>
      </c>
      <c r="E59" s="18" t="s">
        <v>15</v>
      </c>
      <c r="F59" s="18" t="s">
        <v>15</v>
      </c>
      <c r="G59" s="19">
        <f>VLOOKUP(B59,'[1]Sheet1'!$B$9:$H$70,7,0)</f>
        <v>0</v>
      </c>
      <c r="H59" s="19">
        <f>VLOOKUP(B59,'[1]Sheet2'!$B$9:$H$70,7,0)</f>
        <v>0</v>
      </c>
      <c r="I59" s="19">
        <v>0</v>
      </c>
      <c r="J59" s="19">
        <f>VLOOKUP(B59,'[1]Sheet3'!$B$9:$H$70,7,0)</f>
        <v>0</v>
      </c>
      <c r="K59" s="19">
        <f>VLOOKUP(B59,'[2]Brokers'!$B$9:$T$66,19,0)</f>
        <v>0</v>
      </c>
      <c r="L59" s="20">
        <f t="shared" si="1"/>
        <v>0</v>
      </c>
      <c r="M59" s="21">
        <f>VLOOKUP(B59,'[3]Sheet11'!$B$9:$AD$66,29,0)</f>
        <v>0</v>
      </c>
      <c r="N59" s="22">
        <f t="shared" si="4"/>
        <v>0</v>
      </c>
      <c r="O59" s="19"/>
    </row>
    <row r="60" spans="1:15" ht="15">
      <c r="A60" s="14">
        <v>45</v>
      </c>
      <c r="B60" s="15" t="s">
        <v>104</v>
      </c>
      <c r="C60" s="16" t="s">
        <v>105</v>
      </c>
      <c r="D60" s="17" t="s">
        <v>15</v>
      </c>
      <c r="E60" s="18"/>
      <c r="F60" s="18"/>
      <c r="G60" s="19">
        <f>VLOOKUP(B60,'[1]Sheet1'!$B$9:$H$70,7,0)</f>
        <v>0</v>
      </c>
      <c r="H60" s="19">
        <f>VLOOKUP(B60,'[1]Sheet2'!$B$9:$H$70,7,0)</f>
        <v>0</v>
      </c>
      <c r="I60" s="19">
        <v>0</v>
      </c>
      <c r="J60" s="19">
        <f>VLOOKUP(B60,'[1]Sheet3'!$B$9:$H$70,7,0)</f>
        <v>0</v>
      </c>
      <c r="K60" s="19">
        <f>VLOOKUP(B60,'[2]Brokers'!$B$9:$T$66,19,0)</f>
        <v>0</v>
      </c>
      <c r="L60" s="20">
        <f t="shared" si="1"/>
        <v>0</v>
      </c>
      <c r="M60" s="21">
        <f>VLOOKUP(B60,'[3]Sheet11'!$B$9:$AD$66,29,0)</f>
        <v>0</v>
      </c>
      <c r="N60" s="22">
        <f t="shared" si="4"/>
        <v>0</v>
      </c>
      <c r="O60" s="19"/>
    </row>
    <row r="61" spans="1:15" ht="15">
      <c r="A61" s="14">
        <v>46</v>
      </c>
      <c r="B61" s="15" t="s">
        <v>108</v>
      </c>
      <c r="C61" s="16" t="s">
        <v>109</v>
      </c>
      <c r="D61" s="17" t="s">
        <v>15</v>
      </c>
      <c r="E61" s="17" t="s">
        <v>15</v>
      </c>
      <c r="F61" s="18"/>
      <c r="G61" s="19">
        <f>VLOOKUP(B61,'[1]Sheet1'!$B$9:$H$70,7,0)</f>
        <v>0</v>
      </c>
      <c r="H61" s="19">
        <f>VLOOKUP(B61,'[1]Sheet2'!$B$9:$H$70,7,0)</f>
        <v>0</v>
      </c>
      <c r="I61" s="19">
        <v>0</v>
      </c>
      <c r="J61" s="19">
        <f>VLOOKUP(B61,'[1]Sheet3'!$B$9:$H$70,7,0)</f>
        <v>0</v>
      </c>
      <c r="K61" s="19">
        <f>VLOOKUP(B61,'[2]Brokers'!$B$9:$T$66,19,0)</f>
        <v>0</v>
      </c>
      <c r="L61" s="20">
        <f t="shared" si="1"/>
        <v>0</v>
      </c>
      <c r="M61" s="21">
        <f>VLOOKUP(B61,'[3]Sheet11'!$B$9:$AD$66,29,0)</f>
        <v>0</v>
      </c>
      <c r="N61" s="22">
        <f t="shared" si="4"/>
        <v>0</v>
      </c>
      <c r="O61" s="19"/>
    </row>
    <row r="62" spans="1:15" ht="15">
      <c r="A62" s="14">
        <v>47</v>
      </c>
      <c r="B62" s="15" t="s">
        <v>110</v>
      </c>
      <c r="C62" s="16" t="s">
        <v>111</v>
      </c>
      <c r="D62" s="17" t="s">
        <v>15</v>
      </c>
      <c r="E62" s="18"/>
      <c r="F62" s="18"/>
      <c r="G62" s="19">
        <f>VLOOKUP(B62,'[1]Sheet1'!$B$9:$H$70,7,0)</f>
        <v>0</v>
      </c>
      <c r="H62" s="19">
        <f>VLOOKUP(B62,'[1]Sheet2'!$B$9:$H$70,7,0)</f>
        <v>0</v>
      </c>
      <c r="I62" s="19">
        <v>0</v>
      </c>
      <c r="J62" s="19">
        <f>VLOOKUP(B62,'[1]Sheet3'!$B$9:$H$70,7,0)</f>
        <v>0</v>
      </c>
      <c r="K62" s="19">
        <f>VLOOKUP(B62,'[2]Brokers'!$B$9:$T$66,19,0)</f>
        <v>0</v>
      </c>
      <c r="L62" s="20">
        <f t="shared" si="1"/>
        <v>0</v>
      </c>
      <c r="M62" s="21">
        <f>VLOOKUP(B62,'[3]Sheet11'!$B$9:$AD$66,29,0)</f>
        <v>0</v>
      </c>
      <c r="N62" s="22">
        <f t="shared" si="4"/>
        <v>0</v>
      </c>
      <c r="O62" s="19"/>
    </row>
    <row r="63" spans="1:15" ht="15">
      <c r="A63" s="14">
        <v>48</v>
      </c>
      <c r="B63" s="15" t="s">
        <v>114</v>
      </c>
      <c r="C63" s="16" t="s">
        <v>115</v>
      </c>
      <c r="D63" s="17" t="s">
        <v>15</v>
      </c>
      <c r="E63" s="18"/>
      <c r="F63" s="18"/>
      <c r="G63" s="19">
        <f>VLOOKUP(B63,'[1]Sheet1'!$B$9:$H$70,7,0)</f>
        <v>0</v>
      </c>
      <c r="H63" s="19">
        <f>VLOOKUP(B63,'[1]Sheet2'!$B$9:$H$70,7,0)</f>
        <v>0</v>
      </c>
      <c r="I63" s="19">
        <v>0</v>
      </c>
      <c r="J63" s="19">
        <f>VLOOKUP(B63,'[1]Sheet3'!$B$9:$H$70,7,0)</f>
        <v>0</v>
      </c>
      <c r="K63" s="19">
        <f>VLOOKUP(B63,'[2]Brokers'!$B$9:$T$66,19,0)</f>
        <v>0</v>
      </c>
      <c r="L63" s="20">
        <f t="shared" si="1"/>
        <v>0</v>
      </c>
      <c r="M63" s="21">
        <f>VLOOKUP(B63,'[3]Sheet11'!$B$9:$AD$66,29,0)</f>
        <v>0</v>
      </c>
      <c r="N63" s="22">
        <f t="shared" si="4"/>
        <v>0</v>
      </c>
      <c r="O63" s="19"/>
    </row>
    <row r="64" spans="1:15" ht="15">
      <c r="A64" s="14">
        <v>49</v>
      </c>
      <c r="B64" s="15" t="s">
        <v>120</v>
      </c>
      <c r="C64" s="16" t="s">
        <v>121</v>
      </c>
      <c r="D64" s="17"/>
      <c r="E64" s="18"/>
      <c r="F64" s="18"/>
      <c r="G64" s="19">
        <f>VLOOKUP(B64,'[1]Sheet1'!$B$9:$H$70,7,0)</f>
        <v>0</v>
      </c>
      <c r="H64" s="19">
        <f>VLOOKUP(B64,'[1]Sheet2'!$B$9:$H$70,7,0)</f>
        <v>0</v>
      </c>
      <c r="I64" s="19">
        <v>0</v>
      </c>
      <c r="J64" s="19">
        <f>VLOOKUP(B64,'[1]Sheet3'!$B$9:$H$70,7,0)</f>
        <v>0</v>
      </c>
      <c r="K64" s="19">
        <f>VLOOKUP(B64,'[2]Brokers'!$B$9:$T$66,19,0)</f>
        <v>0</v>
      </c>
      <c r="L64" s="20">
        <f t="shared" si="1"/>
        <v>0</v>
      </c>
      <c r="M64" s="21">
        <f>VLOOKUP(B64,'[3]Sheet11'!$B$9:$AD$66,29,0)</f>
        <v>0</v>
      </c>
      <c r="N64" s="22">
        <f t="shared" si="4"/>
        <v>0</v>
      </c>
      <c r="O64" s="19"/>
    </row>
    <row r="65" spans="1:16" ht="15">
      <c r="A65" s="14">
        <v>50</v>
      </c>
      <c r="B65" s="15" t="s">
        <v>124</v>
      </c>
      <c r="C65" s="16" t="s">
        <v>125</v>
      </c>
      <c r="D65" s="17" t="s">
        <v>15</v>
      </c>
      <c r="E65" s="18"/>
      <c r="F65" s="18"/>
      <c r="G65" s="19">
        <f>VLOOKUP(B65,'[1]Sheet1'!$B$9:$H$70,7,0)</f>
        <v>0</v>
      </c>
      <c r="H65" s="19">
        <f>VLOOKUP(B65,'[1]Sheet2'!$B$9:$H$70,7,0)</f>
        <v>0</v>
      </c>
      <c r="I65" s="19">
        <v>0</v>
      </c>
      <c r="J65" s="19">
        <f>VLOOKUP(B65,'[1]Sheet3'!$B$9:$H$70,7,0)</f>
        <v>0</v>
      </c>
      <c r="K65" s="19">
        <f>VLOOKUP(B65,'[2]Brokers'!$B$9:$T$66,19,0)</f>
        <v>0</v>
      </c>
      <c r="L65" s="20">
        <f t="shared" si="1"/>
        <v>0</v>
      </c>
      <c r="M65" s="21">
        <f>VLOOKUP(B65,'[3]Sheet11'!$B$9:$AD$66,29,0)</f>
        <v>0</v>
      </c>
      <c r="N65" s="22">
        <f t="shared" si="4"/>
        <v>0</v>
      </c>
      <c r="O65" s="19"/>
      <c r="P65" s="25"/>
    </row>
    <row r="66" spans="1:15" ht="15">
      <c r="A66" s="14">
        <v>51</v>
      </c>
      <c r="B66" s="15" t="s">
        <v>122</v>
      </c>
      <c r="C66" s="16" t="s">
        <v>123</v>
      </c>
      <c r="D66" s="17"/>
      <c r="E66" s="18"/>
      <c r="F66" s="18"/>
      <c r="G66" s="19">
        <f>VLOOKUP(B66,'[1]Sheet1'!$B$9:$H$70,7,0)</f>
        <v>0</v>
      </c>
      <c r="H66" s="19">
        <f>VLOOKUP(B66,'[1]Sheet2'!$B$9:$H$70,7,0)</f>
        <v>0</v>
      </c>
      <c r="I66" s="19">
        <v>0</v>
      </c>
      <c r="J66" s="19">
        <f>VLOOKUP(B66,'[1]Sheet3'!$B$9:$H$70,7,0)</f>
        <v>0</v>
      </c>
      <c r="K66" s="19">
        <f>VLOOKUP(B66,'[2]Brokers'!$B$9:$T$66,19,0)</f>
        <v>0</v>
      </c>
      <c r="L66" s="20">
        <f aca="true" t="shared" si="5" ref="L66:L71">K66+J66+I66+H66+G66</f>
        <v>0</v>
      </c>
      <c r="M66" s="21">
        <f>VLOOKUP(B66,'[3]Sheet11'!$B$9:$AD$66,29,0)</f>
        <v>0</v>
      </c>
      <c r="N66" s="22">
        <f t="shared" si="4"/>
        <v>0</v>
      </c>
      <c r="O66" s="19"/>
    </row>
    <row r="67" spans="1:15" ht="15">
      <c r="A67" s="14">
        <v>52</v>
      </c>
      <c r="B67" s="15" t="s">
        <v>116</v>
      </c>
      <c r="C67" s="16" t="s">
        <v>117</v>
      </c>
      <c r="D67" s="17"/>
      <c r="E67" s="18"/>
      <c r="F67" s="18"/>
      <c r="G67" s="19">
        <f>VLOOKUP(B67,'[1]Sheet1'!$B$9:$H$70,7,0)</f>
        <v>0</v>
      </c>
      <c r="H67" s="19">
        <f>VLOOKUP(B67,'[1]Sheet2'!$B$9:$H$70,7,0)</f>
        <v>0</v>
      </c>
      <c r="I67" s="19">
        <v>0</v>
      </c>
      <c r="J67" s="19">
        <f>VLOOKUP(B67,'[1]Sheet3'!$B$9:$H$70,7,0)</f>
        <v>0</v>
      </c>
      <c r="K67" s="19">
        <f>VLOOKUP(B67,'[2]Brokers'!$B$9:$T$66,19,0)</f>
        <v>0</v>
      </c>
      <c r="L67" s="20">
        <f t="shared" si="5"/>
        <v>0</v>
      </c>
      <c r="M67" s="21">
        <f>VLOOKUP(B67,'[3]Sheet11'!$B$9:$AD$66,29,0)</f>
        <v>0</v>
      </c>
      <c r="N67" s="22">
        <f t="shared" si="4"/>
        <v>0</v>
      </c>
      <c r="O67" s="19"/>
    </row>
    <row r="68" spans="1:15" ht="15">
      <c r="A68" s="14">
        <v>53</v>
      </c>
      <c r="B68" s="15" t="s">
        <v>118</v>
      </c>
      <c r="C68" s="16" t="s">
        <v>119</v>
      </c>
      <c r="D68" s="17"/>
      <c r="E68" s="18"/>
      <c r="F68" s="18"/>
      <c r="G68" s="19">
        <f>VLOOKUP(B68,'[1]Sheet1'!$B$9:$H$70,7,0)</f>
        <v>0</v>
      </c>
      <c r="H68" s="19">
        <f>VLOOKUP(B68,'[1]Sheet2'!$B$9:$H$70,7,0)</f>
        <v>0</v>
      </c>
      <c r="I68" s="19">
        <v>0</v>
      </c>
      <c r="J68" s="19">
        <f>VLOOKUP(B68,'[1]Sheet3'!$B$9:$H$70,7,0)</f>
        <v>0</v>
      </c>
      <c r="K68" s="19">
        <f>VLOOKUP(B68,'[2]Brokers'!$B$9:$T$66,19,0)</f>
        <v>0</v>
      </c>
      <c r="L68" s="20">
        <f t="shared" si="5"/>
        <v>0</v>
      </c>
      <c r="M68" s="21">
        <f>VLOOKUP(B68,'[3]Sheet11'!$B$9:$AD$66,29,0)</f>
        <v>0</v>
      </c>
      <c r="N68" s="22">
        <f t="shared" si="4"/>
        <v>0</v>
      </c>
      <c r="O68" s="19"/>
    </row>
    <row r="69" spans="1:15" ht="15">
      <c r="A69" s="14">
        <v>54</v>
      </c>
      <c r="B69" s="15" t="s">
        <v>112</v>
      </c>
      <c r="C69" s="16" t="s">
        <v>113</v>
      </c>
      <c r="D69" s="17"/>
      <c r="E69" s="18"/>
      <c r="F69" s="18"/>
      <c r="G69" s="19">
        <f>VLOOKUP(B69,'[1]Sheet1'!$B$9:$H$70,7,0)</f>
        <v>0</v>
      </c>
      <c r="H69" s="19">
        <f>VLOOKUP(B69,'[1]Sheet2'!$B$9:$H$70,7,0)</f>
        <v>0</v>
      </c>
      <c r="I69" s="19">
        <v>0</v>
      </c>
      <c r="J69" s="19">
        <f>VLOOKUP(B69,'[1]Sheet3'!$B$9:$H$70,7,0)</f>
        <v>0</v>
      </c>
      <c r="K69" s="19">
        <f>VLOOKUP(B69,'[2]Brokers'!$B$9:$T$66,19,0)</f>
        <v>0</v>
      </c>
      <c r="L69" s="20">
        <f t="shared" si="5"/>
        <v>0</v>
      </c>
      <c r="M69" s="21">
        <f>VLOOKUP(B69,'[3]Sheet11'!$B$9:$AD$66,29,0)</f>
        <v>0</v>
      </c>
      <c r="N69" s="22">
        <f t="shared" si="4"/>
        <v>0</v>
      </c>
      <c r="O69" s="19"/>
    </row>
    <row r="70" spans="1:15" ht="15">
      <c r="A70" s="14">
        <v>55</v>
      </c>
      <c r="B70" s="15" t="s">
        <v>102</v>
      </c>
      <c r="C70" s="16" t="s">
        <v>103</v>
      </c>
      <c r="D70" s="17"/>
      <c r="E70" s="18"/>
      <c r="F70" s="18"/>
      <c r="G70" s="19">
        <f>VLOOKUP(B70,'[1]Sheet1'!$B$9:$H$70,7,0)</f>
        <v>0</v>
      </c>
      <c r="H70" s="19">
        <f>VLOOKUP(B70,'[1]Sheet2'!$B$9:$H$70,7,0)</f>
        <v>0</v>
      </c>
      <c r="I70" s="19">
        <v>0</v>
      </c>
      <c r="J70" s="19">
        <f>VLOOKUP(B70,'[1]Sheet3'!$B$9:$H$70,7,0)</f>
        <v>0</v>
      </c>
      <c r="K70" s="19">
        <f>VLOOKUP(B70,'[2]Brokers'!$B$9:$T$66,19,0)</f>
        <v>0</v>
      </c>
      <c r="L70" s="20">
        <f t="shared" si="5"/>
        <v>0</v>
      </c>
      <c r="M70" s="21">
        <f>VLOOKUP(B70,'[3]Sheet11'!$B$9:$AD$66,29,0)</f>
        <v>0</v>
      </c>
      <c r="N70" s="22">
        <f t="shared" si="4"/>
        <v>0</v>
      </c>
      <c r="O70" s="19"/>
    </row>
    <row r="71" spans="1:15" ht="15">
      <c r="A71" s="14">
        <v>56</v>
      </c>
      <c r="B71" s="15" t="s">
        <v>106</v>
      </c>
      <c r="C71" s="16" t="s">
        <v>107</v>
      </c>
      <c r="D71" s="17"/>
      <c r="E71" s="18"/>
      <c r="F71" s="18"/>
      <c r="G71" s="19">
        <f>VLOOKUP(B71,'[1]Sheet1'!$B$9:$H$70,7,0)</f>
        <v>0</v>
      </c>
      <c r="H71" s="19">
        <f>VLOOKUP(B71,'[1]Sheet2'!$B$9:$H$70,7,0)</f>
        <v>0</v>
      </c>
      <c r="I71" s="19">
        <v>0</v>
      </c>
      <c r="J71" s="19">
        <f>VLOOKUP(B71,'[1]Sheet3'!$B$9:$H$70,7,0)</f>
        <v>0</v>
      </c>
      <c r="K71" s="19">
        <f>VLOOKUP(B71,'[2]Brokers'!$B$9:$T$66,19,0)</f>
        <v>0</v>
      </c>
      <c r="L71" s="20">
        <f t="shared" si="5"/>
        <v>0</v>
      </c>
      <c r="M71" s="21">
        <f>VLOOKUP(B71,'[3]Sheet11'!$B$9:$AD$66,29,0)</f>
        <v>0</v>
      </c>
      <c r="N71" s="22">
        <f t="shared" si="4"/>
        <v>0</v>
      </c>
      <c r="O71" s="19"/>
    </row>
    <row r="72" spans="1:16" ht="15">
      <c r="A72" s="14">
        <v>57</v>
      </c>
      <c r="B72" s="15" t="s">
        <v>126</v>
      </c>
      <c r="C72" s="16" t="s">
        <v>127</v>
      </c>
      <c r="D72" s="17"/>
      <c r="E72" s="18"/>
      <c r="F72" s="18"/>
      <c r="G72" s="19">
        <f>VLOOKUP(B72,'[1]Sheet1'!$B$9:$H$70,7,0)</f>
        <v>0</v>
      </c>
      <c r="H72" s="19">
        <f>VLOOKUP(B72,'[1]Sheet2'!$B$9:$H$70,7,0)</f>
        <v>0</v>
      </c>
      <c r="I72" s="19">
        <v>0</v>
      </c>
      <c r="J72" s="19">
        <f>VLOOKUP(B72,'[1]Sheet3'!$B$9:$H$70,7,0)</f>
        <v>0</v>
      </c>
      <c r="K72" s="19">
        <f>VLOOKUP(B72,'[2]Brokers'!$B$9:$T$66,19,0)</f>
        <v>0</v>
      </c>
      <c r="L72" s="20">
        <f t="shared" si="1"/>
        <v>0</v>
      </c>
      <c r="M72" s="21">
        <f>VLOOKUP(B72,'[3]Sheet11'!$B$9:$AD$66,29,0)</f>
        <v>0</v>
      </c>
      <c r="N72" s="22">
        <f t="shared" si="4"/>
        <v>0</v>
      </c>
      <c r="O72" s="19"/>
      <c r="P72" s="25"/>
    </row>
    <row r="73" spans="1:16" ht="15">
      <c r="A73" s="14">
        <v>58</v>
      </c>
      <c r="B73" s="15" t="s">
        <v>128</v>
      </c>
      <c r="C73" s="16" t="s">
        <v>129</v>
      </c>
      <c r="D73" s="17"/>
      <c r="E73" s="18"/>
      <c r="F73" s="18"/>
      <c r="G73" s="19">
        <f>VLOOKUP(B73,'[1]Sheet1'!$B$9:$H$70,7,0)</f>
        <v>0</v>
      </c>
      <c r="H73" s="19">
        <f>VLOOKUP(B73,'[1]Sheet2'!$B$9:$H$70,7,0)</f>
        <v>0</v>
      </c>
      <c r="I73" s="19">
        <v>0</v>
      </c>
      <c r="J73" s="19">
        <f>VLOOKUP(B73,'[1]Sheet3'!$B$9:$H$70,7,0)</f>
        <v>0</v>
      </c>
      <c r="K73" s="19">
        <f>VLOOKUP(B73,'[2]Brokers'!$B$9:$T$66,19,0)</f>
        <v>0</v>
      </c>
      <c r="L73" s="20">
        <f t="shared" si="1"/>
        <v>0</v>
      </c>
      <c r="M73" s="21">
        <f>VLOOKUP(B73,'[3]Sheet11'!$B$9:$AD$66,29,0)</f>
        <v>0</v>
      </c>
      <c r="N73" s="22">
        <f t="shared" si="4"/>
        <v>0</v>
      </c>
      <c r="O73" s="19"/>
      <c r="P73" s="25"/>
    </row>
    <row r="74" spans="1:16" ht="16.5" thickBot="1">
      <c r="A74" s="37" t="s">
        <v>6</v>
      </c>
      <c r="B74" s="38"/>
      <c r="C74" s="39"/>
      <c r="D74" s="26">
        <f>COUNTA(D16:D73)</f>
        <v>49</v>
      </c>
      <c r="E74" s="26">
        <f>COUNTA(E16:E73)</f>
        <v>23</v>
      </c>
      <c r="F74" s="26">
        <f>COUNTA(F16:F73)</f>
        <v>13</v>
      </c>
      <c r="G74" s="27">
        <f aca="true" t="shared" si="6" ref="G74:N74">SUM(G16:G73)</f>
        <v>102124989962.33998</v>
      </c>
      <c r="H74" s="27">
        <f t="shared" si="6"/>
        <v>26340886840</v>
      </c>
      <c r="I74" s="27">
        <f t="shared" si="6"/>
        <v>0</v>
      </c>
      <c r="J74" s="27">
        <f t="shared" si="6"/>
        <v>505190000</v>
      </c>
      <c r="K74" s="27">
        <f t="shared" si="6"/>
        <v>0</v>
      </c>
      <c r="L74" s="27">
        <f t="shared" si="6"/>
        <v>128971066802.33998</v>
      </c>
      <c r="M74" s="27">
        <f t="shared" si="6"/>
        <v>1089376487487.3798</v>
      </c>
      <c r="N74" s="32">
        <f t="shared" si="6"/>
        <v>1.0000000000000002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54" t="s">
        <v>130</v>
      </c>
      <c r="C76" s="54"/>
      <c r="D76" s="54"/>
      <c r="E76" s="54"/>
      <c r="F76" s="54"/>
      <c r="H76" s="31"/>
      <c r="K76" s="29"/>
      <c r="L76" s="29"/>
      <c r="O76" s="28"/>
      <c r="P76" s="25"/>
    </row>
    <row r="77" spans="3:16" ht="27.6" customHeight="1">
      <c r="C77" s="55"/>
      <c r="D77" s="55"/>
      <c r="E77" s="55"/>
      <c r="F77" s="55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B76:F76"/>
    <mergeCell ref="C77:F77"/>
    <mergeCell ref="J14:J15"/>
    <mergeCell ref="K14:K15"/>
    <mergeCell ref="L14:L15"/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2018-01-12T02:42:18Z</cp:lastPrinted>
  <dcterms:created xsi:type="dcterms:W3CDTF">2017-06-09T07:51:20Z</dcterms:created>
  <dcterms:modified xsi:type="dcterms:W3CDTF">2018-01-12T03:10:38Z</dcterms:modified>
  <cp:category/>
  <cp:version/>
  <cp:contentType/>
  <cp:contentStatus/>
</cp:coreProperties>
</file>