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1310" yWindow="45" windowWidth="9900" windowHeight="985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>
    <definedName name="_xlnm.Print_Area" localSheetId="0">'Sheet1'!$A$1:$N$77</definedName>
  </definedNames>
  <calcPr calcId="145621"/>
</workbook>
</file>

<file path=xl/sharedStrings.xml><?xml version="1.0" encoding="utf-8"?>
<sst xmlns="http://schemas.openxmlformats.org/spreadsheetml/2006/main" count="234" uniqueCount="138">
  <si>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</si>
  <si>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</si>
  <si>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</si>
  <si>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</si>
  <si>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</si>
  <si>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Жилийн арилжааны дүн</t>
  </si>
  <si>
    <t>Үнэт цаасны хоёрдогч зах зээлийн арилжаа</t>
  </si>
  <si>
    <t>Хувьцааны багцын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</si>
  <si>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</si>
  <si>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</si>
  <si>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</si>
  <si>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</si>
  <si>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</si>
  <si>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</si>
  <si>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Хувьцаа</t>
  </si>
  <si>
    <t>Бонд</t>
  </si>
  <si>
    <t>BDSC</t>
  </si>
  <si>
    <t>"БИ ДИ СЕК ҮЦК" ХК</t>
  </si>
  <si>
    <t>●</t>
  </si>
  <si>
    <t>NOVL</t>
  </si>
  <si>
    <t>"НОВЕЛ ИНВЕСТМЕНТ ҮЦК" ХХК</t>
  </si>
  <si>
    <t>TNGR</t>
  </si>
  <si>
    <t>"ТЭНГЭР КАПИТАЛ  ҮЦК" ХХК</t>
  </si>
  <si>
    <t>GLMT</t>
  </si>
  <si>
    <t>"ГОЛОМТ КАПИТАЛ ҮЦК" ХХК</t>
  </si>
  <si>
    <t>BZIN</t>
  </si>
  <si>
    <t>"МИРЭ ЭССЭТ СЕКЬЮРИТИС МОНГОЛ ҮЦК" ХХК</t>
  </si>
  <si>
    <t>ARD</t>
  </si>
  <si>
    <t>"АРД КАПИТАЛ ГРУПП ҮЦК" ХХК</t>
  </si>
  <si>
    <t>TDB</t>
  </si>
  <si>
    <t>"ТИ ДИ БИ КАПИТАЛ ҮЦК" ХХК</t>
  </si>
  <si>
    <t>STIN</t>
  </si>
  <si>
    <t>"СТАНДАРТ ИНВЕСТМЕНТ ҮЦК" ХХК</t>
  </si>
  <si>
    <t>MNET</t>
  </si>
  <si>
    <t>"АРД СЕКЬЮРИТИЗ ҮЦК" ХХК</t>
  </si>
  <si>
    <t>GAUL</t>
  </si>
  <si>
    <t>"ГАҮЛИ ҮЦК" ХХК</t>
  </si>
  <si>
    <t>MIBG</t>
  </si>
  <si>
    <t>"ЭМ АЙ БИ ЖИ ХХК ҮЦК"</t>
  </si>
  <si>
    <t>MSEC</t>
  </si>
  <si>
    <t>"МОНСЕК ҮЦК" ХХК</t>
  </si>
  <si>
    <t>NSEC</t>
  </si>
  <si>
    <t>"НЭЙШНЛ СЕКЮРИТИС ҮЦК" ХХК</t>
  </si>
  <si>
    <t>APS</t>
  </si>
  <si>
    <t>"АЗИА ПАСИФИК СЕКЬЮРИТИС ҮЦК" ХХК</t>
  </si>
  <si>
    <t>BUMB</t>
  </si>
  <si>
    <t>"БУМБАТ-АЛТАЙ ҮЦК" ХХК</t>
  </si>
  <si>
    <t>LFTI</t>
  </si>
  <si>
    <t>"ЛАЙФТАЙМ ИНВЕСТМЕНТ ҮЦК" ХХК</t>
  </si>
  <si>
    <t>DELG</t>
  </si>
  <si>
    <t>"ДЭЛГЭРХАНГАЙ СЕКЮРИТИЗ ҮЦК" ХХК</t>
  </si>
  <si>
    <t>ZRGD</t>
  </si>
  <si>
    <t>"ЗЭРГЭД ҮЦК" ХХК</t>
  </si>
  <si>
    <t>BULG</t>
  </si>
  <si>
    <t>"БУЛГАН БРОКЕР ҮЦК" ХХК</t>
  </si>
  <si>
    <t>BLMB</t>
  </si>
  <si>
    <t xml:space="preserve">"БЛҮМСБЮРИ СЕКЮРИТИЕС ҮЦК" ХХК </t>
  </si>
  <si>
    <t>UNDR</t>
  </si>
  <si>
    <t>"ӨНДӨРХААН ИНВЕСТ ҮЦК" ХХК</t>
  </si>
  <si>
    <t>TABO</t>
  </si>
  <si>
    <t>"ТАВАН БОГД ҮЦК" ХХК</t>
  </si>
  <si>
    <t>SECP</t>
  </si>
  <si>
    <t>"СИКАП  ҮЦК" ХХК</t>
  </si>
  <si>
    <t>TCHB</t>
  </si>
  <si>
    <t>"ТУЛГАТ ЧАНДМАНЬ БАЯН  ҮЦК" ХХК</t>
  </si>
  <si>
    <t>ECM</t>
  </si>
  <si>
    <t>"ЕВРАЗИА КАПИТАЛ ХОЛДИНГ ҮЦК" ХК</t>
  </si>
  <si>
    <t>BLAC</t>
  </si>
  <si>
    <t>"БЛЭКСТОУН ИНТЕРНЭЙШНЛ ҮЦК" ХХК</t>
  </si>
  <si>
    <t>ALTN</t>
  </si>
  <si>
    <t>"АЛТАН ХОРОМСОГ ҮЦК" ХХК</t>
  </si>
  <si>
    <t>SANR</t>
  </si>
  <si>
    <t>"САНАР ҮЦК" ХХК</t>
  </si>
  <si>
    <t>DRBR</t>
  </si>
  <si>
    <t>"ДАРХАН БРОКЕР ҮЦК" ХХК</t>
  </si>
  <si>
    <t>CAPM</t>
  </si>
  <si>
    <t>"КАПИТАЛ МАРКЕТ КОРПОРАЦИ ҮЦК" ХХК</t>
  </si>
  <si>
    <t>MERG</t>
  </si>
  <si>
    <t>"МЭРГЭН САНАА ҮЦК" ХХК</t>
  </si>
  <si>
    <t>MONG</t>
  </si>
  <si>
    <t>"МОНГОЛ СЕКЮРИТИЕС ҮЦК" ХК</t>
  </si>
  <si>
    <t>GDEV</t>
  </si>
  <si>
    <t>"ГРАНДДЕВЕЛОПМЕНТ ҮЦК" ХХК</t>
  </si>
  <si>
    <t>TTOL</t>
  </si>
  <si>
    <t>"ТЭСО ИНВЕСТМЕНТ ҮЦК" ХХК</t>
  </si>
  <si>
    <t>MSDQ</t>
  </si>
  <si>
    <t>"МАСДАК ҮНЭТ ЦААСНЫ КОМПАНИ" ХХК</t>
  </si>
  <si>
    <t>GNDX</t>
  </si>
  <si>
    <t>"ГЕНДЕКС ҮЦК" ХХК</t>
  </si>
  <si>
    <t>MICC</t>
  </si>
  <si>
    <t>"ЭМ АЙ СИ СИ  ҮЦК" ХХК</t>
  </si>
  <si>
    <t>ARGB</t>
  </si>
  <si>
    <t>"АРГАЙ БЭСТ ҮЦК" ХХК</t>
  </si>
  <si>
    <t>BSK</t>
  </si>
  <si>
    <t>"БЛЮСКАЙ СЕКЬЮРИТИЗ ҮЦК" ХК</t>
  </si>
  <si>
    <t>GATR</t>
  </si>
  <si>
    <t>"ГАЦУУРТ ТРЕЙД ҮЦК" ХХК</t>
  </si>
  <si>
    <t>ACE</t>
  </si>
  <si>
    <t>"АСЕ ЭНД Т КАПИТАЛ ҮЦК" ХХК</t>
  </si>
  <si>
    <t>GDSC</t>
  </si>
  <si>
    <t>"ГҮҮДСЕК ҮЦК" ХХК</t>
  </si>
  <si>
    <t>ZGB</t>
  </si>
  <si>
    <t>"ЗЭТ ЖИ БИ ҮЦК" ХХК</t>
  </si>
  <si>
    <t>SGC</t>
  </si>
  <si>
    <t>"ЭС ЖИ КАПИТАЛ ҮЦК" ХХК</t>
  </si>
  <si>
    <t>GNN</t>
  </si>
  <si>
    <t>ГОВИЙН НОЁН НУРУУ ХХК</t>
  </si>
  <si>
    <t>FRON</t>
  </si>
  <si>
    <t>"ФРОНТИЕР ҮЦК" ХХК</t>
  </si>
  <si>
    <t>MWTS</t>
  </si>
  <si>
    <t>"ЭМ ДАБЛЬЮ ТИ ЭС ҮЦК" ХХК</t>
  </si>
  <si>
    <t>FCX</t>
  </si>
  <si>
    <t>"ЭФ СИ ИКС ҮЦК" ХХК</t>
  </si>
  <si>
    <t>BATS</t>
  </si>
  <si>
    <t>"БАТС ҮЦК" ХХК</t>
  </si>
  <si>
    <t>FINL</t>
  </si>
  <si>
    <t>ФИНАНС ЛИНК ГРУПП ХХК</t>
  </si>
  <si>
    <t>DCF</t>
  </si>
  <si>
    <t>ДИ СИ ЭФ ХХК</t>
  </si>
  <si>
    <t>BKHE</t>
  </si>
  <si>
    <t>БАГА ХЭЭР ХХК</t>
  </si>
  <si>
    <t>BBSS</t>
  </si>
  <si>
    <t>БИ БИ ЭС ЭС ХХК</t>
  </si>
  <si>
    <t>DGSN</t>
  </si>
  <si>
    <t>ДОГСОН ХХК</t>
  </si>
  <si>
    <t>ITR</t>
  </si>
  <si>
    <t>АЙ ТРЕЙД ХХК</t>
  </si>
  <si>
    <t>HUN</t>
  </si>
  <si>
    <t>"ХҮННҮ ЭМПАЙР ҮЦК" ХХК</t>
  </si>
  <si>
    <t>PREV</t>
  </si>
  <si>
    <t>ПРЕВАЛЕНТ ХХК</t>
  </si>
  <si>
    <t>ZEUS</t>
  </si>
  <si>
    <t>ЗЮС КАПИТАЛ ХХК</t>
  </si>
  <si>
    <t xml:space="preserve">Жич: Гишүүдийг нийт хийсэн арилжааны үнийн дүнгээр жагсаав. </t>
  </si>
  <si>
    <t>КОМПАНИЙН БОНД АНХДАГЧ</t>
  </si>
  <si>
    <t>ЗГҮЦ АНХДАГЧ</t>
  </si>
  <si>
    <t xml:space="preserve">2017 оны 06 дугаар сарын 30-ны байдлаар </t>
  </si>
  <si>
    <t>06-р сарын арилжааны дүн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</si>
</sst>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3" fontId="5" fillId="3" borderId="1" xfId="18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3" fontId="2" fillId="3" borderId="1" xfId="18" applyFont="1" applyFill="1" applyBorder="1" applyAlignment="1">
      <alignment horizontal="center" vertical="center"/>
    </xf>
    <xf numFmtId="43" fontId="7" fillId="3" borderId="3" xfId="18" applyFont="1" applyFill="1" applyBorder="1" applyAlignment="1">
      <alignment vertical="center" wrapText="1"/>
    </xf>
    <xf numFmtId="43" fontId="2" fillId="4" borderId="1" xfId="18" applyFont="1" applyFill="1" applyBorder="1" applyAlignment="1">
      <alignment horizontal="right"/>
    </xf>
    <xf numFmtId="165" fontId="2" fillId="4" borderId="4" xfId="15" applyNumberFormat="1" applyFont="1" applyFill="1" applyBorder="1" applyAlignment="1">
      <alignment horizontal="center" vertical="center" wrapText="1"/>
    </xf>
    <xf numFmtId="43" fontId="2" fillId="2" borderId="0" xfId="18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3" fontId="8" fillId="3" borderId="5" xfId="18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2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9" fontId="8" fillId="3" borderId="5" xfId="15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14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8649950" cy="1314450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nth170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5;&#1080;&#1081;&#109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M9">
            <v>0</v>
          </cell>
          <cell r="R9">
            <v>0</v>
          </cell>
          <cell r="Y9">
            <v>0</v>
          </cell>
          <cell r="Z9">
            <v>0</v>
          </cell>
          <cell r="AA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765</v>
          </cell>
          <cell r="G10">
            <v>4111790</v>
          </cell>
          <cell r="H10">
            <v>4111790</v>
          </cell>
          <cell r="M10">
            <v>0</v>
          </cell>
          <cell r="R10">
            <v>0</v>
          </cell>
          <cell r="S10">
            <v>2000</v>
          </cell>
          <cell r="T10">
            <v>194396000</v>
          </cell>
          <cell r="Y10">
            <v>0</v>
          </cell>
          <cell r="Z10">
            <v>2765</v>
          </cell>
          <cell r="AA10">
            <v>198507790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3006</v>
          </cell>
          <cell r="G11">
            <v>1125466</v>
          </cell>
          <cell r="H11">
            <v>1125466</v>
          </cell>
          <cell r="M11">
            <v>0</v>
          </cell>
          <cell r="R11">
            <v>0</v>
          </cell>
          <cell r="S11">
            <v>1308</v>
          </cell>
          <cell r="T11">
            <v>129936984</v>
          </cell>
          <cell r="Y11">
            <v>0</v>
          </cell>
          <cell r="Z11">
            <v>4314</v>
          </cell>
          <cell r="AA11">
            <v>131062450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95854</v>
          </cell>
          <cell r="E12">
            <v>31278088.7</v>
          </cell>
          <cell r="F12">
            <v>44324</v>
          </cell>
          <cell r="G12">
            <v>16131826.3</v>
          </cell>
          <cell r="H12">
            <v>47409915</v>
          </cell>
          <cell r="M12">
            <v>0</v>
          </cell>
          <cell r="N12">
            <v>20375</v>
          </cell>
          <cell r="O12">
            <v>2037500000</v>
          </cell>
          <cell r="R12">
            <v>2037500000</v>
          </cell>
          <cell r="S12">
            <v>18908</v>
          </cell>
          <cell r="T12">
            <v>1827017300</v>
          </cell>
          <cell r="W12">
            <v>675</v>
          </cell>
          <cell r="X12">
            <v>65030100</v>
          </cell>
          <cell r="Y12">
            <v>65030100</v>
          </cell>
          <cell r="Z12">
            <v>180136</v>
          </cell>
          <cell r="AA12">
            <v>3976957315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821</v>
          </cell>
          <cell r="G13">
            <v>1395838</v>
          </cell>
          <cell r="H13">
            <v>1395838</v>
          </cell>
          <cell r="M13">
            <v>0</v>
          </cell>
          <cell r="R13">
            <v>0</v>
          </cell>
          <cell r="Y13">
            <v>0</v>
          </cell>
          <cell r="Z13">
            <v>821</v>
          </cell>
          <cell r="AA13">
            <v>1395838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M14">
            <v>0</v>
          </cell>
          <cell r="R14">
            <v>0</v>
          </cell>
          <cell r="Y14">
            <v>0</v>
          </cell>
          <cell r="Z14">
            <v>0</v>
          </cell>
          <cell r="AA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M15">
            <v>0</v>
          </cell>
          <cell r="R15">
            <v>0</v>
          </cell>
          <cell r="Y15">
            <v>0</v>
          </cell>
          <cell r="Z15">
            <v>0</v>
          </cell>
          <cell r="AA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207159</v>
          </cell>
          <cell r="E16">
            <v>147972055.6</v>
          </cell>
          <cell r="F16">
            <v>113225</v>
          </cell>
          <cell r="G16">
            <v>129557255.4</v>
          </cell>
          <cell r="H16">
            <v>277529311</v>
          </cell>
          <cell r="M16">
            <v>0</v>
          </cell>
          <cell r="N16">
            <v>851</v>
          </cell>
          <cell r="O16">
            <v>85100000</v>
          </cell>
          <cell r="R16">
            <v>85100000</v>
          </cell>
          <cell r="S16">
            <v>547569</v>
          </cell>
          <cell r="T16">
            <v>50552953143</v>
          </cell>
          <cell r="U16">
            <v>272</v>
          </cell>
          <cell r="V16">
            <v>25905400</v>
          </cell>
          <cell r="W16">
            <v>1127</v>
          </cell>
          <cell r="X16">
            <v>109649960</v>
          </cell>
          <cell r="Y16">
            <v>135555360</v>
          </cell>
          <cell r="Z16">
            <v>870203</v>
          </cell>
          <cell r="AA16">
            <v>51051137814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M17">
            <v>0</v>
          </cell>
          <cell r="R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M18">
            <v>0</v>
          </cell>
          <cell r="R18">
            <v>0</v>
          </cell>
          <cell r="S18">
            <v>320</v>
          </cell>
          <cell r="T18">
            <v>29146880</v>
          </cell>
          <cell r="Y18">
            <v>0</v>
          </cell>
          <cell r="Z18">
            <v>320</v>
          </cell>
          <cell r="AA18">
            <v>29146880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15167</v>
          </cell>
          <cell r="E19">
            <v>6449400</v>
          </cell>
          <cell r="F19">
            <v>5156</v>
          </cell>
          <cell r="G19">
            <v>24387704</v>
          </cell>
          <cell r="H19">
            <v>30837104</v>
          </cell>
          <cell r="M19">
            <v>0</v>
          </cell>
          <cell r="R19">
            <v>0</v>
          </cell>
          <cell r="U19">
            <v>960</v>
          </cell>
          <cell r="V19">
            <v>94612060</v>
          </cell>
          <cell r="Y19">
            <v>94612060</v>
          </cell>
          <cell r="Z19">
            <v>21283</v>
          </cell>
          <cell r="AA19">
            <v>125449164</v>
          </cell>
        </row>
        <row r="20">
          <cell r="B20" t="str">
            <v>BSK</v>
          </cell>
          <cell r="C20" t="str">
            <v>BLUE SKY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M20">
            <v>0</v>
          </cell>
          <cell r="R20">
            <v>0</v>
          </cell>
          <cell r="Y20">
            <v>0</v>
          </cell>
          <cell r="Z20">
            <v>0</v>
          </cell>
          <cell r="AA20">
            <v>0</v>
          </cell>
        </row>
        <row r="21">
          <cell r="B21" t="str">
            <v>BULG</v>
          </cell>
          <cell r="C21" t="str">
            <v>Булган брокер ХХК</v>
          </cell>
          <cell r="D21">
            <v>20</v>
          </cell>
          <cell r="E21">
            <v>266000</v>
          </cell>
          <cell r="F21">
            <v>6550</v>
          </cell>
          <cell r="G21">
            <v>694700</v>
          </cell>
          <cell r="H21">
            <v>960700</v>
          </cell>
          <cell r="M21">
            <v>0</v>
          </cell>
          <cell r="R21">
            <v>0</v>
          </cell>
          <cell r="Y21">
            <v>0</v>
          </cell>
          <cell r="Z21">
            <v>6570</v>
          </cell>
          <cell r="AA21">
            <v>960700</v>
          </cell>
        </row>
        <row r="22">
          <cell r="B22" t="str">
            <v>BUMB</v>
          </cell>
          <cell r="C22" t="str">
            <v>Бумбат-Алтай ХХК</v>
          </cell>
          <cell r="D22">
            <v>267934</v>
          </cell>
          <cell r="E22">
            <v>29947142.3</v>
          </cell>
          <cell r="F22">
            <v>20589</v>
          </cell>
          <cell r="G22">
            <v>15160839</v>
          </cell>
          <cell r="H22">
            <v>45107981.3</v>
          </cell>
          <cell r="M22">
            <v>0</v>
          </cell>
          <cell r="N22">
            <v>227</v>
          </cell>
          <cell r="O22">
            <v>22700000</v>
          </cell>
          <cell r="R22">
            <v>22700000</v>
          </cell>
          <cell r="Y22">
            <v>0</v>
          </cell>
          <cell r="Z22">
            <v>288750</v>
          </cell>
          <cell r="AA22">
            <v>67807981.3</v>
          </cell>
        </row>
        <row r="23">
          <cell r="B23" t="str">
            <v>BZIN</v>
          </cell>
          <cell r="C23" t="str">
            <v>Дэү Секьюритис Монгол</v>
          </cell>
          <cell r="D23">
            <v>321</v>
          </cell>
          <cell r="E23">
            <v>4514560</v>
          </cell>
          <cell r="F23">
            <v>3627</v>
          </cell>
          <cell r="G23">
            <v>44621570</v>
          </cell>
          <cell r="H23">
            <v>49136130</v>
          </cell>
          <cell r="M23">
            <v>0</v>
          </cell>
          <cell r="N23">
            <v>429</v>
          </cell>
          <cell r="O23">
            <v>42900000</v>
          </cell>
          <cell r="R23">
            <v>42900000</v>
          </cell>
          <cell r="S23">
            <v>523351</v>
          </cell>
          <cell r="T23">
            <v>48374564265</v>
          </cell>
          <cell r="U23">
            <v>40442</v>
          </cell>
          <cell r="V23">
            <v>4009449710</v>
          </cell>
          <cell r="W23">
            <v>34592</v>
          </cell>
          <cell r="X23">
            <v>3426497210</v>
          </cell>
          <cell r="Y23">
            <v>7435946920</v>
          </cell>
          <cell r="Z23">
            <v>602762</v>
          </cell>
          <cell r="AA23">
            <v>55902547315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M24">
            <v>0</v>
          </cell>
          <cell r="R24">
            <v>0</v>
          </cell>
          <cell r="Y24">
            <v>0</v>
          </cell>
          <cell r="Z24">
            <v>0</v>
          </cell>
          <cell r="AA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M25">
            <v>0</v>
          </cell>
          <cell r="R25">
            <v>0</v>
          </cell>
          <cell r="Y25">
            <v>0</v>
          </cell>
          <cell r="Z25">
            <v>0</v>
          </cell>
          <cell r="AA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968</v>
          </cell>
          <cell r="E26">
            <v>14156820</v>
          </cell>
          <cell r="F26">
            <v>1024</v>
          </cell>
          <cell r="G26">
            <v>6526284</v>
          </cell>
          <cell r="H26">
            <v>20683104</v>
          </cell>
          <cell r="M26">
            <v>0</v>
          </cell>
          <cell r="R26">
            <v>0</v>
          </cell>
          <cell r="Y26">
            <v>0</v>
          </cell>
          <cell r="Z26">
            <v>1992</v>
          </cell>
          <cell r="AA26">
            <v>20683104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M27">
            <v>0</v>
          </cell>
          <cell r="R27">
            <v>0</v>
          </cell>
          <cell r="Y27">
            <v>0</v>
          </cell>
          <cell r="Z27">
            <v>0</v>
          </cell>
          <cell r="AA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1473</v>
          </cell>
          <cell r="E28">
            <v>476200</v>
          </cell>
          <cell r="F28">
            <v>4124</v>
          </cell>
          <cell r="G28">
            <v>4184685.1</v>
          </cell>
          <cell r="H28">
            <v>4660885.1</v>
          </cell>
          <cell r="M28">
            <v>0</v>
          </cell>
          <cell r="R28">
            <v>0</v>
          </cell>
          <cell r="Y28">
            <v>0</v>
          </cell>
          <cell r="Z28">
            <v>5597</v>
          </cell>
          <cell r="AA28">
            <v>4660885.1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0</v>
          </cell>
          <cell r="E29">
            <v>0</v>
          </cell>
          <cell r="F29">
            <v>13481</v>
          </cell>
          <cell r="G29">
            <v>6124147</v>
          </cell>
          <cell r="H29">
            <v>6124147</v>
          </cell>
          <cell r="M29">
            <v>0</v>
          </cell>
          <cell r="R29">
            <v>0</v>
          </cell>
          <cell r="S29">
            <v>220</v>
          </cell>
          <cell r="T29">
            <v>20038480</v>
          </cell>
          <cell r="Y29">
            <v>0</v>
          </cell>
          <cell r="Z29">
            <v>13701</v>
          </cell>
          <cell r="AA29">
            <v>26162627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M30">
            <v>0</v>
          </cell>
          <cell r="R30">
            <v>0</v>
          </cell>
          <cell r="Y30">
            <v>0</v>
          </cell>
          <cell r="Z30">
            <v>0</v>
          </cell>
          <cell r="AA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M31">
            <v>0</v>
          </cell>
          <cell r="R31">
            <v>0</v>
          </cell>
          <cell r="Y31">
            <v>0</v>
          </cell>
          <cell r="Z31">
            <v>0</v>
          </cell>
          <cell r="AA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M32">
            <v>0</v>
          </cell>
          <cell r="R32">
            <v>0</v>
          </cell>
          <cell r="Y32">
            <v>0</v>
          </cell>
          <cell r="Z32">
            <v>0</v>
          </cell>
          <cell r="AA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8300</v>
          </cell>
          <cell r="E33">
            <v>706750</v>
          </cell>
          <cell r="F33">
            <v>119</v>
          </cell>
          <cell r="G33">
            <v>1576060</v>
          </cell>
          <cell r="H33">
            <v>2282810</v>
          </cell>
          <cell r="M33">
            <v>0</v>
          </cell>
          <cell r="R33">
            <v>0</v>
          </cell>
          <cell r="Y33">
            <v>0</v>
          </cell>
          <cell r="Z33">
            <v>8419</v>
          </cell>
          <cell r="AA33">
            <v>2282810</v>
          </cell>
        </row>
        <row r="34">
          <cell r="B34" t="str">
            <v>GAUL</v>
          </cell>
          <cell r="C34" t="str">
            <v>Гаүли ХХК</v>
          </cell>
          <cell r="D34">
            <v>333362</v>
          </cell>
          <cell r="E34">
            <v>125687540</v>
          </cell>
          <cell r="F34">
            <v>352626</v>
          </cell>
          <cell r="G34">
            <v>130384571.36</v>
          </cell>
          <cell r="H34">
            <v>256072111.36</v>
          </cell>
          <cell r="M34">
            <v>0</v>
          </cell>
          <cell r="N34">
            <v>3</v>
          </cell>
          <cell r="O34">
            <v>300000</v>
          </cell>
          <cell r="R34">
            <v>300000</v>
          </cell>
          <cell r="S34">
            <v>6507</v>
          </cell>
          <cell r="T34">
            <v>636076020</v>
          </cell>
          <cell r="U34">
            <v>690</v>
          </cell>
          <cell r="V34">
            <v>66442600</v>
          </cell>
          <cell r="Y34">
            <v>66442600</v>
          </cell>
          <cell r="Z34">
            <v>693188</v>
          </cell>
          <cell r="AA34">
            <v>958890731.36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M35">
            <v>0</v>
          </cell>
          <cell r="R35">
            <v>0</v>
          </cell>
          <cell r="Y35">
            <v>0</v>
          </cell>
          <cell r="Z35">
            <v>0</v>
          </cell>
          <cell r="AA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M36">
            <v>0</v>
          </cell>
          <cell r="R36">
            <v>0</v>
          </cell>
          <cell r="Y36">
            <v>0</v>
          </cell>
          <cell r="Z36">
            <v>0</v>
          </cell>
          <cell r="AA36">
            <v>0</v>
          </cell>
        </row>
        <row r="37">
          <cell r="B37" t="str">
            <v>GLMT</v>
          </cell>
          <cell r="C37" t="str">
            <v>Голомт секюритиз ХХК</v>
          </cell>
          <cell r="D37">
            <v>96676</v>
          </cell>
          <cell r="E37">
            <v>51159567.4</v>
          </cell>
          <cell r="F37">
            <v>420209</v>
          </cell>
          <cell r="G37">
            <v>116582174.8</v>
          </cell>
          <cell r="H37">
            <v>167741742.2</v>
          </cell>
          <cell r="M37">
            <v>0</v>
          </cell>
          <cell r="N37">
            <v>24076</v>
          </cell>
          <cell r="O37">
            <v>2407600000</v>
          </cell>
          <cell r="P37">
            <v>60000</v>
          </cell>
          <cell r="Q37">
            <v>6000000000</v>
          </cell>
          <cell r="R37">
            <v>8407600000</v>
          </cell>
          <cell r="S37">
            <v>21562</v>
          </cell>
          <cell r="T37">
            <v>2149022260</v>
          </cell>
          <cell r="U37">
            <v>518</v>
          </cell>
          <cell r="V37">
            <v>46060560</v>
          </cell>
          <cell r="W37">
            <v>3528</v>
          </cell>
          <cell r="X37">
            <v>346235060</v>
          </cell>
          <cell r="Y37">
            <v>392295620</v>
          </cell>
          <cell r="Z37">
            <v>626569</v>
          </cell>
          <cell r="AA37">
            <v>11116659622.2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M38">
            <v>0</v>
          </cell>
          <cell r="R38">
            <v>0</v>
          </cell>
          <cell r="S38">
            <v>308</v>
          </cell>
          <cell r="T38">
            <v>29936984</v>
          </cell>
          <cell r="Y38">
            <v>0</v>
          </cell>
          <cell r="Z38">
            <v>308</v>
          </cell>
          <cell r="AA38">
            <v>29936984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M39">
            <v>0</v>
          </cell>
          <cell r="R39">
            <v>0</v>
          </cell>
          <cell r="Y39">
            <v>0</v>
          </cell>
          <cell r="Z39">
            <v>0</v>
          </cell>
          <cell r="AA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M40">
            <v>0</v>
          </cell>
          <cell r="R40">
            <v>0</v>
          </cell>
          <cell r="Y40">
            <v>0</v>
          </cell>
          <cell r="Z40">
            <v>0</v>
          </cell>
          <cell r="AA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M41">
            <v>0</v>
          </cell>
          <cell r="R41">
            <v>0</v>
          </cell>
          <cell r="Y41">
            <v>0</v>
          </cell>
          <cell r="Z41">
            <v>0</v>
          </cell>
          <cell r="AA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24910</v>
          </cell>
          <cell r="E42">
            <v>74587528</v>
          </cell>
          <cell r="F42">
            <v>19026</v>
          </cell>
          <cell r="G42">
            <v>44620623.600000024</v>
          </cell>
          <cell r="H42">
            <v>119208151.60000002</v>
          </cell>
          <cell r="I42">
            <v>868392</v>
          </cell>
          <cell r="J42">
            <v>486299520</v>
          </cell>
          <cell r="K42">
            <v>868392</v>
          </cell>
          <cell r="L42">
            <v>486299520</v>
          </cell>
          <cell r="M42">
            <v>972599040</v>
          </cell>
          <cell r="R42">
            <v>0</v>
          </cell>
          <cell r="Y42">
            <v>0</v>
          </cell>
          <cell r="Z42">
            <v>1780720</v>
          </cell>
          <cell r="AA42">
            <v>1091807191.6</v>
          </cell>
        </row>
        <row r="43">
          <cell r="B43" t="str">
            <v>MERG</v>
          </cell>
          <cell r="C43" t="str">
            <v>Мэргэн санаа ХХК</v>
          </cell>
          <cell r="D43">
            <v>160</v>
          </cell>
          <cell r="E43">
            <v>80640</v>
          </cell>
          <cell r="F43">
            <v>90</v>
          </cell>
          <cell r="G43">
            <v>818890</v>
          </cell>
          <cell r="H43">
            <v>899530</v>
          </cell>
          <cell r="M43">
            <v>0</v>
          </cell>
          <cell r="R43">
            <v>0</v>
          </cell>
          <cell r="Y43">
            <v>0</v>
          </cell>
          <cell r="Z43">
            <v>250</v>
          </cell>
          <cell r="AA43">
            <v>899530</v>
          </cell>
        </row>
        <row r="44">
          <cell r="B44" t="str">
            <v>MIBG</v>
          </cell>
          <cell r="C44" t="str">
            <v>Эм Ай Би Жи ХХК</v>
          </cell>
          <cell r="D44">
            <v>49896</v>
          </cell>
          <cell r="E44">
            <v>25161350</v>
          </cell>
          <cell r="F44">
            <v>5</v>
          </cell>
          <cell r="G44">
            <v>68150</v>
          </cell>
          <cell r="H44">
            <v>25229500</v>
          </cell>
          <cell r="M44">
            <v>0</v>
          </cell>
          <cell r="R44">
            <v>0</v>
          </cell>
          <cell r="S44">
            <v>1624</v>
          </cell>
          <cell r="T44">
            <v>162400000</v>
          </cell>
          <cell r="Y44">
            <v>0</v>
          </cell>
          <cell r="Z44">
            <v>51525</v>
          </cell>
          <cell r="AA44">
            <v>187629500</v>
          </cell>
        </row>
        <row r="45">
          <cell r="B45" t="str">
            <v>MICC</v>
          </cell>
          <cell r="C45" t="str">
            <v>Эм Ай Си Си ХХК</v>
          </cell>
          <cell r="D45">
            <v>264</v>
          </cell>
          <cell r="E45">
            <v>583704</v>
          </cell>
          <cell r="F45">
            <v>5700</v>
          </cell>
          <cell r="G45">
            <v>27360000</v>
          </cell>
          <cell r="H45">
            <v>27943704</v>
          </cell>
          <cell r="M45">
            <v>0</v>
          </cell>
          <cell r="R45">
            <v>0</v>
          </cell>
          <cell r="Y45">
            <v>0</v>
          </cell>
          <cell r="Z45">
            <v>5964</v>
          </cell>
          <cell r="AA45">
            <v>27943704</v>
          </cell>
        </row>
        <row r="46">
          <cell r="B46" t="str">
            <v>MNET</v>
          </cell>
          <cell r="C46" t="str">
            <v>Ард секюритиз ХХК</v>
          </cell>
          <cell r="D46">
            <v>36911</v>
          </cell>
          <cell r="E46">
            <v>31713472</v>
          </cell>
          <cell r="F46">
            <v>45534</v>
          </cell>
          <cell r="G46">
            <v>24294647</v>
          </cell>
          <cell r="H46">
            <v>56008119</v>
          </cell>
          <cell r="M46">
            <v>0</v>
          </cell>
          <cell r="N46">
            <v>4022</v>
          </cell>
          <cell r="O46">
            <v>402200000</v>
          </cell>
          <cell r="R46">
            <v>402200000</v>
          </cell>
          <cell r="S46">
            <v>2735</v>
          </cell>
          <cell r="T46">
            <v>260072950</v>
          </cell>
          <cell r="Y46">
            <v>0</v>
          </cell>
          <cell r="Z46">
            <v>89202</v>
          </cell>
          <cell r="AA46">
            <v>718281069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380</v>
          </cell>
          <cell r="E47">
            <v>2285933</v>
          </cell>
          <cell r="F47">
            <v>19</v>
          </cell>
          <cell r="G47">
            <v>258670</v>
          </cell>
          <cell r="H47">
            <v>2544603</v>
          </cell>
          <cell r="M47">
            <v>0</v>
          </cell>
          <cell r="R47">
            <v>0</v>
          </cell>
          <cell r="Y47">
            <v>0</v>
          </cell>
          <cell r="Z47">
            <v>399</v>
          </cell>
          <cell r="AA47">
            <v>2544603</v>
          </cell>
        </row>
        <row r="48">
          <cell r="B48" t="str">
            <v>MSDQ</v>
          </cell>
          <cell r="C48" t="str">
            <v>Масдак ХХК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M48">
            <v>0</v>
          </cell>
          <cell r="R48">
            <v>0</v>
          </cell>
          <cell r="Y48">
            <v>0</v>
          </cell>
          <cell r="Z48">
            <v>0</v>
          </cell>
          <cell r="AA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55064</v>
          </cell>
          <cell r="E49">
            <v>15120197</v>
          </cell>
          <cell r="F49">
            <v>12860</v>
          </cell>
          <cell r="G49">
            <v>3207075</v>
          </cell>
          <cell r="H49">
            <v>18327272</v>
          </cell>
          <cell r="M49">
            <v>0</v>
          </cell>
          <cell r="N49">
            <v>478</v>
          </cell>
          <cell r="O49">
            <v>47800000</v>
          </cell>
          <cell r="R49">
            <v>47800000</v>
          </cell>
          <cell r="S49">
            <v>1097</v>
          </cell>
          <cell r="T49">
            <v>99919148</v>
          </cell>
          <cell r="Y49">
            <v>0</v>
          </cell>
          <cell r="Z49">
            <v>69499</v>
          </cell>
          <cell r="AA49">
            <v>166046420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M50">
            <v>0</v>
          </cell>
          <cell r="R50">
            <v>0</v>
          </cell>
          <cell r="Y50">
            <v>0</v>
          </cell>
          <cell r="Z50">
            <v>0</v>
          </cell>
          <cell r="AA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1917</v>
          </cell>
          <cell r="E51">
            <v>21851700</v>
          </cell>
          <cell r="F51">
            <v>3210</v>
          </cell>
          <cell r="G51">
            <v>20100190</v>
          </cell>
          <cell r="H51">
            <v>41951890</v>
          </cell>
          <cell r="M51">
            <v>0</v>
          </cell>
          <cell r="N51">
            <v>6933</v>
          </cell>
          <cell r="O51">
            <v>693300000</v>
          </cell>
          <cell r="R51">
            <v>693300000</v>
          </cell>
          <cell r="S51">
            <v>110332</v>
          </cell>
          <cell r="T51">
            <v>10479163084</v>
          </cell>
          <cell r="U51">
            <v>121611</v>
          </cell>
          <cell r="V51">
            <v>11607857730</v>
          </cell>
          <cell r="W51">
            <v>124611</v>
          </cell>
          <cell r="X51">
            <v>11907035730</v>
          </cell>
          <cell r="Y51">
            <v>23514893460</v>
          </cell>
          <cell r="Z51">
            <v>368614</v>
          </cell>
          <cell r="AA51">
            <v>34729308434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26337</v>
          </cell>
          <cell r="G52">
            <v>7876250</v>
          </cell>
          <cell r="H52">
            <v>7876250</v>
          </cell>
          <cell r="M52">
            <v>0</v>
          </cell>
          <cell r="R52">
            <v>0</v>
          </cell>
          <cell r="S52">
            <v>320</v>
          </cell>
          <cell r="T52">
            <v>32000000</v>
          </cell>
          <cell r="Y52">
            <v>0</v>
          </cell>
          <cell r="Z52">
            <v>26657</v>
          </cell>
          <cell r="AA52">
            <v>39876250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M53">
            <v>0</v>
          </cell>
          <cell r="R53">
            <v>0</v>
          </cell>
          <cell r="Y53">
            <v>0</v>
          </cell>
          <cell r="Z53">
            <v>0</v>
          </cell>
          <cell r="AA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760</v>
          </cell>
          <cell r="E54">
            <v>245116</v>
          </cell>
          <cell r="F54">
            <v>9262</v>
          </cell>
          <cell r="G54">
            <v>16909757</v>
          </cell>
          <cell r="H54">
            <v>17154873</v>
          </cell>
          <cell r="M54">
            <v>0</v>
          </cell>
          <cell r="R54">
            <v>0</v>
          </cell>
          <cell r="Y54">
            <v>0</v>
          </cell>
          <cell r="Z54">
            <v>10022</v>
          </cell>
          <cell r="AA54">
            <v>17154873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5136</v>
          </cell>
          <cell r="G55">
            <v>2003040</v>
          </cell>
          <cell r="H55">
            <v>2003040</v>
          </cell>
          <cell r="M55">
            <v>0</v>
          </cell>
          <cell r="R55">
            <v>0</v>
          </cell>
          <cell r="S55">
            <v>396</v>
          </cell>
          <cell r="T55">
            <v>35186160</v>
          </cell>
          <cell r="Y55">
            <v>0</v>
          </cell>
          <cell r="Z55">
            <v>5532</v>
          </cell>
          <cell r="AA55">
            <v>37189200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M56">
            <v>0</v>
          </cell>
          <cell r="R56">
            <v>0</v>
          </cell>
          <cell r="Y56">
            <v>0</v>
          </cell>
          <cell r="Z56">
            <v>0</v>
          </cell>
          <cell r="AA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3774924</v>
          </cell>
          <cell r="E57">
            <v>370231165.1</v>
          </cell>
          <cell r="F57">
            <v>3893507</v>
          </cell>
          <cell r="G57">
            <v>285960240.6</v>
          </cell>
          <cell r="H57">
            <v>656191405.7</v>
          </cell>
          <cell r="M57">
            <v>0</v>
          </cell>
          <cell r="N57">
            <v>336</v>
          </cell>
          <cell r="O57">
            <v>33600000</v>
          </cell>
          <cell r="R57">
            <v>33600000</v>
          </cell>
          <cell r="S57">
            <v>1293</v>
          </cell>
          <cell r="T57">
            <v>127400244</v>
          </cell>
          <cell r="U57">
            <v>1880</v>
          </cell>
          <cell r="V57">
            <v>181383800</v>
          </cell>
          <cell r="W57">
            <v>1840</v>
          </cell>
          <cell r="X57">
            <v>177263800</v>
          </cell>
          <cell r="Y57">
            <v>358647600</v>
          </cell>
          <cell r="Z57">
            <v>7673780</v>
          </cell>
          <cell r="AA57">
            <v>1175839249.7</v>
          </cell>
        </row>
        <row r="58">
          <cell r="B58" t="str">
            <v>TABO</v>
          </cell>
          <cell r="C58" t="str">
            <v>Таван богд ХХК</v>
          </cell>
          <cell r="D58">
            <v>0</v>
          </cell>
          <cell r="E58">
            <v>0</v>
          </cell>
          <cell r="F58">
            <v>3131</v>
          </cell>
          <cell r="G58">
            <v>32929454</v>
          </cell>
          <cell r="H58">
            <v>32929454</v>
          </cell>
          <cell r="M58">
            <v>0</v>
          </cell>
          <cell r="R58">
            <v>0</v>
          </cell>
          <cell r="Y58">
            <v>0</v>
          </cell>
          <cell r="Z58">
            <v>3131</v>
          </cell>
          <cell r="AA58">
            <v>32929454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2961</v>
          </cell>
          <cell r="E59">
            <v>1782983</v>
          </cell>
          <cell r="F59">
            <v>429</v>
          </cell>
          <cell r="G59">
            <v>1395460</v>
          </cell>
          <cell r="H59">
            <v>3178443</v>
          </cell>
          <cell r="M59">
            <v>0</v>
          </cell>
          <cell r="R59">
            <v>0</v>
          </cell>
          <cell r="Y59">
            <v>0</v>
          </cell>
          <cell r="Z59">
            <v>3390</v>
          </cell>
          <cell r="AA59">
            <v>3178443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94159</v>
          </cell>
          <cell r="E60">
            <v>33790114.06</v>
          </cell>
          <cell r="F60">
            <v>51627</v>
          </cell>
          <cell r="G60">
            <v>17650213</v>
          </cell>
          <cell r="H60">
            <v>51440327.06</v>
          </cell>
          <cell r="M60">
            <v>0</v>
          </cell>
          <cell r="R60">
            <v>0</v>
          </cell>
          <cell r="S60">
            <v>804</v>
          </cell>
          <cell r="T60">
            <v>79825590</v>
          </cell>
          <cell r="Y60">
            <v>0</v>
          </cell>
          <cell r="Z60">
            <v>146590</v>
          </cell>
          <cell r="AA60">
            <v>131265917.06</v>
          </cell>
        </row>
        <row r="61">
          <cell r="B61" t="str">
            <v>TNGR</v>
          </cell>
          <cell r="C61" t="str">
            <v>Тэнгэр капитал ХХК</v>
          </cell>
          <cell r="D61">
            <v>0</v>
          </cell>
          <cell r="E61">
            <v>0</v>
          </cell>
          <cell r="F61">
            <v>595</v>
          </cell>
          <cell r="G61">
            <v>1654520</v>
          </cell>
          <cell r="H61">
            <v>1654520</v>
          </cell>
          <cell r="M61">
            <v>0</v>
          </cell>
          <cell r="N61">
            <v>2270</v>
          </cell>
          <cell r="O61">
            <v>227000000</v>
          </cell>
          <cell r="R61">
            <v>227000000</v>
          </cell>
          <cell r="S61">
            <v>148832</v>
          </cell>
          <cell r="T61">
            <v>14468974736</v>
          </cell>
          <cell r="Y61">
            <v>0</v>
          </cell>
          <cell r="Z61">
            <v>151697</v>
          </cell>
          <cell r="AA61">
            <v>14697629256</v>
          </cell>
        </row>
        <row r="62">
          <cell r="B62" t="str">
            <v>TTOL</v>
          </cell>
          <cell r="C62" t="str">
            <v>Тэсо Инвестмент</v>
          </cell>
          <cell r="D62">
            <v>12953</v>
          </cell>
          <cell r="E62">
            <v>5429417</v>
          </cell>
          <cell r="F62">
            <v>14779</v>
          </cell>
          <cell r="G62">
            <v>1630185</v>
          </cell>
          <cell r="H62">
            <v>7059602</v>
          </cell>
          <cell r="M62">
            <v>0</v>
          </cell>
          <cell r="R62">
            <v>0</v>
          </cell>
          <cell r="Y62">
            <v>0</v>
          </cell>
          <cell r="Z62">
            <v>27732</v>
          </cell>
          <cell r="AA62">
            <v>7059602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0</v>
          </cell>
          <cell r="E63">
            <v>0</v>
          </cell>
          <cell r="F63">
            <v>302</v>
          </cell>
          <cell r="G63">
            <v>569228</v>
          </cell>
          <cell r="H63">
            <v>569228</v>
          </cell>
          <cell r="M63">
            <v>0</v>
          </cell>
          <cell r="R63">
            <v>0</v>
          </cell>
          <cell r="Y63">
            <v>0</v>
          </cell>
          <cell r="Z63">
            <v>302</v>
          </cell>
          <cell r="AA63">
            <v>569228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M64">
            <v>0</v>
          </cell>
          <cell r="R64">
            <v>0</v>
          </cell>
          <cell r="Y64">
            <v>0</v>
          </cell>
          <cell r="Z64">
            <v>0</v>
          </cell>
          <cell r="AA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0</v>
          </cell>
          <cell r="E65">
            <v>0</v>
          </cell>
          <cell r="F65">
            <v>30</v>
          </cell>
          <cell r="G65">
            <v>1080000</v>
          </cell>
          <cell r="H65">
            <v>1080000</v>
          </cell>
          <cell r="M65">
            <v>0</v>
          </cell>
          <cell r="R65">
            <v>0</v>
          </cell>
          <cell r="Y65">
            <v>0</v>
          </cell>
          <cell r="Z65">
            <v>30</v>
          </cell>
          <cell r="AA65">
            <v>1080000</v>
          </cell>
        </row>
        <row r="66">
          <cell r="B66" t="str">
            <v>ZRGD</v>
          </cell>
          <cell r="C66" t="str">
            <v>Зэргэд ХХК</v>
          </cell>
          <cell r="D66">
            <v>763</v>
          </cell>
          <cell r="E66">
            <v>1948730</v>
          </cell>
          <cell r="F66">
            <v>2031</v>
          </cell>
          <cell r="G66">
            <v>4474669</v>
          </cell>
          <cell r="H66">
            <v>6423399</v>
          </cell>
          <cell r="M66">
            <v>0</v>
          </cell>
          <cell r="R66">
            <v>0</v>
          </cell>
          <cell r="S66">
            <v>514</v>
          </cell>
          <cell r="T66">
            <v>49959772</v>
          </cell>
          <cell r="Y66">
            <v>0</v>
          </cell>
          <cell r="Z66">
            <v>3308</v>
          </cell>
          <cell r="AA66">
            <v>56383171</v>
          </cell>
        </row>
        <row r="67">
          <cell r="B67" t="str">
            <v>нийт</v>
          </cell>
          <cell r="D67">
            <v>5083256</v>
          </cell>
          <cell r="E67">
            <v>997426173.1600001</v>
          </cell>
          <cell r="F67">
            <v>5083256</v>
          </cell>
          <cell r="G67">
            <v>997426173.1600001</v>
          </cell>
          <cell r="H67">
            <v>1994852346.32</v>
          </cell>
          <cell r="I67">
            <v>868392</v>
          </cell>
          <cell r="J67">
            <v>486299520</v>
          </cell>
          <cell r="K67">
            <v>868392</v>
          </cell>
          <cell r="L67">
            <v>486299520</v>
          </cell>
          <cell r="M67">
            <v>972599040</v>
          </cell>
          <cell r="N67">
            <v>60000</v>
          </cell>
          <cell r="O67">
            <v>6000000000</v>
          </cell>
          <cell r="P67">
            <v>60000</v>
          </cell>
          <cell r="Q67">
            <v>6000000000</v>
          </cell>
          <cell r="R67">
            <v>12000000000</v>
          </cell>
          <cell r="S67">
            <v>1390000</v>
          </cell>
          <cell r="T67">
            <v>129737990000</v>
          </cell>
          <cell r="U67">
            <v>166373</v>
          </cell>
          <cell r="V67">
            <v>16031711860</v>
          </cell>
          <cell r="W67">
            <v>166373</v>
          </cell>
          <cell r="X67">
            <v>16031711860</v>
          </cell>
          <cell r="Y67">
            <v>32063423720</v>
          </cell>
          <cell r="Z67">
            <v>13746042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</sheetNames>
    <sheetDataSet>
      <sheetData sheetId="0"/>
      <sheetData sheetId="1"/>
      <sheetData sheetId="2"/>
      <sheetData sheetId="3"/>
      <sheetData sheetId="4"/>
      <sheetData sheetId="5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M9">
            <v>0</v>
          </cell>
          <cell r="R9">
            <v>0</v>
          </cell>
          <cell r="Y9">
            <v>0</v>
          </cell>
          <cell r="Z9">
            <v>0</v>
          </cell>
          <cell r="AA9">
            <v>0</v>
          </cell>
          <cell r="AB9">
            <v>1156040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765</v>
          </cell>
          <cell r="G10">
            <v>4111790</v>
          </cell>
          <cell r="H10">
            <v>4111790</v>
          </cell>
          <cell r="M10">
            <v>0</v>
          </cell>
          <cell r="R10">
            <v>0</v>
          </cell>
          <cell r="S10">
            <v>2000</v>
          </cell>
          <cell r="T10">
            <v>194396000</v>
          </cell>
          <cell r="Y10">
            <v>0</v>
          </cell>
          <cell r="Z10">
            <v>2765</v>
          </cell>
          <cell r="AA10">
            <v>198507790</v>
          </cell>
          <cell r="AB10">
            <v>271993547.90999997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3006</v>
          </cell>
          <cell r="G11">
            <v>1125466</v>
          </cell>
          <cell r="H11">
            <v>1125466</v>
          </cell>
          <cell r="M11">
            <v>0</v>
          </cell>
          <cell r="R11">
            <v>0</v>
          </cell>
          <cell r="S11">
            <v>1308</v>
          </cell>
          <cell r="T11">
            <v>129936984</v>
          </cell>
          <cell r="Y11">
            <v>0</v>
          </cell>
          <cell r="Z11">
            <v>4314</v>
          </cell>
          <cell r="AA11">
            <v>131062450</v>
          </cell>
          <cell r="AB11">
            <v>975442681.02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95854</v>
          </cell>
          <cell r="E12">
            <v>31278088.7</v>
          </cell>
          <cell r="F12">
            <v>44324</v>
          </cell>
          <cell r="G12">
            <v>16131826.3</v>
          </cell>
          <cell r="H12">
            <v>47409915</v>
          </cell>
          <cell r="M12">
            <v>0</v>
          </cell>
          <cell r="N12">
            <v>20375</v>
          </cell>
          <cell r="O12">
            <v>2037500000</v>
          </cell>
          <cell r="R12">
            <v>2037500000</v>
          </cell>
          <cell r="S12">
            <v>18908</v>
          </cell>
          <cell r="T12">
            <v>1827017300</v>
          </cell>
          <cell r="W12">
            <v>675</v>
          </cell>
          <cell r="X12">
            <v>65030100</v>
          </cell>
          <cell r="Y12">
            <v>65030100</v>
          </cell>
          <cell r="Z12">
            <v>180136</v>
          </cell>
          <cell r="AA12">
            <v>3976957315</v>
          </cell>
          <cell r="AB12">
            <v>23096150826.129997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821</v>
          </cell>
          <cell r="G13">
            <v>1395838</v>
          </cell>
          <cell r="H13">
            <v>1395838</v>
          </cell>
          <cell r="M13">
            <v>0</v>
          </cell>
          <cell r="R13">
            <v>0</v>
          </cell>
          <cell r="Y13">
            <v>0</v>
          </cell>
          <cell r="Z13">
            <v>821</v>
          </cell>
          <cell r="AA13">
            <v>1395838</v>
          </cell>
          <cell r="AB13">
            <v>17738255.5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M14">
            <v>0</v>
          </cell>
          <cell r="R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M15">
            <v>0</v>
          </cell>
          <cell r="R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207159</v>
          </cell>
          <cell r="E16">
            <v>147972055.6</v>
          </cell>
          <cell r="F16">
            <v>113225</v>
          </cell>
          <cell r="G16">
            <v>129557255.4</v>
          </cell>
          <cell r="H16">
            <v>277529311</v>
          </cell>
          <cell r="M16">
            <v>0</v>
          </cell>
          <cell r="N16">
            <v>851</v>
          </cell>
          <cell r="O16">
            <v>85100000</v>
          </cell>
          <cell r="R16">
            <v>85100000</v>
          </cell>
          <cell r="S16">
            <v>547569</v>
          </cell>
          <cell r="T16">
            <v>50552953143</v>
          </cell>
          <cell r="U16">
            <v>272</v>
          </cell>
          <cell r="V16">
            <v>25905400</v>
          </cell>
          <cell r="W16">
            <v>1127</v>
          </cell>
          <cell r="X16">
            <v>109649960</v>
          </cell>
          <cell r="Y16">
            <v>135555360</v>
          </cell>
          <cell r="Z16">
            <v>870203</v>
          </cell>
          <cell r="AA16">
            <v>51051137814</v>
          </cell>
          <cell r="AB16">
            <v>141776321330.64587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M17">
            <v>0</v>
          </cell>
          <cell r="R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M18">
            <v>0</v>
          </cell>
          <cell r="R18">
            <v>0</v>
          </cell>
          <cell r="S18">
            <v>320</v>
          </cell>
          <cell r="T18">
            <v>29146880</v>
          </cell>
          <cell r="Y18">
            <v>0</v>
          </cell>
          <cell r="Z18">
            <v>320</v>
          </cell>
          <cell r="AA18">
            <v>29146880</v>
          </cell>
          <cell r="AB18">
            <v>123942326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15167</v>
          </cell>
          <cell r="E19">
            <v>6449400</v>
          </cell>
          <cell r="F19">
            <v>5156</v>
          </cell>
          <cell r="G19">
            <v>24387704</v>
          </cell>
          <cell r="H19">
            <v>30837104</v>
          </cell>
          <cell r="M19">
            <v>0</v>
          </cell>
          <cell r="R19">
            <v>0</v>
          </cell>
          <cell r="U19">
            <v>960</v>
          </cell>
          <cell r="V19">
            <v>94612060</v>
          </cell>
          <cell r="Y19">
            <v>94612060</v>
          </cell>
          <cell r="Z19">
            <v>21283</v>
          </cell>
          <cell r="AA19">
            <v>125449164</v>
          </cell>
          <cell r="AB19">
            <v>371630227.2</v>
          </cell>
        </row>
        <row r="20">
          <cell r="B20" t="str">
            <v>BSK</v>
          </cell>
          <cell r="C20" t="str">
            <v>BLUE SKY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M20">
            <v>0</v>
          </cell>
          <cell r="R20">
            <v>0</v>
          </cell>
          <cell r="Y20">
            <v>0</v>
          </cell>
          <cell r="Z20">
            <v>0</v>
          </cell>
          <cell r="AA20">
            <v>0</v>
          </cell>
          <cell r="AB20">
            <v>3528759</v>
          </cell>
        </row>
        <row r="21">
          <cell r="B21" t="str">
            <v>BULG</v>
          </cell>
          <cell r="C21" t="str">
            <v>Булган брокер ХХК</v>
          </cell>
          <cell r="D21">
            <v>20</v>
          </cell>
          <cell r="E21">
            <v>266000</v>
          </cell>
          <cell r="F21">
            <v>6550</v>
          </cell>
          <cell r="G21">
            <v>694700</v>
          </cell>
          <cell r="H21">
            <v>960700</v>
          </cell>
          <cell r="M21">
            <v>0</v>
          </cell>
          <cell r="R21">
            <v>0</v>
          </cell>
          <cell r="Y21">
            <v>0</v>
          </cell>
          <cell r="Z21">
            <v>6570</v>
          </cell>
          <cell r="AA21">
            <v>960700</v>
          </cell>
          <cell r="AB21">
            <v>255491422</v>
          </cell>
        </row>
        <row r="22">
          <cell r="B22" t="str">
            <v>BUMB</v>
          </cell>
          <cell r="C22" t="str">
            <v>Бумбат-Алтай ХХК</v>
          </cell>
          <cell r="D22">
            <v>267934</v>
          </cell>
          <cell r="E22">
            <v>29947142.3</v>
          </cell>
          <cell r="F22">
            <v>20589</v>
          </cell>
          <cell r="G22">
            <v>15160839</v>
          </cell>
          <cell r="H22">
            <v>45107981.3</v>
          </cell>
          <cell r="M22">
            <v>0</v>
          </cell>
          <cell r="N22">
            <v>227</v>
          </cell>
          <cell r="O22">
            <v>22700000</v>
          </cell>
          <cell r="R22">
            <v>22700000</v>
          </cell>
          <cell r="Y22">
            <v>0</v>
          </cell>
          <cell r="Z22">
            <v>288750</v>
          </cell>
          <cell r="AA22">
            <v>67807981.3</v>
          </cell>
          <cell r="AB22">
            <v>869097147.56</v>
          </cell>
        </row>
        <row r="23">
          <cell r="B23" t="str">
            <v>BZIN</v>
          </cell>
          <cell r="C23" t="str">
            <v>Дэү Секьюритис Монгол</v>
          </cell>
          <cell r="D23">
            <v>321</v>
          </cell>
          <cell r="E23">
            <v>4514560</v>
          </cell>
          <cell r="F23">
            <v>3627</v>
          </cell>
          <cell r="G23">
            <v>44621570</v>
          </cell>
          <cell r="H23">
            <v>49136130</v>
          </cell>
          <cell r="M23">
            <v>0</v>
          </cell>
          <cell r="N23">
            <v>429</v>
          </cell>
          <cell r="O23">
            <v>42900000</v>
          </cell>
          <cell r="R23">
            <v>42900000</v>
          </cell>
          <cell r="S23">
            <v>523351</v>
          </cell>
          <cell r="T23">
            <v>48374564265</v>
          </cell>
          <cell r="U23">
            <v>40442</v>
          </cell>
          <cell r="V23">
            <v>4009449710</v>
          </cell>
          <cell r="W23">
            <v>34592</v>
          </cell>
          <cell r="X23">
            <v>3426497210</v>
          </cell>
          <cell r="Y23">
            <v>7435946920</v>
          </cell>
          <cell r="Z23">
            <v>602762</v>
          </cell>
          <cell r="AA23">
            <v>55902547315</v>
          </cell>
          <cell r="AB23">
            <v>115336497315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M24">
            <v>0</v>
          </cell>
          <cell r="R24">
            <v>0</v>
          </cell>
          <cell r="Y24">
            <v>0</v>
          </cell>
          <cell r="Z24">
            <v>0</v>
          </cell>
          <cell r="AA24">
            <v>0</v>
          </cell>
          <cell r="AB24">
            <v>48131000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M25">
            <v>0</v>
          </cell>
          <cell r="R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968</v>
          </cell>
          <cell r="E26">
            <v>14156820</v>
          </cell>
          <cell r="F26">
            <v>1024</v>
          </cell>
          <cell r="G26">
            <v>6526284</v>
          </cell>
          <cell r="H26">
            <v>20683104</v>
          </cell>
          <cell r="M26">
            <v>0</v>
          </cell>
          <cell r="R26">
            <v>0</v>
          </cell>
          <cell r="Y26">
            <v>0</v>
          </cell>
          <cell r="Z26">
            <v>1992</v>
          </cell>
          <cell r="AA26">
            <v>20683104</v>
          </cell>
          <cell r="AB26">
            <v>509849628.40000004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M27">
            <v>0</v>
          </cell>
          <cell r="R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1473</v>
          </cell>
          <cell r="E28">
            <v>476200</v>
          </cell>
          <cell r="F28">
            <v>4124</v>
          </cell>
          <cell r="G28">
            <v>4184685.1</v>
          </cell>
          <cell r="H28">
            <v>4660885.1</v>
          </cell>
          <cell r="M28">
            <v>0</v>
          </cell>
          <cell r="R28">
            <v>0</v>
          </cell>
          <cell r="Y28">
            <v>0</v>
          </cell>
          <cell r="Z28">
            <v>5597</v>
          </cell>
          <cell r="AA28">
            <v>4660885.1</v>
          </cell>
          <cell r="AB28">
            <v>66292793.6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0</v>
          </cell>
          <cell r="E29">
            <v>0</v>
          </cell>
          <cell r="F29">
            <v>13481</v>
          </cell>
          <cell r="G29">
            <v>6124147</v>
          </cell>
          <cell r="H29">
            <v>6124147</v>
          </cell>
          <cell r="M29">
            <v>0</v>
          </cell>
          <cell r="R29">
            <v>0</v>
          </cell>
          <cell r="S29">
            <v>220</v>
          </cell>
          <cell r="T29">
            <v>20038480</v>
          </cell>
          <cell r="Y29">
            <v>0</v>
          </cell>
          <cell r="Z29">
            <v>13701</v>
          </cell>
          <cell r="AA29">
            <v>26162627</v>
          </cell>
          <cell r="AB29">
            <v>299189061.92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M30">
            <v>0</v>
          </cell>
          <cell r="R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M31">
            <v>0</v>
          </cell>
          <cell r="R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M32">
            <v>0</v>
          </cell>
          <cell r="R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8300</v>
          </cell>
          <cell r="E33">
            <v>706750</v>
          </cell>
          <cell r="F33">
            <v>119</v>
          </cell>
          <cell r="G33">
            <v>1576060</v>
          </cell>
          <cell r="H33">
            <v>2282810</v>
          </cell>
          <cell r="M33">
            <v>0</v>
          </cell>
          <cell r="R33">
            <v>0</v>
          </cell>
          <cell r="Y33">
            <v>0</v>
          </cell>
          <cell r="Z33">
            <v>8419</v>
          </cell>
          <cell r="AA33">
            <v>2282810</v>
          </cell>
          <cell r="AB33">
            <v>4676406.8</v>
          </cell>
        </row>
        <row r="34">
          <cell r="B34" t="str">
            <v>GAUL</v>
          </cell>
          <cell r="C34" t="str">
            <v>Гаүли ХХК</v>
          </cell>
          <cell r="D34">
            <v>333362</v>
          </cell>
          <cell r="E34">
            <v>125687540</v>
          </cell>
          <cell r="F34">
            <v>352626</v>
          </cell>
          <cell r="G34">
            <v>130384571.36</v>
          </cell>
          <cell r="H34">
            <v>256072111.36</v>
          </cell>
          <cell r="M34">
            <v>0</v>
          </cell>
          <cell r="N34">
            <v>3</v>
          </cell>
          <cell r="O34">
            <v>300000</v>
          </cell>
          <cell r="R34">
            <v>300000</v>
          </cell>
          <cell r="S34">
            <v>6507</v>
          </cell>
          <cell r="T34">
            <v>636076020</v>
          </cell>
          <cell r="U34">
            <v>690</v>
          </cell>
          <cell r="V34">
            <v>66442600</v>
          </cell>
          <cell r="Y34">
            <v>66442600</v>
          </cell>
          <cell r="Z34">
            <v>693188</v>
          </cell>
          <cell r="AA34">
            <v>958890731.36</v>
          </cell>
          <cell r="AB34">
            <v>4022026855.42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M35">
            <v>0</v>
          </cell>
          <cell r="R35">
            <v>0</v>
          </cell>
          <cell r="Y35">
            <v>0</v>
          </cell>
          <cell r="Z35">
            <v>0</v>
          </cell>
          <cell r="AA35">
            <v>0</v>
          </cell>
          <cell r="AB35">
            <v>28489344</v>
          </cell>
        </row>
        <row r="36">
          <cell r="B36" t="str">
            <v>GDSC</v>
          </cell>
          <cell r="C36" t="str">
            <v>Гүүдсек ХХК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M36">
            <v>0</v>
          </cell>
          <cell r="R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B37" t="str">
            <v>GLMT</v>
          </cell>
          <cell r="C37" t="str">
            <v>Голомт секюритиз ХХК</v>
          </cell>
          <cell r="D37">
            <v>96676</v>
          </cell>
          <cell r="E37">
            <v>51159567.4</v>
          </cell>
          <cell r="F37">
            <v>420209</v>
          </cell>
          <cell r="G37">
            <v>116582174.8</v>
          </cell>
          <cell r="H37">
            <v>167741742.2</v>
          </cell>
          <cell r="M37">
            <v>0</v>
          </cell>
          <cell r="N37">
            <v>24076</v>
          </cell>
          <cell r="O37">
            <v>2407600000</v>
          </cell>
          <cell r="P37">
            <v>60000</v>
          </cell>
          <cell r="Q37">
            <v>6000000000</v>
          </cell>
          <cell r="R37">
            <v>8407600000</v>
          </cell>
          <cell r="S37">
            <v>21562</v>
          </cell>
          <cell r="T37">
            <v>2149022260</v>
          </cell>
          <cell r="U37">
            <v>518</v>
          </cell>
          <cell r="V37">
            <v>46060560</v>
          </cell>
          <cell r="W37">
            <v>3528</v>
          </cell>
          <cell r="X37">
            <v>346235060</v>
          </cell>
          <cell r="Y37">
            <v>392295620</v>
          </cell>
          <cell r="Z37">
            <v>626569</v>
          </cell>
          <cell r="AA37">
            <v>11116659622.2</v>
          </cell>
          <cell r="AB37">
            <v>58566430470.2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M38">
            <v>0</v>
          </cell>
          <cell r="R38">
            <v>0</v>
          </cell>
          <cell r="S38">
            <v>308</v>
          </cell>
          <cell r="T38">
            <v>29936984</v>
          </cell>
          <cell r="Y38">
            <v>0</v>
          </cell>
          <cell r="Z38">
            <v>308</v>
          </cell>
          <cell r="AA38">
            <v>29936984</v>
          </cell>
          <cell r="AB38">
            <v>51465004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M39">
            <v>0</v>
          </cell>
          <cell r="R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M40">
            <v>0</v>
          </cell>
          <cell r="R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M41">
            <v>0</v>
          </cell>
          <cell r="R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24910</v>
          </cell>
          <cell r="E42">
            <v>74587528</v>
          </cell>
          <cell r="F42">
            <v>19026</v>
          </cell>
          <cell r="G42">
            <v>44620623.600000024</v>
          </cell>
          <cell r="H42">
            <v>119208151.60000002</v>
          </cell>
          <cell r="I42">
            <v>868392</v>
          </cell>
          <cell r="J42">
            <v>486299520</v>
          </cell>
          <cell r="K42">
            <v>868392</v>
          </cell>
          <cell r="L42">
            <v>486299520</v>
          </cell>
          <cell r="M42">
            <v>972599040</v>
          </cell>
          <cell r="R42">
            <v>0</v>
          </cell>
          <cell r="Y42">
            <v>0</v>
          </cell>
          <cell r="Z42">
            <v>1780720</v>
          </cell>
          <cell r="AA42">
            <v>1091807191.6</v>
          </cell>
          <cell r="AB42">
            <v>1764371121.6</v>
          </cell>
        </row>
        <row r="43">
          <cell r="B43" t="str">
            <v>MERG</v>
          </cell>
          <cell r="C43" t="str">
            <v>Мэргэн санаа ХХК</v>
          </cell>
          <cell r="D43">
            <v>160</v>
          </cell>
          <cell r="E43">
            <v>80640</v>
          </cell>
          <cell r="F43">
            <v>90</v>
          </cell>
          <cell r="G43">
            <v>818890</v>
          </cell>
          <cell r="H43">
            <v>899530</v>
          </cell>
          <cell r="M43">
            <v>0</v>
          </cell>
          <cell r="R43">
            <v>0</v>
          </cell>
          <cell r="Y43">
            <v>0</v>
          </cell>
          <cell r="Z43">
            <v>250</v>
          </cell>
          <cell r="AA43">
            <v>899530</v>
          </cell>
          <cell r="AB43">
            <v>110914061.8</v>
          </cell>
        </row>
        <row r="44">
          <cell r="B44" t="str">
            <v>MIBG</v>
          </cell>
          <cell r="C44" t="str">
            <v>Эм Ай Би Жи ХХК</v>
          </cell>
          <cell r="D44">
            <v>49896</v>
          </cell>
          <cell r="E44">
            <v>25161350</v>
          </cell>
          <cell r="F44">
            <v>5</v>
          </cell>
          <cell r="G44">
            <v>68150</v>
          </cell>
          <cell r="H44">
            <v>25229500</v>
          </cell>
          <cell r="M44">
            <v>0</v>
          </cell>
          <cell r="R44">
            <v>0</v>
          </cell>
          <cell r="S44">
            <v>1624</v>
          </cell>
          <cell r="T44">
            <v>162400000</v>
          </cell>
          <cell r="Y44">
            <v>0</v>
          </cell>
          <cell r="Z44">
            <v>51525</v>
          </cell>
          <cell r="AA44">
            <v>187629500</v>
          </cell>
          <cell r="AB44">
            <v>2386022421.4</v>
          </cell>
        </row>
        <row r="45">
          <cell r="B45" t="str">
            <v>MICC</v>
          </cell>
          <cell r="C45" t="str">
            <v>Эм Ай Си Си ХХК</v>
          </cell>
          <cell r="D45">
            <v>264</v>
          </cell>
          <cell r="E45">
            <v>583704</v>
          </cell>
          <cell r="F45">
            <v>5700</v>
          </cell>
          <cell r="G45">
            <v>27360000</v>
          </cell>
          <cell r="H45">
            <v>27943704</v>
          </cell>
          <cell r="M45">
            <v>0</v>
          </cell>
          <cell r="R45">
            <v>0</v>
          </cell>
          <cell r="Y45">
            <v>0</v>
          </cell>
          <cell r="Z45">
            <v>5964</v>
          </cell>
          <cell r="AA45">
            <v>27943704</v>
          </cell>
          <cell r="AB45">
            <v>40405121</v>
          </cell>
        </row>
        <row r="46">
          <cell r="B46" t="str">
            <v>MNET</v>
          </cell>
          <cell r="C46" t="str">
            <v>Ард секюритиз ХХК</v>
          </cell>
          <cell r="D46">
            <v>36911</v>
          </cell>
          <cell r="E46">
            <v>31713472</v>
          </cell>
          <cell r="F46">
            <v>45534</v>
          </cell>
          <cell r="G46">
            <v>24294647</v>
          </cell>
          <cell r="H46">
            <v>56008119</v>
          </cell>
          <cell r="M46">
            <v>0</v>
          </cell>
          <cell r="N46">
            <v>4022</v>
          </cell>
          <cell r="O46">
            <v>402200000</v>
          </cell>
          <cell r="R46">
            <v>402200000</v>
          </cell>
          <cell r="S46">
            <v>2735</v>
          </cell>
          <cell r="T46">
            <v>260072950</v>
          </cell>
          <cell r="Y46">
            <v>0</v>
          </cell>
          <cell r="Z46">
            <v>89202</v>
          </cell>
          <cell r="AA46">
            <v>718281069</v>
          </cell>
          <cell r="AB46">
            <v>5238209825.65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380</v>
          </cell>
          <cell r="E47">
            <v>2285933</v>
          </cell>
          <cell r="F47">
            <v>19</v>
          </cell>
          <cell r="G47">
            <v>258670</v>
          </cell>
          <cell r="H47">
            <v>2544603</v>
          </cell>
          <cell r="M47">
            <v>0</v>
          </cell>
          <cell r="R47">
            <v>0</v>
          </cell>
          <cell r="Y47">
            <v>0</v>
          </cell>
          <cell r="Z47">
            <v>399</v>
          </cell>
          <cell r="AA47">
            <v>2544603</v>
          </cell>
          <cell r="AB47">
            <v>33786803</v>
          </cell>
        </row>
        <row r="48">
          <cell r="B48" t="str">
            <v>MSDQ</v>
          </cell>
          <cell r="C48" t="str">
            <v>Масдак ХХК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M48">
            <v>0</v>
          </cell>
          <cell r="R48">
            <v>0</v>
          </cell>
          <cell r="Y48">
            <v>0</v>
          </cell>
          <cell r="Z48">
            <v>0</v>
          </cell>
          <cell r="AA48">
            <v>0</v>
          </cell>
          <cell r="AB48">
            <v>26159358</v>
          </cell>
        </row>
        <row r="49">
          <cell r="B49" t="str">
            <v>MSEC</v>
          </cell>
          <cell r="C49" t="str">
            <v>Монсек ХХК</v>
          </cell>
          <cell r="D49">
            <v>55064</v>
          </cell>
          <cell r="E49">
            <v>15120197</v>
          </cell>
          <cell r="F49">
            <v>12860</v>
          </cell>
          <cell r="G49">
            <v>3207075</v>
          </cell>
          <cell r="H49">
            <v>18327272</v>
          </cell>
          <cell r="M49">
            <v>0</v>
          </cell>
          <cell r="N49">
            <v>478</v>
          </cell>
          <cell r="O49">
            <v>47800000</v>
          </cell>
          <cell r="R49">
            <v>47800000</v>
          </cell>
          <cell r="S49">
            <v>1097</v>
          </cell>
          <cell r="T49">
            <v>99919148</v>
          </cell>
          <cell r="Y49">
            <v>0</v>
          </cell>
          <cell r="Z49">
            <v>69499</v>
          </cell>
          <cell r="AA49">
            <v>166046420</v>
          </cell>
          <cell r="AB49">
            <v>1771334933.27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M50">
            <v>0</v>
          </cell>
          <cell r="R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1917</v>
          </cell>
          <cell r="E51">
            <v>21851700</v>
          </cell>
          <cell r="F51">
            <v>3210</v>
          </cell>
          <cell r="G51">
            <v>20100190</v>
          </cell>
          <cell r="H51">
            <v>41951890</v>
          </cell>
          <cell r="M51">
            <v>0</v>
          </cell>
          <cell r="N51">
            <v>6933</v>
          </cell>
          <cell r="O51">
            <v>693300000</v>
          </cell>
          <cell r="R51">
            <v>693300000</v>
          </cell>
          <cell r="S51">
            <v>110332</v>
          </cell>
          <cell r="T51">
            <v>10479163084</v>
          </cell>
          <cell r="U51">
            <v>121611</v>
          </cell>
          <cell r="V51">
            <v>11607857730</v>
          </cell>
          <cell r="W51">
            <v>124611</v>
          </cell>
          <cell r="X51">
            <v>11907035730</v>
          </cell>
          <cell r="Y51">
            <v>23514893460</v>
          </cell>
          <cell r="Z51">
            <v>368614</v>
          </cell>
          <cell r="AA51">
            <v>34729308434</v>
          </cell>
          <cell r="AB51">
            <v>153195823962.53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26337</v>
          </cell>
          <cell r="G52">
            <v>7876250</v>
          </cell>
          <cell r="H52">
            <v>7876250</v>
          </cell>
          <cell r="M52">
            <v>0</v>
          </cell>
          <cell r="R52">
            <v>0</v>
          </cell>
          <cell r="S52">
            <v>320</v>
          </cell>
          <cell r="T52">
            <v>32000000</v>
          </cell>
          <cell r="Y52">
            <v>0</v>
          </cell>
          <cell r="Z52">
            <v>26657</v>
          </cell>
          <cell r="AA52">
            <v>39876250</v>
          </cell>
          <cell r="AB52">
            <v>1188639314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M53">
            <v>0</v>
          </cell>
          <cell r="R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760</v>
          </cell>
          <cell r="E54">
            <v>245116</v>
          </cell>
          <cell r="F54">
            <v>9262</v>
          </cell>
          <cell r="G54">
            <v>16909757</v>
          </cell>
          <cell r="H54">
            <v>17154873</v>
          </cell>
          <cell r="M54">
            <v>0</v>
          </cell>
          <cell r="R54">
            <v>0</v>
          </cell>
          <cell r="Y54">
            <v>0</v>
          </cell>
          <cell r="Z54">
            <v>10022</v>
          </cell>
          <cell r="AA54">
            <v>17154873</v>
          </cell>
          <cell r="AB54">
            <v>97738854.37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5136</v>
          </cell>
          <cell r="G55">
            <v>2003040</v>
          </cell>
          <cell r="H55">
            <v>2003040</v>
          </cell>
          <cell r="M55">
            <v>0</v>
          </cell>
          <cell r="R55">
            <v>0</v>
          </cell>
          <cell r="S55">
            <v>396</v>
          </cell>
          <cell r="T55">
            <v>35186160</v>
          </cell>
          <cell r="Y55">
            <v>0</v>
          </cell>
          <cell r="Z55">
            <v>5532</v>
          </cell>
          <cell r="AA55">
            <v>37189200</v>
          </cell>
          <cell r="AB55">
            <v>201349758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M56">
            <v>0</v>
          </cell>
          <cell r="R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3774924</v>
          </cell>
          <cell r="E57">
            <v>370231165.1</v>
          </cell>
          <cell r="F57">
            <v>3893507</v>
          </cell>
          <cell r="G57">
            <v>285960240.6</v>
          </cell>
          <cell r="H57">
            <v>656191405.7</v>
          </cell>
          <cell r="M57">
            <v>0</v>
          </cell>
          <cell r="N57">
            <v>336</v>
          </cell>
          <cell r="O57">
            <v>33600000</v>
          </cell>
          <cell r="R57">
            <v>33600000</v>
          </cell>
          <cell r="S57">
            <v>1293</v>
          </cell>
          <cell r="T57">
            <v>127400244</v>
          </cell>
          <cell r="U57">
            <v>1880</v>
          </cell>
          <cell r="V57">
            <v>181383800</v>
          </cell>
          <cell r="W57">
            <v>1840</v>
          </cell>
          <cell r="X57">
            <v>177263800</v>
          </cell>
          <cell r="Y57">
            <v>358647600</v>
          </cell>
          <cell r="Z57">
            <v>7673780</v>
          </cell>
          <cell r="AA57">
            <v>1175839249.7</v>
          </cell>
          <cell r="AB57">
            <v>7111655576.470024</v>
          </cell>
        </row>
        <row r="58">
          <cell r="B58" t="str">
            <v>TABO</v>
          </cell>
          <cell r="C58" t="str">
            <v>Таван богд ХХК</v>
          </cell>
          <cell r="D58">
            <v>0</v>
          </cell>
          <cell r="E58">
            <v>0</v>
          </cell>
          <cell r="F58">
            <v>3131</v>
          </cell>
          <cell r="G58">
            <v>32929454</v>
          </cell>
          <cell r="H58">
            <v>32929454</v>
          </cell>
          <cell r="M58">
            <v>0</v>
          </cell>
          <cell r="R58">
            <v>0</v>
          </cell>
          <cell r="Y58">
            <v>0</v>
          </cell>
          <cell r="Z58">
            <v>3131</v>
          </cell>
          <cell r="AA58">
            <v>32929454</v>
          </cell>
          <cell r="AB58">
            <v>234162526.56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2961</v>
          </cell>
          <cell r="E59">
            <v>1782983</v>
          </cell>
          <cell r="F59">
            <v>429</v>
          </cell>
          <cell r="G59">
            <v>1395460</v>
          </cell>
          <cell r="H59">
            <v>3178443</v>
          </cell>
          <cell r="M59">
            <v>0</v>
          </cell>
          <cell r="R59">
            <v>0</v>
          </cell>
          <cell r="Y59">
            <v>0</v>
          </cell>
          <cell r="Z59">
            <v>3390</v>
          </cell>
          <cell r="AA59">
            <v>3178443</v>
          </cell>
          <cell r="AB59">
            <v>136702160.6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94159</v>
          </cell>
          <cell r="E60">
            <v>33790114.06</v>
          </cell>
          <cell r="F60">
            <v>51627</v>
          </cell>
          <cell r="G60">
            <v>17650213</v>
          </cell>
          <cell r="H60">
            <v>51440327.06</v>
          </cell>
          <cell r="M60">
            <v>0</v>
          </cell>
          <cell r="R60">
            <v>0</v>
          </cell>
          <cell r="S60">
            <v>804</v>
          </cell>
          <cell r="T60">
            <v>79825590</v>
          </cell>
          <cell r="Y60">
            <v>0</v>
          </cell>
          <cell r="Z60">
            <v>146590</v>
          </cell>
          <cell r="AA60">
            <v>131265917.06</v>
          </cell>
          <cell r="AB60">
            <v>12731079795.033068</v>
          </cell>
        </row>
        <row r="61">
          <cell r="B61" t="str">
            <v>TNGR</v>
          </cell>
          <cell r="C61" t="str">
            <v>Тэнгэр капитал ХХК</v>
          </cell>
          <cell r="D61">
            <v>0</v>
          </cell>
          <cell r="E61">
            <v>0</v>
          </cell>
          <cell r="F61">
            <v>595</v>
          </cell>
          <cell r="G61">
            <v>1654520</v>
          </cell>
          <cell r="H61">
            <v>1654520</v>
          </cell>
          <cell r="M61">
            <v>0</v>
          </cell>
          <cell r="N61">
            <v>2270</v>
          </cell>
          <cell r="O61">
            <v>227000000</v>
          </cell>
          <cell r="R61">
            <v>227000000</v>
          </cell>
          <cell r="S61">
            <v>148832</v>
          </cell>
          <cell r="T61">
            <v>14468974736</v>
          </cell>
          <cell r="Y61">
            <v>0</v>
          </cell>
          <cell r="Z61">
            <v>151697</v>
          </cell>
          <cell r="AA61">
            <v>14697629256</v>
          </cell>
          <cell r="AB61">
            <v>56838558551.181015</v>
          </cell>
        </row>
        <row r="62">
          <cell r="B62" t="str">
            <v>TTOL</v>
          </cell>
          <cell r="C62" t="str">
            <v>Тэсо Инвестмент</v>
          </cell>
          <cell r="D62">
            <v>12953</v>
          </cell>
          <cell r="E62">
            <v>5429417</v>
          </cell>
          <cell r="F62">
            <v>14779</v>
          </cell>
          <cell r="G62">
            <v>1630185</v>
          </cell>
          <cell r="H62">
            <v>7059602</v>
          </cell>
          <cell r="M62">
            <v>0</v>
          </cell>
          <cell r="R62">
            <v>0</v>
          </cell>
          <cell r="Y62">
            <v>0</v>
          </cell>
          <cell r="Z62">
            <v>27732</v>
          </cell>
          <cell r="AA62">
            <v>7059602</v>
          </cell>
          <cell r="AB62">
            <v>95163897.31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0</v>
          </cell>
          <cell r="E63">
            <v>0</v>
          </cell>
          <cell r="F63">
            <v>302</v>
          </cell>
          <cell r="G63">
            <v>569228</v>
          </cell>
          <cell r="H63">
            <v>569228</v>
          </cell>
          <cell r="M63">
            <v>0</v>
          </cell>
          <cell r="R63">
            <v>0</v>
          </cell>
          <cell r="Y63">
            <v>0</v>
          </cell>
          <cell r="Z63">
            <v>302</v>
          </cell>
          <cell r="AA63">
            <v>569228</v>
          </cell>
          <cell r="AB63">
            <v>177138682.4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M64">
            <v>0</v>
          </cell>
          <cell r="R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0</v>
          </cell>
          <cell r="E65">
            <v>0</v>
          </cell>
          <cell r="F65">
            <v>30</v>
          </cell>
          <cell r="G65">
            <v>1080000</v>
          </cell>
          <cell r="H65">
            <v>1080000</v>
          </cell>
          <cell r="M65">
            <v>0</v>
          </cell>
          <cell r="R65">
            <v>0</v>
          </cell>
          <cell r="Y65">
            <v>0</v>
          </cell>
          <cell r="Z65">
            <v>30</v>
          </cell>
          <cell r="AA65">
            <v>1080000</v>
          </cell>
          <cell r="AB65">
            <v>5444500</v>
          </cell>
        </row>
        <row r="66">
          <cell r="B66" t="str">
            <v>ZRGD</v>
          </cell>
          <cell r="C66" t="str">
            <v>Зэргэд ХХК</v>
          </cell>
          <cell r="D66">
            <v>763</v>
          </cell>
          <cell r="E66">
            <v>1948730</v>
          </cell>
          <cell r="F66">
            <v>2031</v>
          </cell>
          <cell r="G66">
            <v>4474669</v>
          </cell>
          <cell r="H66">
            <v>6423399</v>
          </cell>
          <cell r="M66">
            <v>0</v>
          </cell>
          <cell r="R66">
            <v>0</v>
          </cell>
          <cell r="S66">
            <v>514</v>
          </cell>
          <cell r="T66">
            <v>49959772</v>
          </cell>
          <cell r="Y66">
            <v>0</v>
          </cell>
          <cell r="Z66">
            <v>3308</v>
          </cell>
          <cell r="AA66">
            <v>56383171</v>
          </cell>
          <cell r="AB66">
            <v>472958639.4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P79"/>
  <sheetViews>
    <sheetView tabSelected="1" view="pageBreakPreview" zoomScale="70" zoomScaleSheetLayoutView="70" workbookViewId="0" topLeftCell="A1">
      <pane xSplit="3" ySplit="15" topLeftCell="D58" activePane="bottomRight" state="frozen"/>
      <selection pane="topRight" activeCell="D1" sqref="D1"/>
      <selection pane="bottomLeft" activeCell="A16" sqref="A16"/>
      <selection pane="bottomRight" activeCell="B76" sqref="B76:F76"/>
    </sheetView>
  </sheetViews>
  <sheetFormatPr defaultColWidth="9.140625" defaultRowHeight="15"/>
  <cols>
    <col min="1" max="1" width="4.28125" style="1" customWidth="1"/>
    <col min="2" max="2" width="9.8515625" style="1" customWidth="1"/>
    <col min="3" max="3" width="55.421875" style="1" bestFit="1" customWidth="1"/>
    <col min="4" max="4" width="12.8515625" style="1" customWidth="1"/>
    <col min="5" max="5" width="14.8515625" style="1" customWidth="1"/>
    <col min="6" max="6" width="14.28125" style="1" customWidth="1"/>
    <col min="7" max="7" width="20.7109375" style="2" customWidth="1"/>
    <col min="8" max="8" width="21.00390625" style="3" customWidth="1"/>
    <col min="9" max="10" width="21.28125" style="1" customWidth="1"/>
    <col min="11" max="12" width="22.421875" style="1" bestFit="1" customWidth="1"/>
    <col min="13" max="13" width="22.28125" style="1" bestFit="1" customWidth="1"/>
    <col min="14" max="14" width="16.7109375" style="1" customWidth="1"/>
    <col min="15" max="15" width="24.421875" style="1" customWidth="1"/>
    <col min="16" max="16" width="22.28125" style="4" bestFit="1" customWidth="1"/>
    <col min="17" max="256" width="9.140625" style="1" customWidth="1"/>
    <col min="257" max="257" width="4.28125" style="1" customWidth="1"/>
    <col min="258" max="258" width="9.8515625" style="1" customWidth="1"/>
    <col min="259" max="259" width="55.421875" style="1" bestFit="1" customWidth="1"/>
    <col min="260" max="260" width="12.8515625" style="1" customWidth="1"/>
    <col min="261" max="261" width="14.8515625" style="1" customWidth="1"/>
    <col min="262" max="262" width="14.28125" style="1" customWidth="1"/>
    <col min="263" max="263" width="20.7109375" style="1" customWidth="1"/>
    <col min="264" max="264" width="21.00390625" style="1" customWidth="1"/>
    <col min="265" max="266" width="21.28125" style="1" customWidth="1"/>
    <col min="267" max="268" width="22.421875" style="1" bestFit="1" customWidth="1"/>
    <col min="269" max="269" width="22.28125" style="1" bestFit="1" customWidth="1"/>
    <col min="270" max="270" width="16.7109375" style="1" customWidth="1"/>
    <col min="271" max="271" width="21.421875" style="1" bestFit="1" customWidth="1"/>
    <col min="272" max="272" width="22.28125" style="1" bestFit="1" customWidth="1"/>
    <col min="273" max="512" width="9.140625" style="1" customWidth="1"/>
    <col min="513" max="513" width="4.28125" style="1" customWidth="1"/>
    <col min="514" max="514" width="9.8515625" style="1" customWidth="1"/>
    <col min="515" max="515" width="55.421875" style="1" bestFit="1" customWidth="1"/>
    <col min="516" max="516" width="12.8515625" style="1" customWidth="1"/>
    <col min="517" max="517" width="14.8515625" style="1" customWidth="1"/>
    <col min="518" max="518" width="14.28125" style="1" customWidth="1"/>
    <col min="519" max="519" width="20.7109375" style="1" customWidth="1"/>
    <col min="520" max="520" width="21.00390625" style="1" customWidth="1"/>
    <col min="521" max="522" width="21.28125" style="1" customWidth="1"/>
    <col min="523" max="524" width="22.421875" style="1" bestFit="1" customWidth="1"/>
    <col min="525" max="525" width="22.28125" style="1" bestFit="1" customWidth="1"/>
    <col min="526" max="526" width="16.7109375" style="1" customWidth="1"/>
    <col min="527" max="527" width="21.421875" style="1" bestFit="1" customWidth="1"/>
    <col min="528" max="528" width="22.28125" style="1" bestFit="1" customWidth="1"/>
    <col min="529" max="768" width="9.140625" style="1" customWidth="1"/>
    <col min="769" max="769" width="4.28125" style="1" customWidth="1"/>
    <col min="770" max="770" width="9.8515625" style="1" customWidth="1"/>
    <col min="771" max="771" width="55.421875" style="1" bestFit="1" customWidth="1"/>
    <col min="772" max="772" width="12.8515625" style="1" customWidth="1"/>
    <col min="773" max="773" width="14.8515625" style="1" customWidth="1"/>
    <col min="774" max="774" width="14.28125" style="1" customWidth="1"/>
    <col min="775" max="775" width="20.7109375" style="1" customWidth="1"/>
    <col min="776" max="776" width="21.00390625" style="1" customWidth="1"/>
    <col min="777" max="778" width="21.28125" style="1" customWidth="1"/>
    <col min="779" max="780" width="22.421875" style="1" bestFit="1" customWidth="1"/>
    <col min="781" max="781" width="22.28125" style="1" bestFit="1" customWidth="1"/>
    <col min="782" max="782" width="16.7109375" style="1" customWidth="1"/>
    <col min="783" max="783" width="21.421875" style="1" bestFit="1" customWidth="1"/>
    <col min="784" max="784" width="22.28125" style="1" bestFit="1" customWidth="1"/>
    <col min="785" max="1024" width="9.140625" style="1" customWidth="1"/>
    <col min="1025" max="1025" width="4.28125" style="1" customWidth="1"/>
    <col min="1026" max="1026" width="9.8515625" style="1" customWidth="1"/>
    <col min="1027" max="1027" width="55.421875" style="1" bestFit="1" customWidth="1"/>
    <col min="1028" max="1028" width="12.8515625" style="1" customWidth="1"/>
    <col min="1029" max="1029" width="14.8515625" style="1" customWidth="1"/>
    <col min="1030" max="1030" width="14.28125" style="1" customWidth="1"/>
    <col min="1031" max="1031" width="20.7109375" style="1" customWidth="1"/>
    <col min="1032" max="1032" width="21.00390625" style="1" customWidth="1"/>
    <col min="1033" max="1034" width="21.28125" style="1" customWidth="1"/>
    <col min="1035" max="1036" width="22.421875" style="1" bestFit="1" customWidth="1"/>
    <col min="1037" max="1037" width="22.28125" style="1" bestFit="1" customWidth="1"/>
    <col min="1038" max="1038" width="16.7109375" style="1" customWidth="1"/>
    <col min="1039" max="1039" width="21.421875" style="1" bestFit="1" customWidth="1"/>
    <col min="1040" max="1040" width="22.28125" style="1" bestFit="1" customWidth="1"/>
    <col min="1041" max="1280" width="9.140625" style="1" customWidth="1"/>
    <col min="1281" max="1281" width="4.28125" style="1" customWidth="1"/>
    <col min="1282" max="1282" width="9.8515625" style="1" customWidth="1"/>
    <col min="1283" max="1283" width="55.421875" style="1" bestFit="1" customWidth="1"/>
    <col min="1284" max="1284" width="12.8515625" style="1" customWidth="1"/>
    <col min="1285" max="1285" width="14.8515625" style="1" customWidth="1"/>
    <col min="1286" max="1286" width="14.28125" style="1" customWidth="1"/>
    <col min="1287" max="1287" width="20.7109375" style="1" customWidth="1"/>
    <col min="1288" max="1288" width="21.00390625" style="1" customWidth="1"/>
    <col min="1289" max="1290" width="21.28125" style="1" customWidth="1"/>
    <col min="1291" max="1292" width="22.421875" style="1" bestFit="1" customWidth="1"/>
    <col min="1293" max="1293" width="22.28125" style="1" bestFit="1" customWidth="1"/>
    <col min="1294" max="1294" width="16.7109375" style="1" customWidth="1"/>
    <col min="1295" max="1295" width="21.421875" style="1" bestFit="1" customWidth="1"/>
    <col min="1296" max="1296" width="22.28125" style="1" bestFit="1" customWidth="1"/>
    <col min="1297" max="1536" width="9.140625" style="1" customWidth="1"/>
    <col min="1537" max="1537" width="4.28125" style="1" customWidth="1"/>
    <col min="1538" max="1538" width="9.8515625" style="1" customWidth="1"/>
    <col min="1539" max="1539" width="55.421875" style="1" bestFit="1" customWidth="1"/>
    <col min="1540" max="1540" width="12.8515625" style="1" customWidth="1"/>
    <col min="1541" max="1541" width="14.8515625" style="1" customWidth="1"/>
    <col min="1542" max="1542" width="14.28125" style="1" customWidth="1"/>
    <col min="1543" max="1543" width="20.7109375" style="1" customWidth="1"/>
    <col min="1544" max="1544" width="21.00390625" style="1" customWidth="1"/>
    <col min="1545" max="1546" width="21.28125" style="1" customWidth="1"/>
    <col min="1547" max="1548" width="22.421875" style="1" bestFit="1" customWidth="1"/>
    <col min="1549" max="1549" width="22.28125" style="1" bestFit="1" customWidth="1"/>
    <col min="1550" max="1550" width="16.7109375" style="1" customWidth="1"/>
    <col min="1551" max="1551" width="21.421875" style="1" bestFit="1" customWidth="1"/>
    <col min="1552" max="1552" width="22.28125" style="1" bestFit="1" customWidth="1"/>
    <col min="1553" max="1792" width="9.140625" style="1" customWidth="1"/>
    <col min="1793" max="1793" width="4.28125" style="1" customWidth="1"/>
    <col min="1794" max="1794" width="9.8515625" style="1" customWidth="1"/>
    <col min="1795" max="1795" width="55.421875" style="1" bestFit="1" customWidth="1"/>
    <col min="1796" max="1796" width="12.8515625" style="1" customWidth="1"/>
    <col min="1797" max="1797" width="14.8515625" style="1" customWidth="1"/>
    <col min="1798" max="1798" width="14.28125" style="1" customWidth="1"/>
    <col min="1799" max="1799" width="20.7109375" style="1" customWidth="1"/>
    <col min="1800" max="1800" width="21.00390625" style="1" customWidth="1"/>
    <col min="1801" max="1802" width="21.28125" style="1" customWidth="1"/>
    <col min="1803" max="1804" width="22.421875" style="1" bestFit="1" customWidth="1"/>
    <col min="1805" max="1805" width="22.28125" style="1" bestFit="1" customWidth="1"/>
    <col min="1806" max="1806" width="16.7109375" style="1" customWidth="1"/>
    <col min="1807" max="1807" width="21.421875" style="1" bestFit="1" customWidth="1"/>
    <col min="1808" max="1808" width="22.28125" style="1" bestFit="1" customWidth="1"/>
    <col min="1809" max="2048" width="9.140625" style="1" customWidth="1"/>
    <col min="2049" max="2049" width="4.28125" style="1" customWidth="1"/>
    <col min="2050" max="2050" width="9.8515625" style="1" customWidth="1"/>
    <col min="2051" max="2051" width="55.421875" style="1" bestFit="1" customWidth="1"/>
    <col min="2052" max="2052" width="12.8515625" style="1" customWidth="1"/>
    <col min="2053" max="2053" width="14.8515625" style="1" customWidth="1"/>
    <col min="2054" max="2054" width="14.28125" style="1" customWidth="1"/>
    <col min="2055" max="2055" width="20.7109375" style="1" customWidth="1"/>
    <col min="2056" max="2056" width="21.00390625" style="1" customWidth="1"/>
    <col min="2057" max="2058" width="21.28125" style="1" customWidth="1"/>
    <col min="2059" max="2060" width="22.421875" style="1" bestFit="1" customWidth="1"/>
    <col min="2061" max="2061" width="22.28125" style="1" bestFit="1" customWidth="1"/>
    <col min="2062" max="2062" width="16.7109375" style="1" customWidth="1"/>
    <col min="2063" max="2063" width="21.421875" style="1" bestFit="1" customWidth="1"/>
    <col min="2064" max="2064" width="22.28125" style="1" bestFit="1" customWidth="1"/>
    <col min="2065" max="2304" width="9.140625" style="1" customWidth="1"/>
    <col min="2305" max="2305" width="4.28125" style="1" customWidth="1"/>
    <col min="2306" max="2306" width="9.8515625" style="1" customWidth="1"/>
    <col min="2307" max="2307" width="55.421875" style="1" bestFit="1" customWidth="1"/>
    <col min="2308" max="2308" width="12.8515625" style="1" customWidth="1"/>
    <col min="2309" max="2309" width="14.8515625" style="1" customWidth="1"/>
    <col min="2310" max="2310" width="14.28125" style="1" customWidth="1"/>
    <col min="2311" max="2311" width="20.7109375" style="1" customWidth="1"/>
    <col min="2312" max="2312" width="21.00390625" style="1" customWidth="1"/>
    <col min="2313" max="2314" width="21.28125" style="1" customWidth="1"/>
    <col min="2315" max="2316" width="22.421875" style="1" bestFit="1" customWidth="1"/>
    <col min="2317" max="2317" width="22.28125" style="1" bestFit="1" customWidth="1"/>
    <col min="2318" max="2318" width="16.7109375" style="1" customWidth="1"/>
    <col min="2319" max="2319" width="21.421875" style="1" bestFit="1" customWidth="1"/>
    <col min="2320" max="2320" width="22.28125" style="1" bestFit="1" customWidth="1"/>
    <col min="2321" max="2560" width="9.140625" style="1" customWidth="1"/>
    <col min="2561" max="2561" width="4.28125" style="1" customWidth="1"/>
    <col min="2562" max="2562" width="9.8515625" style="1" customWidth="1"/>
    <col min="2563" max="2563" width="55.421875" style="1" bestFit="1" customWidth="1"/>
    <col min="2564" max="2564" width="12.8515625" style="1" customWidth="1"/>
    <col min="2565" max="2565" width="14.8515625" style="1" customWidth="1"/>
    <col min="2566" max="2566" width="14.28125" style="1" customWidth="1"/>
    <col min="2567" max="2567" width="20.7109375" style="1" customWidth="1"/>
    <col min="2568" max="2568" width="21.00390625" style="1" customWidth="1"/>
    <col min="2569" max="2570" width="21.28125" style="1" customWidth="1"/>
    <col min="2571" max="2572" width="22.421875" style="1" bestFit="1" customWidth="1"/>
    <col min="2573" max="2573" width="22.28125" style="1" bestFit="1" customWidth="1"/>
    <col min="2574" max="2574" width="16.7109375" style="1" customWidth="1"/>
    <col min="2575" max="2575" width="21.421875" style="1" bestFit="1" customWidth="1"/>
    <col min="2576" max="2576" width="22.28125" style="1" bestFit="1" customWidth="1"/>
    <col min="2577" max="2816" width="9.140625" style="1" customWidth="1"/>
    <col min="2817" max="2817" width="4.28125" style="1" customWidth="1"/>
    <col min="2818" max="2818" width="9.8515625" style="1" customWidth="1"/>
    <col min="2819" max="2819" width="55.421875" style="1" bestFit="1" customWidth="1"/>
    <col min="2820" max="2820" width="12.8515625" style="1" customWidth="1"/>
    <col min="2821" max="2821" width="14.8515625" style="1" customWidth="1"/>
    <col min="2822" max="2822" width="14.28125" style="1" customWidth="1"/>
    <col min="2823" max="2823" width="20.7109375" style="1" customWidth="1"/>
    <col min="2824" max="2824" width="21.00390625" style="1" customWidth="1"/>
    <col min="2825" max="2826" width="21.28125" style="1" customWidth="1"/>
    <col min="2827" max="2828" width="22.421875" style="1" bestFit="1" customWidth="1"/>
    <col min="2829" max="2829" width="22.28125" style="1" bestFit="1" customWidth="1"/>
    <col min="2830" max="2830" width="16.7109375" style="1" customWidth="1"/>
    <col min="2831" max="2831" width="21.421875" style="1" bestFit="1" customWidth="1"/>
    <col min="2832" max="2832" width="22.28125" style="1" bestFit="1" customWidth="1"/>
    <col min="2833" max="3072" width="9.140625" style="1" customWidth="1"/>
    <col min="3073" max="3073" width="4.28125" style="1" customWidth="1"/>
    <col min="3074" max="3074" width="9.8515625" style="1" customWidth="1"/>
    <col min="3075" max="3075" width="55.421875" style="1" bestFit="1" customWidth="1"/>
    <col min="3076" max="3076" width="12.8515625" style="1" customWidth="1"/>
    <col min="3077" max="3077" width="14.8515625" style="1" customWidth="1"/>
    <col min="3078" max="3078" width="14.28125" style="1" customWidth="1"/>
    <col min="3079" max="3079" width="20.7109375" style="1" customWidth="1"/>
    <col min="3080" max="3080" width="21.00390625" style="1" customWidth="1"/>
    <col min="3081" max="3082" width="21.28125" style="1" customWidth="1"/>
    <col min="3083" max="3084" width="22.421875" style="1" bestFit="1" customWidth="1"/>
    <col min="3085" max="3085" width="22.28125" style="1" bestFit="1" customWidth="1"/>
    <col min="3086" max="3086" width="16.7109375" style="1" customWidth="1"/>
    <col min="3087" max="3087" width="21.421875" style="1" bestFit="1" customWidth="1"/>
    <col min="3088" max="3088" width="22.28125" style="1" bestFit="1" customWidth="1"/>
    <col min="3089" max="3328" width="9.140625" style="1" customWidth="1"/>
    <col min="3329" max="3329" width="4.28125" style="1" customWidth="1"/>
    <col min="3330" max="3330" width="9.8515625" style="1" customWidth="1"/>
    <col min="3331" max="3331" width="55.421875" style="1" bestFit="1" customWidth="1"/>
    <col min="3332" max="3332" width="12.8515625" style="1" customWidth="1"/>
    <col min="3333" max="3333" width="14.8515625" style="1" customWidth="1"/>
    <col min="3334" max="3334" width="14.28125" style="1" customWidth="1"/>
    <col min="3335" max="3335" width="20.7109375" style="1" customWidth="1"/>
    <col min="3336" max="3336" width="21.00390625" style="1" customWidth="1"/>
    <col min="3337" max="3338" width="21.28125" style="1" customWidth="1"/>
    <col min="3339" max="3340" width="22.421875" style="1" bestFit="1" customWidth="1"/>
    <col min="3341" max="3341" width="22.28125" style="1" bestFit="1" customWidth="1"/>
    <col min="3342" max="3342" width="16.7109375" style="1" customWidth="1"/>
    <col min="3343" max="3343" width="21.421875" style="1" bestFit="1" customWidth="1"/>
    <col min="3344" max="3344" width="22.28125" style="1" bestFit="1" customWidth="1"/>
    <col min="3345" max="3584" width="9.140625" style="1" customWidth="1"/>
    <col min="3585" max="3585" width="4.28125" style="1" customWidth="1"/>
    <col min="3586" max="3586" width="9.8515625" style="1" customWidth="1"/>
    <col min="3587" max="3587" width="55.421875" style="1" bestFit="1" customWidth="1"/>
    <col min="3588" max="3588" width="12.8515625" style="1" customWidth="1"/>
    <col min="3589" max="3589" width="14.8515625" style="1" customWidth="1"/>
    <col min="3590" max="3590" width="14.28125" style="1" customWidth="1"/>
    <col min="3591" max="3591" width="20.7109375" style="1" customWidth="1"/>
    <col min="3592" max="3592" width="21.00390625" style="1" customWidth="1"/>
    <col min="3593" max="3594" width="21.28125" style="1" customWidth="1"/>
    <col min="3595" max="3596" width="22.421875" style="1" bestFit="1" customWidth="1"/>
    <col min="3597" max="3597" width="22.28125" style="1" bestFit="1" customWidth="1"/>
    <col min="3598" max="3598" width="16.7109375" style="1" customWidth="1"/>
    <col min="3599" max="3599" width="21.421875" style="1" bestFit="1" customWidth="1"/>
    <col min="3600" max="3600" width="22.28125" style="1" bestFit="1" customWidth="1"/>
    <col min="3601" max="3840" width="9.140625" style="1" customWidth="1"/>
    <col min="3841" max="3841" width="4.28125" style="1" customWidth="1"/>
    <col min="3842" max="3842" width="9.8515625" style="1" customWidth="1"/>
    <col min="3843" max="3843" width="55.421875" style="1" bestFit="1" customWidth="1"/>
    <col min="3844" max="3844" width="12.8515625" style="1" customWidth="1"/>
    <col min="3845" max="3845" width="14.8515625" style="1" customWidth="1"/>
    <col min="3846" max="3846" width="14.28125" style="1" customWidth="1"/>
    <col min="3847" max="3847" width="20.7109375" style="1" customWidth="1"/>
    <col min="3848" max="3848" width="21.00390625" style="1" customWidth="1"/>
    <col min="3849" max="3850" width="21.28125" style="1" customWidth="1"/>
    <col min="3851" max="3852" width="22.421875" style="1" bestFit="1" customWidth="1"/>
    <col min="3853" max="3853" width="22.28125" style="1" bestFit="1" customWidth="1"/>
    <col min="3854" max="3854" width="16.7109375" style="1" customWidth="1"/>
    <col min="3855" max="3855" width="21.421875" style="1" bestFit="1" customWidth="1"/>
    <col min="3856" max="3856" width="22.28125" style="1" bestFit="1" customWidth="1"/>
    <col min="3857" max="4096" width="9.140625" style="1" customWidth="1"/>
    <col min="4097" max="4097" width="4.28125" style="1" customWidth="1"/>
    <col min="4098" max="4098" width="9.8515625" style="1" customWidth="1"/>
    <col min="4099" max="4099" width="55.421875" style="1" bestFit="1" customWidth="1"/>
    <col min="4100" max="4100" width="12.8515625" style="1" customWidth="1"/>
    <col min="4101" max="4101" width="14.8515625" style="1" customWidth="1"/>
    <col min="4102" max="4102" width="14.28125" style="1" customWidth="1"/>
    <col min="4103" max="4103" width="20.7109375" style="1" customWidth="1"/>
    <col min="4104" max="4104" width="21.00390625" style="1" customWidth="1"/>
    <col min="4105" max="4106" width="21.28125" style="1" customWidth="1"/>
    <col min="4107" max="4108" width="22.421875" style="1" bestFit="1" customWidth="1"/>
    <col min="4109" max="4109" width="22.28125" style="1" bestFit="1" customWidth="1"/>
    <col min="4110" max="4110" width="16.7109375" style="1" customWidth="1"/>
    <col min="4111" max="4111" width="21.421875" style="1" bestFit="1" customWidth="1"/>
    <col min="4112" max="4112" width="22.28125" style="1" bestFit="1" customWidth="1"/>
    <col min="4113" max="4352" width="9.140625" style="1" customWidth="1"/>
    <col min="4353" max="4353" width="4.28125" style="1" customWidth="1"/>
    <col min="4354" max="4354" width="9.8515625" style="1" customWidth="1"/>
    <col min="4355" max="4355" width="55.421875" style="1" bestFit="1" customWidth="1"/>
    <col min="4356" max="4356" width="12.8515625" style="1" customWidth="1"/>
    <col min="4357" max="4357" width="14.8515625" style="1" customWidth="1"/>
    <col min="4358" max="4358" width="14.28125" style="1" customWidth="1"/>
    <col min="4359" max="4359" width="20.7109375" style="1" customWidth="1"/>
    <col min="4360" max="4360" width="21.00390625" style="1" customWidth="1"/>
    <col min="4361" max="4362" width="21.28125" style="1" customWidth="1"/>
    <col min="4363" max="4364" width="22.421875" style="1" bestFit="1" customWidth="1"/>
    <col min="4365" max="4365" width="22.28125" style="1" bestFit="1" customWidth="1"/>
    <col min="4366" max="4366" width="16.7109375" style="1" customWidth="1"/>
    <col min="4367" max="4367" width="21.421875" style="1" bestFit="1" customWidth="1"/>
    <col min="4368" max="4368" width="22.28125" style="1" bestFit="1" customWidth="1"/>
    <col min="4369" max="4608" width="9.140625" style="1" customWidth="1"/>
    <col min="4609" max="4609" width="4.28125" style="1" customWidth="1"/>
    <col min="4610" max="4610" width="9.8515625" style="1" customWidth="1"/>
    <col min="4611" max="4611" width="55.421875" style="1" bestFit="1" customWidth="1"/>
    <col min="4612" max="4612" width="12.8515625" style="1" customWidth="1"/>
    <col min="4613" max="4613" width="14.8515625" style="1" customWidth="1"/>
    <col min="4614" max="4614" width="14.28125" style="1" customWidth="1"/>
    <col min="4615" max="4615" width="20.7109375" style="1" customWidth="1"/>
    <col min="4616" max="4616" width="21.00390625" style="1" customWidth="1"/>
    <col min="4617" max="4618" width="21.28125" style="1" customWidth="1"/>
    <col min="4619" max="4620" width="22.421875" style="1" bestFit="1" customWidth="1"/>
    <col min="4621" max="4621" width="22.28125" style="1" bestFit="1" customWidth="1"/>
    <col min="4622" max="4622" width="16.7109375" style="1" customWidth="1"/>
    <col min="4623" max="4623" width="21.421875" style="1" bestFit="1" customWidth="1"/>
    <col min="4624" max="4624" width="22.28125" style="1" bestFit="1" customWidth="1"/>
    <col min="4625" max="4864" width="9.140625" style="1" customWidth="1"/>
    <col min="4865" max="4865" width="4.28125" style="1" customWidth="1"/>
    <col min="4866" max="4866" width="9.8515625" style="1" customWidth="1"/>
    <col min="4867" max="4867" width="55.421875" style="1" bestFit="1" customWidth="1"/>
    <col min="4868" max="4868" width="12.8515625" style="1" customWidth="1"/>
    <col min="4869" max="4869" width="14.8515625" style="1" customWidth="1"/>
    <col min="4870" max="4870" width="14.28125" style="1" customWidth="1"/>
    <col min="4871" max="4871" width="20.7109375" style="1" customWidth="1"/>
    <col min="4872" max="4872" width="21.00390625" style="1" customWidth="1"/>
    <col min="4873" max="4874" width="21.28125" style="1" customWidth="1"/>
    <col min="4875" max="4876" width="22.421875" style="1" bestFit="1" customWidth="1"/>
    <col min="4877" max="4877" width="22.28125" style="1" bestFit="1" customWidth="1"/>
    <col min="4878" max="4878" width="16.7109375" style="1" customWidth="1"/>
    <col min="4879" max="4879" width="21.421875" style="1" bestFit="1" customWidth="1"/>
    <col min="4880" max="4880" width="22.28125" style="1" bestFit="1" customWidth="1"/>
    <col min="4881" max="5120" width="9.140625" style="1" customWidth="1"/>
    <col min="5121" max="5121" width="4.28125" style="1" customWidth="1"/>
    <col min="5122" max="5122" width="9.8515625" style="1" customWidth="1"/>
    <col min="5123" max="5123" width="55.421875" style="1" bestFit="1" customWidth="1"/>
    <col min="5124" max="5124" width="12.8515625" style="1" customWidth="1"/>
    <col min="5125" max="5125" width="14.8515625" style="1" customWidth="1"/>
    <col min="5126" max="5126" width="14.28125" style="1" customWidth="1"/>
    <col min="5127" max="5127" width="20.7109375" style="1" customWidth="1"/>
    <col min="5128" max="5128" width="21.00390625" style="1" customWidth="1"/>
    <col min="5129" max="5130" width="21.28125" style="1" customWidth="1"/>
    <col min="5131" max="5132" width="22.421875" style="1" bestFit="1" customWidth="1"/>
    <col min="5133" max="5133" width="22.28125" style="1" bestFit="1" customWidth="1"/>
    <col min="5134" max="5134" width="16.7109375" style="1" customWidth="1"/>
    <col min="5135" max="5135" width="21.421875" style="1" bestFit="1" customWidth="1"/>
    <col min="5136" max="5136" width="22.28125" style="1" bestFit="1" customWidth="1"/>
    <col min="5137" max="5376" width="9.140625" style="1" customWidth="1"/>
    <col min="5377" max="5377" width="4.28125" style="1" customWidth="1"/>
    <col min="5378" max="5378" width="9.8515625" style="1" customWidth="1"/>
    <col min="5379" max="5379" width="55.421875" style="1" bestFit="1" customWidth="1"/>
    <col min="5380" max="5380" width="12.8515625" style="1" customWidth="1"/>
    <col min="5381" max="5381" width="14.8515625" style="1" customWidth="1"/>
    <col min="5382" max="5382" width="14.28125" style="1" customWidth="1"/>
    <col min="5383" max="5383" width="20.7109375" style="1" customWidth="1"/>
    <col min="5384" max="5384" width="21.00390625" style="1" customWidth="1"/>
    <col min="5385" max="5386" width="21.28125" style="1" customWidth="1"/>
    <col min="5387" max="5388" width="22.421875" style="1" bestFit="1" customWidth="1"/>
    <col min="5389" max="5389" width="22.28125" style="1" bestFit="1" customWidth="1"/>
    <col min="5390" max="5390" width="16.7109375" style="1" customWidth="1"/>
    <col min="5391" max="5391" width="21.421875" style="1" bestFit="1" customWidth="1"/>
    <col min="5392" max="5392" width="22.28125" style="1" bestFit="1" customWidth="1"/>
    <col min="5393" max="5632" width="9.140625" style="1" customWidth="1"/>
    <col min="5633" max="5633" width="4.28125" style="1" customWidth="1"/>
    <col min="5634" max="5634" width="9.8515625" style="1" customWidth="1"/>
    <col min="5635" max="5635" width="55.421875" style="1" bestFit="1" customWidth="1"/>
    <col min="5636" max="5636" width="12.8515625" style="1" customWidth="1"/>
    <col min="5637" max="5637" width="14.8515625" style="1" customWidth="1"/>
    <col min="5638" max="5638" width="14.28125" style="1" customWidth="1"/>
    <col min="5639" max="5639" width="20.7109375" style="1" customWidth="1"/>
    <col min="5640" max="5640" width="21.00390625" style="1" customWidth="1"/>
    <col min="5641" max="5642" width="21.28125" style="1" customWidth="1"/>
    <col min="5643" max="5644" width="22.421875" style="1" bestFit="1" customWidth="1"/>
    <col min="5645" max="5645" width="22.28125" style="1" bestFit="1" customWidth="1"/>
    <col min="5646" max="5646" width="16.7109375" style="1" customWidth="1"/>
    <col min="5647" max="5647" width="21.421875" style="1" bestFit="1" customWidth="1"/>
    <col min="5648" max="5648" width="22.28125" style="1" bestFit="1" customWidth="1"/>
    <col min="5649" max="5888" width="9.140625" style="1" customWidth="1"/>
    <col min="5889" max="5889" width="4.28125" style="1" customWidth="1"/>
    <col min="5890" max="5890" width="9.8515625" style="1" customWidth="1"/>
    <col min="5891" max="5891" width="55.421875" style="1" bestFit="1" customWidth="1"/>
    <col min="5892" max="5892" width="12.8515625" style="1" customWidth="1"/>
    <col min="5893" max="5893" width="14.8515625" style="1" customWidth="1"/>
    <col min="5894" max="5894" width="14.28125" style="1" customWidth="1"/>
    <col min="5895" max="5895" width="20.7109375" style="1" customWidth="1"/>
    <col min="5896" max="5896" width="21.00390625" style="1" customWidth="1"/>
    <col min="5897" max="5898" width="21.28125" style="1" customWidth="1"/>
    <col min="5899" max="5900" width="22.421875" style="1" bestFit="1" customWidth="1"/>
    <col min="5901" max="5901" width="22.28125" style="1" bestFit="1" customWidth="1"/>
    <col min="5902" max="5902" width="16.7109375" style="1" customWidth="1"/>
    <col min="5903" max="5903" width="21.421875" style="1" bestFit="1" customWidth="1"/>
    <col min="5904" max="5904" width="22.28125" style="1" bestFit="1" customWidth="1"/>
    <col min="5905" max="6144" width="9.140625" style="1" customWidth="1"/>
    <col min="6145" max="6145" width="4.28125" style="1" customWidth="1"/>
    <col min="6146" max="6146" width="9.8515625" style="1" customWidth="1"/>
    <col min="6147" max="6147" width="55.421875" style="1" bestFit="1" customWidth="1"/>
    <col min="6148" max="6148" width="12.8515625" style="1" customWidth="1"/>
    <col min="6149" max="6149" width="14.8515625" style="1" customWidth="1"/>
    <col min="6150" max="6150" width="14.28125" style="1" customWidth="1"/>
    <col min="6151" max="6151" width="20.7109375" style="1" customWidth="1"/>
    <col min="6152" max="6152" width="21.00390625" style="1" customWidth="1"/>
    <col min="6153" max="6154" width="21.28125" style="1" customWidth="1"/>
    <col min="6155" max="6156" width="22.421875" style="1" bestFit="1" customWidth="1"/>
    <col min="6157" max="6157" width="22.28125" style="1" bestFit="1" customWidth="1"/>
    <col min="6158" max="6158" width="16.7109375" style="1" customWidth="1"/>
    <col min="6159" max="6159" width="21.421875" style="1" bestFit="1" customWidth="1"/>
    <col min="6160" max="6160" width="22.28125" style="1" bestFit="1" customWidth="1"/>
    <col min="6161" max="6400" width="9.140625" style="1" customWidth="1"/>
    <col min="6401" max="6401" width="4.28125" style="1" customWidth="1"/>
    <col min="6402" max="6402" width="9.8515625" style="1" customWidth="1"/>
    <col min="6403" max="6403" width="55.421875" style="1" bestFit="1" customWidth="1"/>
    <col min="6404" max="6404" width="12.8515625" style="1" customWidth="1"/>
    <col min="6405" max="6405" width="14.8515625" style="1" customWidth="1"/>
    <col min="6406" max="6406" width="14.28125" style="1" customWidth="1"/>
    <col min="6407" max="6407" width="20.7109375" style="1" customWidth="1"/>
    <col min="6408" max="6408" width="21.00390625" style="1" customWidth="1"/>
    <col min="6409" max="6410" width="21.28125" style="1" customWidth="1"/>
    <col min="6411" max="6412" width="22.421875" style="1" bestFit="1" customWidth="1"/>
    <col min="6413" max="6413" width="22.28125" style="1" bestFit="1" customWidth="1"/>
    <col min="6414" max="6414" width="16.7109375" style="1" customWidth="1"/>
    <col min="6415" max="6415" width="21.421875" style="1" bestFit="1" customWidth="1"/>
    <col min="6416" max="6416" width="22.28125" style="1" bestFit="1" customWidth="1"/>
    <col min="6417" max="6656" width="9.140625" style="1" customWidth="1"/>
    <col min="6657" max="6657" width="4.28125" style="1" customWidth="1"/>
    <col min="6658" max="6658" width="9.8515625" style="1" customWidth="1"/>
    <col min="6659" max="6659" width="55.421875" style="1" bestFit="1" customWidth="1"/>
    <col min="6660" max="6660" width="12.8515625" style="1" customWidth="1"/>
    <col min="6661" max="6661" width="14.8515625" style="1" customWidth="1"/>
    <col min="6662" max="6662" width="14.28125" style="1" customWidth="1"/>
    <col min="6663" max="6663" width="20.7109375" style="1" customWidth="1"/>
    <col min="6664" max="6664" width="21.00390625" style="1" customWidth="1"/>
    <col min="6665" max="6666" width="21.28125" style="1" customWidth="1"/>
    <col min="6667" max="6668" width="22.421875" style="1" bestFit="1" customWidth="1"/>
    <col min="6669" max="6669" width="22.28125" style="1" bestFit="1" customWidth="1"/>
    <col min="6670" max="6670" width="16.7109375" style="1" customWidth="1"/>
    <col min="6671" max="6671" width="21.421875" style="1" bestFit="1" customWidth="1"/>
    <col min="6672" max="6672" width="22.28125" style="1" bestFit="1" customWidth="1"/>
    <col min="6673" max="6912" width="9.140625" style="1" customWidth="1"/>
    <col min="6913" max="6913" width="4.28125" style="1" customWidth="1"/>
    <col min="6914" max="6914" width="9.8515625" style="1" customWidth="1"/>
    <col min="6915" max="6915" width="55.421875" style="1" bestFit="1" customWidth="1"/>
    <col min="6916" max="6916" width="12.8515625" style="1" customWidth="1"/>
    <col min="6917" max="6917" width="14.8515625" style="1" customWidth="1"/>
    <col min="6918" max="6918" width="14.28125" style="1" customWidth="1"/>
    <col min="6919" max="6919" width="20.7109375" style="1" customWidth="1"/>
    <col min="6920" max="6920" width="21.00390625" style="1" customWidth="1"/>
    <col min="6921" max="6922" width="21.28125" style="1" customWidth="1"/>
    <col min="6923" max="6924" width="22.421875" style="1" bestFit="1" customWidth="1"/>
    <col min="6925" max="6925" width="22.28125" style="1" bestFit="1" customWidth="1"/>
    <col min="6926" max="6926" width="16.7109375" style="1" customWidth="1"/>
    <col min="6927" max="6927" width="21.421875" style="1" bestFit="1" customWidth="1"/>
    <col min="6928" max="6928" width="22.28125" style="1" bestFit="1" customWidth="1"/>
    <col min="6929" max="7168" width="9.140625" style="1" customWidth="1"/>
    <col min="7169" max="7169" width="4.28125" style="1" customWidth="1"/>
    <col min="7170" max="7170" width="9.8515625" style="1" customWidth="1"/>
    <col min="7171" max="7171" width="55.421875" style="1" bestFit="1" customWidth="1"/>
    <col min="7172" max="7172" width="12.8515625" style="1" customWidth="1"/>
    <col min="7173" max="7173" width="14.8515625" style="1" customWidth="1"/>
    <col min="7174" max="7174" width="14.28125" style="1" customWidth="1"/>
    <col min="7175" max="7175" width="20.7109375" style="1" customWidth="1"/>
    <col min="7176" max="7176" width="21.00390625" style="1" customWidth="1"/>
    <col min="7177" max="7178" width="21.28125" style="1" customWidth="1"/>
    <col min="7179" max="7180" width="22.421875" style="1" bestFit="1" customWidth="1"/>
    <col min="7181" max="7181" width="22.28125" style="1" bestFit="1" customWidth="1"/>
    <col min="7182" max="7182" width="16.7109375" style="1" customWidth="1"/>
    <col min="7183" max="7183" width="21.421875" style="1" bestFit="1" customWidth="1"/>
    <col min="7184" max="7184" width="22.28125" style="1" bestFit="1" customWidth="1"/>
    <col min="7185" max="7424" width="9.140625" style="1" customWidth="1"/>
    <col min="7425" max="7425" width="4.28125" style="1" customWidth="1"/>
    <col min="7426" max="7426" width="9.8515625" style="1" customWidth="1"/>
    <col min="7427" max="7427" width="55.421875" style="1" bestFit="1" customWidth="1"/>
    <col min="7428" max="7428" width="12.8515625" style="1" customWidth="1"/>
    <col min="7429" max="7429" width="14.8515625" style="1" customWidth="1"/>
    <col min="7430" max="7430" width="14.28125" style="1" customWidth="1"/>
    <col min="7431" max="7431" width="20.7109375" style="1" customWidth="1"/>
    <col min="7432" max="7432" width="21.00390625" style="1" customWidth="1"/>
    <col min="7433" max="7434" width="21.28125" style="1" customWidth="1"/>
    <col min="7435" max="7436" width="22.421875" style="1" bestFit="1" customWidth="1"/>
    <col min="7437" max="7437" width="22.28125" style="1" bestFit="1" customWidth="1"/>
    <col min="7438" max="7438" width="16.7109375" style="1" customWidth="1"/>
    <col min="7439" max="7439" width="21.421875" style="1" bestFit="1" customWidth="1"/>
    <col min="7440" max="7440" width="22.28125" style="1" bestFit="1" customWidth="1"/>
    <col min="7441" max="7680" width="9.140625" style="1" customWidth="1"/>
    <col min="7681" max="7681" width="4.28125" style="1" customWidth="1"/>
    <col min="7682" max="7682" width="9.8515625" style="1" customWidth="1"/>
    <col min="7683" max="7683" width="55.421875" style="1" bestFit="1" customWidth="1"/>
    <col min="7684" max="7684" width="12.8515625" style="1" customWidth="1"/>
    <col min="7685" max="7685" width="14.8515625" style="1" customWidth="1"/>
    <col min="7686" max="7686" width="14.28125" style="1" customWidth="1"/>
    <col min="7687" max="7687" width="20.7109375" style="1" customWidth="1"/>
    <col min="7688" max="7688" width="21.00390625" style="1" customWidth="1"/>
    <col min="7689" max="7690" width="21.28125" style="1" customWidth="1"/>
    <col min="7691" max="7692" width="22.421875" style="1" bestFit="1" customWidth="1"/>
    <col min="7693" max="7693" width="22.28125" style="1" bestFit="1" customWidth="1"/>
    <col min="7694" max="7694" width="16.7109375" style="1" customWidth="1"/>
    <col min="7695" max="7695" width="21.421875" style="1" bestFit="1" customWidth="1"/>
    <col min="7696" max="7696" width="22.28125" style="1" bestFit="1" customWidth="1"/>
    <col min="7697" max="7936" width="9.140625" style="1" customWidth="1"/>
    <col min="7937" max="7937" width="4.28125" style="1" customWidth="1"/>
    <col min="7938" max="7938" width="9.8515625" style="1" customWidth="1"/>
    <col min="7939" max="7939" width="55.421875" style="1" bestFit="1" customWidth="1"/>
    <col min="7940" max="7940" width="12.8515625" style="1" customWidth="1"/>
    <col min="7941" max="7941" width="14.8515625" style="1" customWidth="1"/>
    <col min="7942" max="7942" width="14.28125" style="1" customWidth="1"/>
    <col min="7943" max="7943" width="20.7109375" style="1" customWidth="1"/>
    <col min="7944" max="7944" width="21.00390625" style="1" customWidth="1"/>
    <col min="7945" max="7946" width="21.28125" style="1" customWidth="1"/>
    <col min="7947" max="7948" width="22.421875" style="1" bestFit="1" customWidth="1"/>
    <col min="7949" max="7949" width="22.28125" style="1" bestFit="1" customWidth="1"/>
    <col min="7950" max="7950" width="16.7109375" style="1" customWidth="1"/>
    <col min="7951" max="7951" width="21.421875" style="1" bestFit="1" customWidth="1"/>
    <col min="7952" max="7952" width="22.28125" style="1" bestFit="1" customWidth="1"/>
    <col min="7953" max="8192" width="9.140625" style="1" customWidth="1"/>
    <col min="8193" max="8193" width="4.28125" style="1" customWidth="1"/>
    <col min="8194" max="8194" width="9.8515625" style="1" customWidth="1"/>
    <col min="8195" max="8195" width="55.421875" style="1" bestFit="1" customWidth="1"/>
    <col min="8196" max="8196" width="12.8515625" style="1" customWidth="1"/>
    <col min="8197" max="8197" width="14.8515625" style="1" customWidth="1"/>
    <col min="8198" max="8198" width="14.28125" style="1" customWidth="1"/>
    <col min="8199" max="8199" width="20.7109375" style="1" customWidth="1"/>
    <col min="8200" max="8200" width="21.00390625" style="1" customWidth="1"/>
    <col min="8201" max="8202" width="21.28125" style="1" customWidth="1"/>
    <col min="8203" max="8204" width="22.421875" style="1" bestFit="1" customWidth="1"/>
    <col min="8205" max="8205" width="22.28125" style="1" bestFit="1" customWidth="1"/>
    <col min="8206" max="8206" width="16.7109375" style="1" customWidth="1"/>
    <col min="8207" max="8207" width="21.421875" style="1" bestFit="1" customWidth="1"/>
    <col min="8208" max="8208" width="22.28125" style="1" bestFit="1" customWidth="1"/>
    <col min="8209" max="8448" width="9.140625" style="1" customWidth="1"/>
    <col min="8449" max="8449" width="4.28125" style="1" customWidth="1"/>
    <col min="8450" max="8450" width="9.8515625" style="1" customWidth="1"/>
    <col min="8451" max="8451" width="55.421875" style="1" bestFit="1" customWidth="1"/>
    <col min="8452" max="8452" width="12.8515625" style="1" customWidth="1"/>
    <col min="8453" max="8453" width="14.8515625" style="1" customWidth="1"/>
    <col min="8454" max="8454" width="14.28125" style="1" customWidth="1"/>
    <col min="8455" max="8455" width="20.7109375" style="1" customWidth="1"/>
    <col min="8456" max="8456" width="21.00390625" style="1" customWidth="1"/>
    <col min="8457" max="8458" width="21.28125" style="1" customWidth="1"/>
    <col min="8459" max="8460" width="22.421875" style="1" bestFit="1" customWidth="1"/>
    <col min="8461" max="8461" width="22.28125" style="1" bestFit="1" customWidth="1"/>
    <col min="8462" max="8462" width="16.7109375" style="1" customWidth="1"/>
    <col min="8463" max="8463" width="21.421875" style="1" bestFit="1" customWidth="1"/>
    <col min="8464" max="8464" width="22.28125" style="1" bestFit="1" customWidth="1"/>
    <col min="8465" max="8704" width="9.140625" style="1" customWidth="1"/>
    <col min="8705" max="8705" width="4.28125" style="1" customWidth="1"/>
    <col min="8706" max="8706" width="9.8515625" style="1" customWidth="1"/>
    <col min="8707" max="8707" width="55.421875" style="1" bestFit="1" customWidth="1"/>
    <col min="8708" max="8708" width="12.8515625" style="1" customWidth="1"/>
    <col min="8709" max="8709" width="14.8515625" style="1" customWidth="1"/>
    <col min="8710" max="8710" width="14.28125" style="1" customWidth="1"/>
    <col min="8711" max="8711" width="20.7109375" style="1" customWidth="1"/>
    <col min="8712" max="8712" width="21.00390625" style="1" customWidth="1"/>
    <col min="8713" max="8714" width="21.28125" style="1" customWidth="1"/>
    <col min="8715" max="8716" width="22.421875" style="1" bestFit="1" customWidth="1"/>
    <col min="8717" max="8717" width="22.28125" style="1" bestFit="1" customWidth="1"/>
    <col min="8718" max="8718" width="16.7109375" style="1" customWidth="1"/>
    <col min="8719" max="8719" width="21.421875" style="1" bestFit="1" customWidth="1"/>
    <col min="8720" max="8720" width="22.28125" style="1" bestFit="1" customWidth="1"/>
    <col min="8721" max="8960" width="9.140625" style="1" customWidth="1"/>
    <col min="8961" max="8961" width="4.28125" style="1" customWidth="1"/>
    <col min="8962" max="8962" width="9.8515625" style="1" customWidth="1"/>
    <col min="8963" max="8963" width="55.421875" style="1" bestFit="1" customWidth="1"/>
    <col min="8964" max="8964" width="12.8515625" style="1" customWidth="1"/>
    <col min="8965" max="8965" width="14.8515625" style="1" customWidth="1"/>
    <col min="8966" max="8966" width="14.28125" style="1" customWidth="1"/>
    <col min="8967" max="8967" width="20.7109375" style="1" customWidth="1"/>
    <col min="8968" max="8968" width="21.00390625" style="1" customWidth="1"/>
    <col min="8969" max="8970" width="21.28125" style="1" customWidth="1"/>
    <col min="8971" max="8972" width="22.421875" style="1" bestFit="1" customWidth="1"/>
    <col min="8973" max="8973" width="22.28125" style="1" bestFit="1" customWidth="1"/>
    <col min="8974" max="8974" width="16.7109375" style="1" customWidth="1"/>
    <col min="8975" max="8975" width="21.421875" style="1" bestFit="1" customWidth="1"/>
    <col min="8976" max="8976" width="22.28125" style="1" bestFit="1" customWidth="1"/>
    <col min="8977" max="9216" width="9.140625" style="1" customWidth="1"/>
    <col min="9217" max="9217" width="4.28125" style="1" customWidth="1"/>
    <col min="9218" max="9218" width="9.8515625" style="1" customWidth="1"/>
    <col min="9219" max="9219" width="55.421875" style="1" bestFit="1" customWidth="1"/>
    <col min="9220" max="9220" width="12.8515625" style="1" customWidth="1"/>
    <col min="9221" max="9221" width="14.8515625" style="1" customWidth="1"/>
    <col min="9222" max="9222" width="14.28125" style="1" customWidth="1"/>
    <col min="9223" max="9223" width="20.7109375" style="1" customWidth="1"/>
    <col min="9224" max="9224" width="21.00390625" style="1" customWidth="1"/>
    <col min="9225" max="9226" width="21.28125" style="1" customWidth="1"/>
    <col min="9227" max="9228" width="22.421875" style="1" bestFit="1" customWidth="1"/>
    <col min="9229" max="9229" width="22.28125" style="1" bestFit="1" customWidth="1"/>
    <col min="9230" max="9230" width="16.7109375" style="1" customWidth="1"/>
    <col min="9231" max="9231" width="21.421875" style="1" bestFit="1" customWidth="1"/>
    <col min="9232" max="9232" width="22.28125" style="1" bestFit="1" customWidth="1"/>
    <col min="9233" max="9472" width="9.140625" style="1" customWidth="1"/>
    <col min="9473" max="9473" width="4.28125" style="1" customWidth="1"/>
    <col min="9474" max="9474" width="9.8515625" style="1" customWidth="1"/>
    <col min="9475" max="9475" width="55.421875" style="1" bestFit="1" customWidth="1"/>
    <col min="9476" max="9476" width="12.8515625" style="1" customWidth="1"/>
    <col min="9477" max="9477" width="14.8515625" style="1" customWidth="1"/>
    <col min="9478" max="9478" width="14.28125" style="1" customWidth="1"/>
    <col min="9479" max="9479" width="20.7109375" style="1" customWidth="1"/>
    <col min="9480" max="9480" width="21.00390625" style="1" customWidth="1"/>
    <col min="9481" max="9482" width="21.28125" style="1" customWidth="1"/>
    <col min="9483" max="9484" width="22.421875" style="1" bestFit="1" customWidth="1"/>
    <col min="9485" max="9485" width="22.28125" style="1" bestFit="1" customWidth="1"/>
    <col min="9486" max="9486" width="16.7109375" style="1" customWidth="1"/>
    <col min="9487" max="9487" width="21.421875" style="1" bestFit="1" customWidth="1"/>
    <col min="9488" max="9488" width="22.28125" style="1" bestFit="1" customWidth="1"/>
    <col min="9489" max="9728" width="9.140625" style="1" customWidth="1"/>
    <col min="9729" max="9729" width="4.28125" style="1" customWidth="1"/>
    <col min="9730" max="9730" width="9.8515625" style="1" customWidth="1"/>
    <col min="9731" max="9731" width="55.421875" style="1" bestFit="1" customWidth="1"/>
    <col min="9732" max="9732" width="12.8515625" style="1" customWidth="1"/>
    <col min="9733" max="9733" width="14.8515625" style="1" customWidth="1"/>
    <col min="9734" max="9734" width="14.28125" style="1" customWidth="1"/>
    <col min="9735" max="9735" width="20.7109375" style="1" customWidth="1"/>
    <col min="9736" max="9736" width="21.00390625" style="1" customWidth="1"/>
    <col min="9737" max="9738" width="21.28125" style="1" customWidth="1"/>
    <col min="9739" max="9740" width="22.421875" style="1" bestFit="1" customWidth="1"/>
    <col min="9741" max="9741" width="22.28125" style="1" bestFit="1" customWidth="1"/>
    <col min="9742" max="9742" width="16.7109375" style="1" customWidth="1"/>
    <col min="9743" max="9743" width="21.421875" style="1" bestFit="1" customWidth="1"/>
    <col min="9744" max="9744" width="22.28125" style="1" bestFit="1" customWidth="1"/>
    <col min="9745" max="9984" width="9.140625" style="1" customWidth="1"/>
    <col min="9985" max="9985" width="4.28125" style="1" customWidth="1"/>
    <col min="9986" max="9986" width="9.8515625" style="1" customWidth="1"/>
    <col min="9987" max="9987" width="55.421875" style="1" bestFit="1" customWidth="1"/>
    <col min="9988" max="9988" width="12.8515625" style="1" customWidth="1"/>
    <col min="9989" max="9989" width="14.8515625" style="1" customWidth="1"/>
    <col min="9990" max="9990" width="14.28125" style="1" customWidth="1"/>
    <col min="9991" max="9991" width="20.7109375" style="1" customWidth="1"/>
    <col min="9992" max="9992" width="21.00390625" style="1" customWidth="1"/>
    <col min="9993" max="9994" width="21.28125" style="1" customWidth="1"/>
    <col min="9995" max="9996" width="22.421875" style="1" bestFit="1" customWidth="1"/>
    <col min="9997" max="9997" width="22.28125" style="1" bestFit="1" customWidth="1"/>
    <col min="9998" max="9998" width="16.7109375" style="1" customWidth="1"/>
    <col min="9999" max="9999" width="21.421875" style="1" bestFit="1" customWidth="1"/>
    <col min="10000" max="10000" width="22.28125" style="1" bestFit="1" customWidth="1"/>
    <col min="10001" max="10240" width="9.140625" style="1" customWidth="1"/>
    <col min="10241" max="10241" width="4.28125" style="1" customWidth="1"/>
    <col min="10242" max="10242" width="9.8515625" style="1" customWidth="1"/>
    <col min="10243" max="10243" width="55.421875" style="1" bestFit="1" customWidth="1"/>
    <col min="10244" max="10244" width="12.8515625" style="1" customWidth="1"/>
    <col min="10245" max="10245" width="14.8515625" style="1" customWidth="1"/>
    <col min="10246" max="10246" width="14.28125" style="1" customWidth="1"/>
    <col min="10247" max="10247" width="20.7109375" style="1" customWidth="1"/>
    <col min="10248" max="10248" width="21.00390625" style="1" customWidth="1"/>
    <col min="10249" max="10250" width="21.28125" style="1" customWidth="1"/>
    <col min="10251" max="10252" width="22.421875" style="1" bestFit="1" customWidth="1"/>
    <col min="10253" max="10253" width="22.28125" style="1" bestFit="1" customWidth="1"/>
    <col min="10254" max="10254" width="16.7109375" style="1" customWidth="1"/>
    <col min="10255" max="10255" width="21.421875" style="1" bestFit="1" customWidth="1"/>
    <col min="10256" max="10256" width="22.28125" style="1" bestFit="1" customWidth="1"/>
    <col min="10257" max="10496" width="9.140625" style="1" customWidth="1"/>
    <col min="10497" max="10497" width="4.28125" style="1" customWidth="1"/>
    <col min="10498" max="10498" width="9.8515625" style="1" customWidth="1"/>
    <col min="10499" max="10499" width="55.421875" style="1" bestFit="1" customWidth="1"/>
    <col min="10500" max="10500" width="12.8515625" style="1" customWidth="1"/>
    <col min="10501" max="10501" width="14.8515625" style="1" customWidth="1"/>
    <col min="10502" max="10502" width="14.28125" style="1" customWidth="1"/>
    <col min="10503" max="10503" width="20.7109375" style="1" customWidth="1"/>
    <col min="10504" max="10504" width="21.00390625" style="1" customWidth="1"/>
    <col min="10505" max="10506" width="21.28125" style="1" customWidth="1"/>
    <col min="10507" max="10508" width="22.421875" style="1" bestFit="1" customWidth="1"/>
    <col min="10509" max="10509" width="22.28125" style="1" bestFit="1" customWidth="1"/>
    <col min="10510" max="10510" width="16.7109375" style="1" customWidth="1"/>
    <col min="10511" max="10511" width="21.421875" style="1" bestFit="1" customWidth="1"/>
    <col min="10512" max="10512" width="22.28125" style="1" bestFit="1" customWidth="1"/>
    <col min="10513" max="10752" width="9.140625" style="1" customWidth="1"/>
    <col min="10753" max="10753" width="4.28125" style="1" customWidth="1"/>
    <col min="10754" max="10754" width="9.8515625" style="1" customWidth="1"/>
    <col min="10755" max="10755" width="55.421875" style="1" bestFit="1" customWidth="1"/>
    <col min="10756" max="10756" width="12.8515625" style="1" customWidth="1"/>
    <col min="10757" max="10757" width="14.8515625" style="1" customWidth="1"/>
    <col min="10758" max="10758" width="14.28125" style="1" customWidth="1"/>
    <col min="10759" max="10759" width="20.7109375" style="1" customWidth="1"/>
    <col min="10760" max="10760" width="21.00390625" style="1" customWidth="1"/>
    <col min="10761" max="10762" width="21.28125" style="1" customWidth="1"/>
    <col min="10763" max="10764" width="22.421875" style="1" bestFit="1" customWidth="1"/>
    <col min="10765" max="10765" width="22.28125" style="1" bestFit="1" customWidth="1"/>
    <col min="10766" max="10766" width="16.7109375" style="1" customWidth="1"/>
    <col min="10767" max="10767" width="21.421875" style="1" bestFit="1" customWidth="1"/>
    <col min="10768" max="10768" width="22.28125" style="1" bestFit="1" customWidth="1"/>
    <col min="10769" max="11008" width="9.140625" style="1" customWidth="1"/>
    <col min="11009" max="11009" width="4.28125" style="1" customWidth="1"/>
    <col min="11010" max="11010" width="9.8515625" style="1" customWidth="1"/>
    <col min="11011" max="11011" width="55.421875" style="1" bestFit="1" customWidth="1"/>
    <col min="11012" max="11012" width="12.8515625" style="1" customWidth="1"/>
    <col min="11013" max="11013" width="14.8515625" style="1" customWidth="1"/>
    <col min="11014" max="11014" width="14.28125" style="1" customWidth="1"/>
    <col min="11015" max="11015" width="20.7109375" style="1" customWidth="1"/>
    <col min="11016" max="11016" width="21.00390625" style="1" customWidth="1"/>
    <col min="11017" max="11018" width="21.28125" style="1" customWidth="1"/>
    <col min="11019" max="11020" width="22.421875" style="1" bestFit="1" customWidth="1"/>
    <col min="11021" max="11021" width="22.28125" style="1" bestFit="1" customWidth="1"/>
    <col min="11022" max="11022" width="16.7109375" style="1" customWidth="1"/>
    <col min="11023" max="11023" width="21.421875" style="1" bestFit="1" customWidth="1"/>
    <col min="11024" max="11024" width="22.28125" style="1" bestFit="1" customWidth="1"/>
    <col min="11025" max="11264" width="9.140625" style="1" customWidth="1"/>
    <col min="11265" max="11265" width="4.28125" style="1" customWidth="1"/>
    <col min="11266" max="11266" width="9.8515625" style="1" customWidth="1"/>
    <col min="11267" max="11267" width="55.421875" style="1" bestFit="1" customWidth="1"/>
    <col min="11268" max="11268" width="12.8515625" style="1" customWidth="1"/>
    <col min="11269" max="11269" width="14.8515625" style="1" customWidth="1"/>
    <col min="11270" max="11270" width="14.28125" style="1" customWidth="1"/>
    <col min="11271" max="11271" width="20.7109375" style="1" customWidth="1"/>
    <col min="11272" max="11272" width="21.00390625" style="1" customWidth="1"/>
    <col min="11273" max="11274" width="21.28125" style="1" customWidth="1"/>
    <col min="11275" max="11276" width="22.421875" style="1" bestFit="1" customWidth="1"/>
    <col min="11277" max="11277" width="22.28125" style="1" bestFit="1" customWidth="1"/>
    <col min="11278" max="11278" width="16.7109375" style="1" customWidth="1"/>
    <col min="11279" max="11279" width="21.421875" style="1" bestFit="1" customWidth="1"/>
    <col min="11280" max="11280" width="22.28125" style="1" bestFit="1" customWidth="1"/>
    <col min="11281" max="11520" width="9.140625" style="1" customWidth="1"/>
    <col min="11521" max="11521" width="4.28125" style="1" customWidth="1"/>
    <col min="11522" max="11522" width="9.8515625" style="1" customWidth="1"/>
    <col min="11523" max="11523" width="55.421875" style="1" bestFit="1" customWidth="1"/>
    <col min="11524" max="11524" width="12.8515625" style="1" customWidth="1"/>
    <col min="11525" max="11525" width="14.8515625" style="1" customWidth="1"/>
    <col min="11526" max="11526" width="14.28125" style="1" customWidth="1"/>
    <col min="11527" max="11527" width="20.7109375" style="1" customWidth="1"/>
    <col min="11528" max="11528" width="21.00390625" style="1" customWidth="1"/>
    <col min="11529" max="11530" width="21.28125" style="1" customWidth="1"/>
    <col min="11531" max="11532" width="22.421875" style="1" bestFit="1" customWidth="1"/>
    <col min="11533" max="11533" width="22.28125" style="1" bestFit="1" customWidth="1"/>
    <col min="11534" max="11534" width="16.7109375" style="1" customWidth="1"/>
    <col min="11535" max="11535" width="21.421875" style="1" bestFit="1" customWidth="1"/>
    <col min="11536" max="11536" width="22.28125" style="1" bestFit="1" customWidth="1"/>
    <col min="11537" max="11776" width="9.140625" style="1" customWidth="1"/>
    <col min="11777" max="11777" width="4.28125" style="1" customWidth="1"/>
    <col min="11778" max="11778" width="9.8515625" style="1" customWidth="1"/>
    <col min="11779" max="11779" width="55.421875" style="1" bestFit="1" customWidth="1"/>
    <col min="11780" max="11780" width="12.8515625" style="1" customWidth="1"/>
    <col min="11781" max="11781" width="14.8515625" style="1" customWidth="1"/>
    <col min="11782" max="11782" width="14.28125" style="1" customWidth="1"/>
    <col min="11783" max="11783" width="20.7109375" style="1" customWidth="1"/>
    <col min="11784" max="11784" width="21.00390625" style="1" customWidth="1"/>
    <col min="11785" max="11786" width="21.28125" style="1" customWidth="1"/>
    <col min="11787" max="11788" width="22.421875" style="1" bestFit="1" customWidth="1"/>
    <col min="11789" max="11789" width="22.28125" style="1" bestFit="1" customWidth="1"/>
    <col min="11790" max="11790" width="16.7109375" style="1" customWidth="1"/>
    <col min="11791" max="11791" width="21.421875" style="1" bestFit="1" customWidth="1"/>
    <col min="11792" max="11792" width="22.28125" style="1" bestFit="1" customWidth="1"/>
    <col min="11793" max="12032" width="9.140625" style="1" customWidth="1"/>
    <col min="12033" max="12033" width="4.28125" style="1" customWidth="1"/>
    <col min="12034" max="12034" width="9.8515625" style="1" customWidth="1"/>
    <col min="12035" max="12035" width="55.421875" style="1" bestFit="1" customWidth="1"/>
    <col min="12036" max="12036" width="12.8515625" style="1" customWidth="1"/>
    <col min="12037" max="12037" width="14.8515625" style="1" customWidth="1"/>
    <col min="12038" max="12038" width="14.28125" style="1" customWidth="1"/>
    <col min="12039" max="12039" width="20.7109375" style="1" customWidth="1"/>
    <col min="12040" max="12040" width="21.00390625" style="1" customWidth="1"/>
    <col min="12041" max="12042" width="21.28125" style="1" customWidth="1"/>
    <col min="12043" max="12044" width="22.421875" style="1" bestFit="1" customWidth="1"/>
    <col min="12045" max="12045" width="22.28125" style="1" bestFit="1" customWidth="1"/>
    <col min="12046" max="12046" width="16.7109375" style="1" customWidth="1"/>
    <col min="12047" max="12047" width="21.421875" style="1" bestFit="1" customWidth="1"/>
    <col min="12048" max="12048" width="22.28125" style="1" bestFit="1" customWidth="1"/>
    <col min="12049" max="12288" width="9.140625" style="1" customWidth="1"/>
    <col min="12289" max="12289" width="4.28125" style="1" customWidth="1"/>
    <col min="12290" max="12290" width="9.8515625" style="1" customWidth="1"/>
    <col min="12291" max="12291" width="55.421875" style="1" bestFit="1" customWidth="1"/>
    <col min="12292" max="12292" width="12.8515625" style="1" customWidth="1"/>
    <col min="12293" max="12293" width="14.8515625" style="1" customWidth="1"/>
    <col min="12294" max="12294" width="14.28125" style="1" customWidth="1"/>
    <col min="12295" max="12295" width="20.7109375" style="1" customWidth="1"/>
    <col min="12296" max="12296" width="21.00390625" style="1" customWidth="1"/>
    <col min="12297" max="12298" width="21.28125" style="1" customWidth="1"/>
    <col min="12299" max="12300" width="22.421875" style="1" bestFit="1" customWidth="1"/>
    <col min="12301" max="12301" width="22.28125" style="1" bestFit="1" customWidth="1"/>
    <col min="12302" max="12302" width="16.7109375" style="1" customWidth="1"/>
    <col min="12303" max="12303" width="21.421875" style="1" bestFit="1" customWidth="1"/>
    <col min="12304" max="12304" width="22.28125" style="1" bestFit="1" customWidth="1"/>
    <col min="12305" max="12544" width="9.140625" style="1" customWidth="1"/>
    <col min="12545" max="12545" width="4.28125" style="1" customWidth="1"/>
    <col min="12546" max="12546" width="9.8515625" style="1" customWidth="1"/>
    <col min="12547" max="12547" width="55.421875" style="1" bestFit="1" customWidth="1"/>
    <col min="12548" max="12548" width="12.8515625" style="1" customWidth="1"/>
    <col min="12549" max="12549" width="14.8515625" style="1" customWidth="1"/>
    <col min="12550" max="12550" width="14.28125" style="1" customWidth="1"/>
    <col min="12551" max="12551" width="20.7109375" style="1" customWidth="1"/>
    <col min="12552" max="12552" width="21.00390625" style="1" customWidth="1"/>
    <col min="12553" max="12554" width="21.28125" style="1" customWidth="1"/>
    <col min="12555" max="12556" width="22.421875" style="1" bestFit="1" customWidth="1"/>
    <col min="12557" max="12557" width="22.28125" style="1" bestFit="1" customWidth="1"/>
    <col min="12558" max="12558" width="16.7109375" style="1" customWidth="1"/>
    <col min="12559" max="12559" width="21.421875" style="1" bestFit="1" customWidth="1"/>
    <col min="12560" max="12560" width="22.28125" style="1" bestFit="1" customWidth="1"/>
    <col min="12561" max="12800" width="9.140625" style="1" customWidth="1"/>
    <col min="12801" max="12801" width="4.28125" style="1" customWidth="1"/>
    <col min="12802" max="12802" width="9.8515625" style="1" customWidth="1"/>
    <col min="12803" max="12803" width="55.421875" style="1" bestFit="1" customWidth="1"/>
    <col min="12804" max="12804" width="12.8515625" style="1" customWidth="1"/>
    <col min="12805" max="12805" width="14.8515625" style="1" customWidth="1"/>
    <col min="12806" max="12806" width="14.28125" style="1" customWidth="1"/>
    <col min="12807" max="12807" width="20.7109375" style="1" customWidth="1"/>
    <col min="12808" max="12808" width="21.00390625" style="1" customWidth="1"/>
    <col min="12809" max="12810" width="21.28125" style="1" customWidth="1"/>
    <col min="12811" max="12812" width="22.421875" style="1" bestFit="1" customWidth="1"/>
    <col min="12813" max="12813" width="22.28125" style="1" bestFit="1" customWidth="1"/>
    <col min="12814" max="12814" width="16.7109375" style="1" customWidth="1"/>
    <col min="12815" max="12815" width="21.421875" style="1" bestFit="1" customWidth="1"/>
    <col min="12816" max="12816" width="22.28125" style="1" bestFit="1" customWidth="1"/>
    <col min="12817" max="13056" width="9.140625" style="1" customWidth="1"/>
    <col min="13057" max="13057" width="4.28125" style="1" customWidth="1"/>
    <col min="13058" max="13058" width="9.8515625" style="1" customWidth="1"/>
    <col min="13059" max="13059" width="55.421875" style="1" bestFit="1" customWidth="1"/>
    <col min="13060" max="13060" width="12.8515625" style="1" customWidth="1"/>
    <col min="13061" max="13061" width="14.8515625" style="1" customWidth="1"/>
    <col min="13062" max="13062" width="14.28125" style="1" customWidth="1"/>
    <col min="13063" max="13063" width="20.7109375" style="1" customWidth="1"/>
    <col min="13064" max="13064" width="21.00390625" style="1" customWidth="1"/>
    <col min="13065" max="13066" width="21.28125" style="1" customWidth="1"/>
    <col min="13067" max="13068" width="22.421875" style="1" bestFit="1" customWidth="1"/>
    <col min="13069" max="13069" width="22.28125" style="1" bestFit="1" customWidth="1"/>
    <col min="13070" max="13070" width="16.7109375" style="1" customWidth="1"/>
    <col min="13071" max="13071" width="21.421875" style="1" bestFit="1" customWidth="1"/>
    <col min="13072" max="13072" width="22.28125" style="1" bestFit="1" customWidth="1"/>
    <col min="13073" max="13312" width="9.140625" style="1" customWidth="1"/>
    <col min="13313" max="13313" width="4.28125" style="1" customWidth="1"/>
    <col min="13314" max="13314" width="9.8515625" style="1" customWidth="1"/>
    <col min="13315" max="13315" width="55.421875" style="1" bestFit="1" customWidth="1"/>
    <col min="13316" max="13316" width="12.8515625" style="1" customWidth="1"/>
    <col min="13317" max="13317" width="14.8515625" style="1" customWidth="1"/>
    <col min="13318" max="13318" width="14.28125" style="1" customWidth="1"/>
    <col min="13319" max="13319" width="20.7109375" style="1" customWidth="1"/>
    <col min="13320" max="13320" width="21.00390625" style="1" customWidth="1"/>
    <col min="13321" max="13322" width="21.28125" style="1" customWidth="1"/>
    <col min="13323" max="13324" width="22.421875" style="1" bestFit="1" customWidth="1"/>
    <col min="13325" max="13325" width="22.28125" style="1" bestFit="1" customWidth="1"/>
    <col min="13326" max="13326" width="16.7109375" style="1" customWidth="1"/>
    <col min="13327" max="13327" width="21.421875" style="1" bestFit="1" customWidth="1"/>
    <col min="13328" max="13328" width="22.28125" style="1" bestFit="1" customWidth="1"/>
    <col min="13329" max="13568" width="9.140625" style="1" customWidth="1"/>
    <col min="13569" max="13569" width="4.28125" style="1" customWidth="1"/>
    <col min="13570" max="13570" width="9.8515625" style="1" customWidth="1"/>
    <col min="13571" max="13571" width="55.421875" style="1" bestFit="1" customWidth="1"/>
    <col min="13572" max="13572" width="12.8515625" style="1" customWidth="1"/>
    <col min="13573" max="13573" width="14.8515625" style="1" customWidth="1"/>
    <col min="13574" max="13574" width="14.28125" style="1" customWidth="1"/>
    <col min="13575" max="13575" width="20.7109375" style="1" customWidth="1"/>
    <col min="13576" max="13576" width="21.00390625" style="1" customWidth="1"/>
    <col min="13577" max="13578" width="21.28125" style="1" customWidth="1"/>
    <col min="13579" max="13580" width="22.421875" style="1" bestFit="1" customWidth="1"/>
    <col min="13581" max="13581" width="22.28125" style="1" bestFit="1" customWidth="1"/>
    <col min="13582" max="13582" width="16.7109375" style="1" customWidth="1"/>
    <col min="13583" max="13583" width="21.421875" style="1" bestFit="1" customWidth="1"/>
    <col min="13584" max="13584" width="22.28125" style="1" bestFit="1" customWidth="1"/>
    <col min="13585" max="13824" width="9.140625" style="1" customWidth="1"/>
    <col min="13825" max="13825" width="4.28125" style="1" customWidth="1"/>
    <col min="13826" max="13826" width="9.8515625" style="1" customWidth="1"/>
    <col min="13827" max="13827" width="55.421875" style="1" bestFit="1" customWidth="1"/>
    <col min="13828" max="13828" width="12.8515625" style="1" customWidth="1"/>
    <col min="13829" max="13829" width="14.8515625" style="1" customWidth="1"/>
    <col min="13830" max="13830" width="14.28125" style="1" customWidth="1"/>
    <col min="13831" max="13831" width="20.7109375" style="1" customWidth="1"/>
    <col min="13832" max="13832" width="21.00390625" style="1" customWidth="1"/>
    <col min="13833" max="13834" width="21.28125" style="1" customWidth="1"/>
    <col min="13835" max="13836" width="22.421875" style="1" bestFit="1" customWidth="1"/>
    <col min="13837" max="13837" width="22.28125" style="1" bestFit="1" customWidth="1"/>
    <col min="13838" max="13838" width="16.7109375" style="1" customWidth="1"/>
    <col min="13839" max="13839" width="21.421875" style="1" bestFit="1" customWidth="1"/>
    <col min="13840" max="13840" width="22.28125" style="1" bestFit="1" customWidth="1"/>
    <col min="13841" max="14080" width="9.140625" style="1" customWidth="1"/>
    <col min="14081" max="14081" width="4.28125" style="1" customWidth="1"/>
    <col min="14082" max="14082" width="9.8515625" style="1" customWidth="1"/>
    <col min="14083" max="14083" width="55.421875" style="1" bestFit="1" customWidth="1"/>
    <col min="14084" max="14084" width="12.8515625" style="1" customWidth="1"/>
    <col min="14085" max="14085" width="14.8515625" style="1" customWidth="1"/>
    <col min="14086" max="14086" width="14.28125" style="1" customWidth="1"/>
    <col min="14087" max="14087" width="20.7109375" style="1" customWidth="1"/>
    <col min="14088" max="14088" width="21.00390625" style="1" customWidth="1"/>
    <col min="14089" max="14090" width="21.28125" style="1" customWidth="1"/>
    <col min="14091" max="14092" width="22.421875" style="1" bestFit="1" customWidth="1"/>
    <col min="14093" max="14093" width="22.28125" style="1" bestFit="1" customWidth="1"/>
    <col min="14094" max="14094" width="16.7109375" style="1" customWidth="1"/>
    <col min="14095" max="14095" width="21.421875" style="1" bestFit="1" customWidth="1"/>
    <col min="14096" max="14096" width="22.28125" style="1" bestFit="1" customWidth="1"/>
    <col min="14097" max="14336" width="9.140625" style="1" customWidth="1"/>
    <col min="14337" max="14337" width="4.28125" style="1" customWidth="1"/>
    <col min="14338" max="14338" width="9.8515625" style="1" customWidth="1"/>
    <col min="14339" max="14339" width="55.421875" style="1" bestFit="1" customWidth="1"/>
    <col min="14340" max="14340" width="12.8515625" style="1" customWidth="1"/>
    <col min="14341" max="14341" width="14.8515625" style="1" customWidth="1"/>
    <col min="14342" max="14342" width="14.28125" style="1" customWidth="1"/>
    <col min="14343" max="14343" width="20.7109375" style="1" customWidth="1"/>
    <col min="14344" max="14344" width="21.00390625" style="1" customWidth="1"/>
    <col min="14345" max="14346" width="21.28125" style="1" customWidth="1"/>
    <col min="14347" max="14348" width="22.421875" style="1" bestFit="1" customWidth="1"/>
    <col min="14349" max="14349" width="22.28125" style="1" bestFit="1" customWidth="1"/>
    <col min="14350" max="14350" width="16.7109375" style="1" customWidth="1"/>
    <col min="14351" max="14351" width="21.421875" style="1" bestFit="1" customWidth="1"/>
    <col min="14352" max="14352" width="22.28125" style="1" bestFit="1" customWidth="1"/>
    <col min="14353" max="14592" width="9.140625" style="1" customWidth="1"/>
    <col min="14593" max="14593" width="4.28125" style="1" customWidth="1"/>
    <col min="14594" max="14594" width="9.8515625" style="1" customWidth="1"/>
    <col min="14595" max="14595" width="55.421875" style="1" bestFit="1" customWidth="1"/>
    <col min="14596" max="14596" width="12.8515625" style="1" customWidth="1"/>
    <col min="14597" max="14597" width="14.8515625" style="1" customWidth="1"/>
    <col min="14598" max="14598" width="14.28125" style="1" customWidth="1"/>
    <col min="14599" max="14599" width="20.7109375" style="1" customWidth="1"/>
    <col min="14600" max="14600" width="21.00390625" style="1" customWidth="1"/>
    <col min="14601" max="14602" width="21.28125" style="1" customWidth="1"/>
    <col min="14603" max="14604" width="22.421875" style="1" bestFit="1" customWidth="1"/>
    <col min="14605" max="14605" width="22.28125" style="1" bestFit="1" customWidth="1"/>
    <col min="14606" max="14606" width="16.7109375" style="1" customWidth="1"/>
    <col min="14607" max="14607" width="21.421875" style="1" bestFit="1" customWidth="1"/>
    <col min="14608" max="14608" width="22.28125" style="1" bestFit="1" customWidth="1"/>
    <col min="14609" max="14848" width="9.140625" style="1" customWidth="1"/>
    <col min="14849" max="14849" width="4.28125" style="1" customWidth="1"/>
    <col min="14850" max="14850" width="9.8515625" style="1" customWidth="1"/>
    <col min="14851" max="14851" width="55.421875" style="1" bestFit="1" customWidth="1"/>
    <col min="14852" max="14852" width="12.8515625" style="1" customWidth="1"/>
    <col min="14853" max="14853" width="14.8515625" style="1" customWidth="1"/>
    <col min="14854" max="14854" width="14.28125" style="1" customWidth="1"/>
    <col min="14855" max="14855" width="20.7109375" style="1" customWidth="1"/>
    <col min="14856" max="14856" width="21.00390625" style="1" customWidth="1"/>
    <col min="14857" max="14858" width="21.28125" style="1" customWidth="1"/>
    <col min="14859" max="14860" width="22.421875" style="1" bestFit="1" customWidth="1"/>
    <col min="14861" max="14861" width="22.28125" style="1" bestFit="1" customWidth="1"/>
    <col min="14862" max="14862" width="16.7109375" style="1" customWidth="1"/>
    <col min="14863" max="14863" width="21.421875" style="1" bestFit="1" customWidth="1"/>
    <col min="14864" max="14864" width="22.28125" style="1" bestFit="1" customWidth="1"/>
    <col min="14865" max="15104" width="9.140625" style="1" customWidth="1"/>
    <col min="15105" max="15105" width="4.28125" style="1" customWidth="1"/>
    <col min="15106" max="15106" width="9.8515625" style="1" customWidth="1"/>
    <col min="15107" max="15107" width="55.421875" style="1" bestFit="1" customWidth="1"/>
    <col min="15108" max="15108" width="12.8515625" style="1" customWidth="1"/>
    <col min="15109" max="15109" width="14.8515625" style="1" customWidth="1"/>
    <col min="15110" max="15110" width="14.28125" style="1" customWidth="1"/>
    <col min="15111" max="15111" width="20.7109375" style="1" customWidth="1"/>
    <col min="15112" max="15112" width="21.00390625" style="1" customWidth="1"/>
    <col min="15113" max="15114" width="21.28125" style="1" customWidth="1"/>
    <col min="15115" max="15116" width="22.421875" style="1" bestFit="1" customWidth="1"/>
    <col min="15117" max="15117" width="22.28125" style="1" bestFit="1" customWidth="1"/>
    <col min="15118" max="15118" width="16.7109375" style="1" customWidth="1"/>
    <col min="15119" max="15119" width="21.421875" style="1" bestFit="1" customWidth="1"/>
    <col min="15120" max="15120" width="22.28125" style="1" bestFit="1" customWidth="1"/>
    <col min="15121" max="15360" width="9.140625" style="1" customWidth="1"/>
    <col min="15361" max="15361" width="4.28125" style="1" customWidth="1"/>
    <col min="15362" max="15362" width="9.8515625" style="1" customWidth="1"/>
    <col min="15363" max="15363" width="55.421875" style="1" bestFit="1" customWidth="1"/>
    <col min="15364" max="15364" width="12.8515625" style="1" customWidth="1"/>
    <col min="15365" max="15365" width="14.8515625" style="1" customWidth="1"/>
    <col min="15366" max="15366" width="14.28125" style="1" customWidth="1"/>
    <col min="15367" max="15367" width="20.7109375" style="1" customWidth="1"/>
    <col min="15368" max="15368" width="21.00390625" style="1" customWidth="1"/>
    <col min="15369" max="15370" width="21.28125" style="1" customWidth="1"/>
    <col min="15371" max="15372" width="22.421875" style="1" bestFit="1" customWidth="1"/>
    <col min="15373" max="15373" width="22.28125" style="1" bestFit="1" customWidth="1"/>
    <col min="15374" max="15374" width="16.7109375" style="1" customWidth="1"/>
    <col min="15375" max="15375" width="21.421875" style="1" bestFit="1" customWidth="1"/>
    <col min="15376" max="15376" width="22.28125" style="1" bestFit="1" customWidth="1"/>
    <col min="15377" max="15616" width="9.140625" style="1" customWidth="1"/>
    <col min="15617" max="15617" width="4.28125" style="1" customWidth="1"/>
    <col min="15618" max="15618" width="9.8515625" style="1" customWidth="1"/>
    <col min="15619" max="15619" width="55.421875" style="1" bestFit="1" customWidth="1"/>
    <col min="15620" max="15620" width="12.8515625" style="1" customWidth="1"/>
    <col min="15621" max="15621" width="14.8515625" style="1" customWidth="1"/>
    <col min="15622" max="15622" width="14.28125" style="1" customWidth="1"/>
    <col min="15623" max="15623" width="20.7109375" style="1" customWidth="1"/>
    <col min="15624" max="15624" width="21.00390625" style="1" customWidth="1"/>
    <col min="15625" max="15626" width="21.28125" style="1" customWidth="1"/>
    <col min="15627" max="15628" width="22.421875" style="1" bestFit="1" customWidth="1"/>
    <col min="15629" max="15629" width="22.28125" style="1" bestFit="1" customWidth="1"/>
    <col min="15630" max="15630" width="16.7109375" style="1" customWidth="1"/>
    <col min="15631" max="15631" width="21.421875" style="1" bestFit="1" customWidth="1"/>
    <col min="15632" max="15632" width="22.28125" style="1" bestFit="1" customWidth="1"/>
    <col min="15633" max="15872" width="9.140625" style="1" customWidth="1"/>
    <col min="15873" max="15873" width="4.28125" style="1" customWidth="1"/>
    <col min="15874" max="15874" width="9.8515625" style="1" customWidth="1"/>
    <col min="15875" max="15875" width="55.421875" style="1" bestFit="1" customWidth="1"/>
    <col min="15876" max="15876" width="12.8515625" style="1" customWidth="1"/>
    <col min="15877" max="15877" width="14.8515625" style="1" customWidth="1"/>
    <col min="15878" max="15878" width="14.28125" style="1" customWidth="1"/>
    <col min="15879" max="15879" width="20.7109375" style="1" customWidth="1"/>
    <col min="15880" max="15880" width="21.00390625" style="1" customWidth="1"/>
    <col min="15881" max="15882" width="21.28125" style="1" customWidth="1"/>
    <col min="15883" max="15884" width="22.421875" style="1" bestFit="1" customWidth="1"/>
    <col min="15885" max="15885" width="22.28125" style="1" bestFit="1" customWidth="1"/>
    <col min="15886" max="15886" width="16.7109375" style="1" customWidth="1"/>
    <col min="15887" max="15887" width="21.421875" style="1" bestFit="1" customWidth="1"/>
    <col min="15888" max="15888" width="22.28125" style="1" bestFit="1" customWidth="1"/>
    <col min="15889" max="16128" width="9.140625" style="1" customWidth="1"/>
    <col min="16129" max="16129" width="4.28125" style="1" customWidth="1"/>
    <col min="16130" max="16130" width="9.8515625" style="1" customWidth="1"/>
    <col min="16131" max="16131" width="55.421875" style="1" bestFit="1" customWidth="1"/>
    <col min="16132" max="16132" width="12.8515625" style="1" customWidth="1"/>
    <col min="16133" max="16133" width="14.8515625" style="1" customWidth="1"/>
    <col min="16134" max="16134" width="14.28125" style="1" customWidth="1"/>
    <col min="16135" max="16135" width="20.7109375" style="1" customWidth="1"/>
    <col min="16136" max="16136" width="21.00390625" style="1" customWidth="1"/>
    <col min="16137" max="16138" width="21.28125" style="1" customWidth="1"/>
    <col min="16139" max="16140" width="22.421875" style="1" bestFit="1" customWidth="1"/>
    <col min="16141" max="16141" width="22.28125" style="1" bestFit="1" customWidth="1"/>
    <col min="16142" max="16142" width="16.7109375" style="1" customWidth="1"/>
    <col min="16143" max="16143" width="21.421875" style="1" bestFit="1" customWidth="1"/>
    <col min="16144" max="16144" width="22.28125" style="1" bestFit="1" customWidth="1"/>
    <col min="16145" max="16384" width="9.140625" style="1" customWidth="1"/>
  </cols>
  <sheetData>
    <row r="6" ht="13.9" customHeight="1"/>
    <row r="7" spans="9:11" ht="15.75">
      <c r="I7" s="5"/>
      <c r="J7" s="5"/>
      <c r="K7" s="5"/>
    </row>
    <row r="8" spans="8:12" ht="15.75">
      <c r="H8" s="6"/>
      <c r="I8" s="7"/>
      <c r="J8" s="7"/>
      <c r="K8" s="7"/>
      <c r="L8" s="7"/>
    </row>
    <row r="9" spans="2:14" ht="15" customHeight="1">
      <c r="B9" s="8"/>
      <c r="C9" s="9"/>
      <c r="D9" s="40" t="s">
        <v>0</v>
      </c>
      <c r="E9" s="40"/>
      <c r="F9" s="40"/>
      <c r="G9" s="40"/>
      <c r="H9" s="40"/>
      <c r="I9" s="40"/>
      <c r="J9" s="40"/>
      <c r="K9" s="40"/>
      <c r="L9" s="9"/>
      <c r="M9" s="9"/>
      <c r="N9" s="9"/>
    </row>
    <row r="10" ht="15.75"/>
    <row r="11" spans="11:14" ht="15" customHeight="1" thickBot="1">
      <c r="K11" s="41" t="s">
        <v>136</v>
      </c>
      <c r="L11" s="41"/>
      <c r="M11" s="41"/>
      <c r="N11" s="41"/>
    </row>
    <row r="12" spans="1:14" ht="14.45" customHeight="1">
      <c r="A12" s="42" t="s">
        <v>1</v>
      </c>
      <c r="B12" s="44" t="s">
        <v>2</v>
      </c>
      <c r="C12" s="44" t="s">
        <v>3</v>
      </c>
      <c r="D12" s="44" t="s">
        <v>4</v>
      </c>
      <c r="E12" s="44"/>
      <c r="F12" s="44"/>
      <c r="G12" s="46" t="s">
        <v>137</v>
      </c>
      <c r="H12" s="46"/>
      <c r="I12" s="46"/>
      <c r="J12" s="46"/>
      <c r="K12" s="46"/>
      <c r="L12" s="46"/>
      <c r="M12" s="48" t="s">
        <v>5</v>
      </c>
      <c r="N12" s="49"/>
    </row>
    <row r="13" spans="1:16" s="8" customFormat="1" ht="15.75" customHeight="1">
      <c r="A13" s="43"/>
      <c r="B13" s="45"/>
      <c r="C13" s="45"/>
      <c r="D13" s="45"/>
      <c r="E13" s="45"/>
      <c r="F13" s="45"/>
      <c r="G13" s="47"/>
      <c r="H13" s="47"/>
      <c r="I13" s="47"/>
      <c r="J13" s="47"/>
      <c r="K13" s="47"/>
      <c r="L13" s="47"/>
      <c r="M13" s="50"/>
      <c r="N13" s="51"/>
      <c r="P13" s="10"/>
    </row>
    <row r="14" spans="1:16" s="8" customFormat="1" ht="33.75" customHeight="1">
      <c r="A14" s="43"/>
      <c r="B14" s="45"/>
      <c r="C14" s="45"/>
      <c r="D14" s="45"/>
      <c r="E14" s="45"/>
      <c r="F14" s="45"/>
      <c r="G14" s="47" t="s">
        <v>6</v>
      </c>
      <c r="H14" s="47"/>
      <c r="I14" s="47" t="s">
        <v>7</v>
      </c>
      <c r="J14" s="54" t="s">
        <v>134</v>
      </c>
      <c r="K14" s="54" t="s">
        <v>135</v>
      </c>
      <c r="L14" s="54" t="s">
        <v>8</v>
      </c>
      <c r="M14" s="33" t="s">
        <v>9</v>
      </c>
      <c r="N14" s="35" t="s">
        <v>10</v>
      </c>
      <c r="P14" s="10"/>
    </row>
    <row r="15" spans="1:16" s="8" customFormat="1" ht="55.9" customHeight="1">
      <c r="A15" s="43"/>
      <c r="B15" s="45"/>
      <c r="C15" s="45"/>
      <c r="D15" s="11" t="s">
        <v>11</v>
      </c>
      <c r="E15" s="11" t="s">
        <v>12</v>
      </c>
      <c r="F15" s="11" t="s">
        <v>13</v>
      </c>
      <c r="G15" s="12" t="s">
        <v>14</v>
      </c>
      <c r="H15" s="13" t="s">
        <v>15</v>
      </c>
      <c r="I15" s="47"/>
      <c r="J15" s="55"/>
      <c r="K15" s="55"/>
      <c r="L15" s="55"/>
      <c r="M15" s="34"/>
      <c r="N15" s="36"/>
      <c r="P15" s="10"/>
    </row>
    <row r="16" spans="1:15" ht="15">
      <c r="A16" s="14">
        <v>1</v>
      </c>
      <c r="B16" s="15" t="s">
        <v>19</v>
      </c>
      <c r="C16" s="16" t="s">
        <v>20</v>
      </c>
      <c r="D16" s="17" t="s">
        <v>18</v>
      </c>
      <c r="E16" s="18"/>
      <c r="F16" s="18" t="s">
        <v>18</v>
      </c>
      <c r="G16" s="19">
        <f>VLOOKUP(B16,'[1]Brokers'!$B$9:$Z$71,7,0)</f>
        <v>41951890</v>
      </c>
      <c r="H16" s="19">
        <f>VLOOKUP(B16,'[1]Brokers'!$B$9:$AB$66,24,0)</f>
        <v>23514893460</v>
      </c>
      <c r="I16" s="19">
        <f>VLOOKUP(B16,'[1]Brokers'!$B$9:$M$66,12,0)</f>
        <v>0</v>
      </c>
      <c r="J16" s="19">
        <f>VLOOKUP(B16,'[1]Brokers'!$B$9:$R$66,17,0)</f>
        <v>693300000</v>
      </c>
      <c r="K16" s="19">
        <f>VLOOKUP(B16,'[1]Brokers'!$B$9:$T$66,19,0)</f>
        <v>10479163084</v>
      </c>
      <c r="L16" s="20">
        <f>K16+J16+I16+H16+G16</f>
        <v>34729308434</v>
      </c>
      <c r="M16" s="21">
        <f>VLOOKUP(B16,'[2]Sheet6'!$B$9:$AB$66,27,0)</f>
        <v>153195823962.53</v>
      </c>
      <c r="N16" s="22">
        <f>M16/$M$74</f>
        <v>0.2594107258408055</v>
      </c>
      <c r="O16" s="19"/>
    </row>
    <row r="17" spans="1:15" ht="15">
      <c r="A17" s="14">
        <v>2</v>
      </c>
      <c r="B17" s="15" t="s">
        <v>16</v>
      </c>
      <c r="C17" s="16" t="s">
        <v>17</v>
      </c>
      <c r="D17" s="17" t="s">
        <v>18</v>
      </c>
      <c r="E17" s="18" t="s">
        <v>18</v>
      </c>
      <c r="F17" s="18" t="s">
        <v>18</v>
      </c>
      <c r="G17" s="19">
        <f>VLOOKUP(B17,'[1]Brokers'!$B$9:$Z$71,7,0)</f>
        <v>277529311</v>
      </c>
      <c r="H17" s="19">
        <f>VLOOKUP(B17,'[1]Brokers'!$B$9:$AB$66,24,0)</f>
        <v>135555360</v>
      </c>
      <c r="I17" s="19">
        <f>VLOOKUP(B17,'[1]Brokers'!$B$9:$M$66,12,0)</f>
        <v>0</v>
      </c>
      <c r="J17" s="19">
        <f>VLOOKUP(B17,'[1]Brokers'!$B$9:$R$66,17,0)</f>
        <v>85100000</v>
      </c>
      <c r="K17" s="19">
        <f>VLOOKUP(B17,'[1]Brokers'!$B$9:$T$66,19,0)</f>
        <v>50552953143</v>
      </c>
      <c r="L17" s="20">
        <f aca="true" t="shared" si="0" ref="L17:L73">K17+J17+I17+H17+G17</f>
        <v>51051137814</v>
      </c>
      <c r="M17" s="21">
        <f>VLOOKUP(B17,'[2]Sheet6'!$B$9:$AB$66,27,0)</f>
        <v>141776321330.64587</v>
      </c>
      <c r="N17" s="22">
        <f>M17/$M$74</f>
        <v>0.24007376619102677</v>
      </c>
      <c r="O17" s="19"/>
    </row>
    <row r="18" spans="1:15" ht="15">
      <c r="A18" s="14">
        <v>3</v>
      </c>
      <c r="B18" s="15" t="s">
        <v>25</v>
      </c>
      <c r="C18" s="16" t="s">
        <v>26</v>
      </c>
      <c r="D18" s="17" t="s">
        <v>18</v>
      </c>
      <c r="E18" s="18" t="s">
        <v>18</v>
      </c>
      <c r="F18" s="18" t="s">
        <v>18</v>
      </c>
      <c r="G18" s="19">
        <f>VLOOKUP(B18,'[1]Brokers'!$B$9:$Z$71,7,0)</f>
        <v>49136130</v>
      </c>
      <c r="H18" s="19">
        <f>VLOOKUP(B18,'[1]Brokers'!$B$9:$AB$66,24,0)</f>
        <v>7435946920</v>
      </c>
      <c r="I18" s="19">
        <f>VLOOKUP(B18,'[1]Brokers'!$B$9:$M$66,12,0)</f>
        <v>0</v>
      </c>
      <c r="J18" s="19">
        <f>VLOOKUP(B18,'[1]Brokers'!$B$9:$R$66,17,0)</f>
        <v>42900000</v>
      </c>
      <c r="K18" s="19">
        <f>VLOOKUP(B18,'[1]Brokers'!$B$9:$T$66,19,0)</f>
        <v>48374564265</v>
      </c>
      <c r="L18" s="20">
        <f t="shared" si="0"/>
        <v>55902547315</v>
      </c>
      <c r="M18" s="21">
        <f>VLOOKUP(B18,'[2]Sheet6'!$B$9:$AB$66,27,0)</f>
        <v>115336497315</v>
      </c>
      <c r="N18" s="22">
        <f>M18/$M$74</f>
        <v>0.19530248090664828</v>
      </c>
      <c r="O18" s="19"/>
    </row>
    <row r="19" spans="1:15" ht="15">
      <c r="A19" s="14">
        <v>4</v>
      </c>
      <c r="B19" s="15" t="s">
        <v>23</v>
      </c>
      <c r="C19" s="16" t="s">
        <v>24</v>
      </c>
      <c r="D19" s="17" t="s">
        <v>18</v>
      </c>
      <c r="E19" s="18" t="s">
        <v>18</v>
      </c>
      <c r="F19" s="18" t="s">
        <v>18</v>
      </c>
      <c r="G19" s="19">
        <f>VLOOKUP(B19,'[1]Brokers'!$B$9:$Z$71,7,0)</f>
        <v>167741742.2</v>
      </c>
      <c r="H19" s="19">
        <f>VLOOKUP(B19,'[1]Brokers'!$B$9:$AB$66,24,0)</f>
        <v>392295620</v>
      </c>
      <c r="I19" s="19">
        <f>VLOOKUP(B19,'[1]Brokers'!$B$9:$M$66,12,0)</f>
        <v>0</v>
      </c>
      <c r="J19" s="19">
        <f>VLOOKUP(B19,'[1]Brokers'!$B$9:$R$66,17,0)</f>
        <v>8407600000</v>
      </c>
      <c r="K19" s="19">
        <f>VLOOKUP(B19,'[1]Brokers'!$B$9:$T$66,19,0)</f>
        <v>2149022260</v>
      </c>
      <c r="L19" s="20">
        <f t="shared" si="0"/>
        <v>11116659622.2</v>
      </c>
      <c r="M19" s="21">
        <f>VLOOKUP(B19,'[2]Sheet6'!$B$9:$AB$66,27,0)</f>
        <v>58566430470.2</v>
      </c>
      <c r="N19" s="22">
        <f>M19/$M$74</f>
        <v>0.09917215655888656</v>
      </c>
      <c r="O19" s="19"/>
    </row>
    <row r="20" spans="1:16" s="8" customFormat="1" ht="15">
      <c r="A20" s="14">
        <v>5</v>
      </c>
      <c r="B20" s="15" t="s">
        <v>21</v>
      </c>
      <c r="C20" s="16" t="s">
        <v>22</v>
      </c>
      <c r="D20" s="17" t="s">
        <v>18</v>
      </c>
      <c r="E20" s="18" t="s">
        <v>18</v>
      </c>
      <c r="F20" s="18" t="s">
        <v>18</v>
      </c>
      <c r="G20" s="19">
        <f>VLOOKUP(B20,'[1]Brokers'!$B$9:$Z$71,7,0)</f>
        <v>1654520</v>
      </c>
      <c r="H20" s="19">
        <f>VLOOKUP(B20,'[1]Brokers'!$B$9:$AB$66,24,0)</f>
        <v>0</v>
      </c>
      <c r="I20" s="19">
        <f>VLOOKUP(B20,'[1]Brokers'!$B$9:$M$66,12,0)</f>
        <v>0</v>
      </c>
      <c r="J20" s="19">
        <f>VLOOKUP(B20,'[1]Brokers'!$B$9:$R$66,17,0)</f>
        <v>227000000</v>
      </c>
      <c r="K20" s="19">
        <f>VLOOKUP(B20,'[1]Brokers'!$B$9:$T$66,19,0)</f>
        <v>14468974736</v>
      </c>
      <c r="L20" s="20">
        <f t="shared" si="0"/>
        <v>14697629256</v>
      </c>
      <c r="M20" s="21">
        <f>VLOOKUP(B20,'[2]Sheet6'!$B$9:$AB$66,27,0)</f>
        <v>56838558551.181015</v>
      </c>
      <c r="N20" s="22">
        <f>M20/$M$74</f>
        <v>0.09624630324853593</v>
      </c>
      <c r="O20" s="19"/>
      <c r="P20" s="10"/>
    </row>
    <row r="21" spans="1:15" ht="15">
      <c r="A21" s="14">
        <v>6</v>
      </c>
      <c r="B21" s="15" t="s">
        <v>27</v>
      </c>
      <c r="C21" s="16" t="s">
        <v>28</v>
      </c>
      <c r="D21" s="17" t="s">
        <v>18</v>
      </c>
      <c r="E21" s="18" t="s">
        <v>18</v>
      </c>
      <c r="F21" s="18"/>
      <c r="G21" s="19">
        <f>VLOOKUP(B21,'[1]Brokers'!$B$9:$Z$71,7,0)</f>
        <v>47409915</v>
      </c>
      <c r="H21" s="19">
        <f>VLOOKUP(B21,'[1]Brokers'!$B$9:$AB$66,24,0)</f>
        <v>65030100</v>
      </c>
      <c r="I21" s="19">
        <f>VLOOKUP(B21,'[1]Brokers'!$B$9:$M$66,12,0)</f>
        <v>0</v>
      </c>
      <c r="J21" s="19">
        <f>VLOOKUP(B21,'[1]Brokers'!$B$9:$R$66,17,0)</f>
        <v>2037500000</v>
      </c>
      <c r="K21" s="19">
        <f>VLOOKUP(B21,'[1]Brokers'!$B$9:$T$66,19,0)</f>
        <v>1827017300</v>
      </c>
      <c r="L21" s="20">
        <f t="shared" si="0"/>
        <v>3976957315</v>
      </c>
      <c r="M21" s="21">
        <f>VLOOKUP(B21,'[2]Sheet6'!$B$9:$AB$66,27,0)</f>
        <v>23096150826.129997</v>
      </c>
      <c r="N21" s="22">
        <f>M21/$M$74</f>
        <v>0.03910935099249526</v>
      </c>
      <c r="O21" s="19"/>
    </row>
    <row r="22" spans="1:15" ht="15">
      <c r="A22" s="14">
        <v>7</v>
      </c>
      <c r="B22" s="15" t="s">
        <v>29</v>
      </c>
      <c r="C22" s="16" t="s">
        <v>30</v>
      </c>
      <c r="D22" s="17" t="s">
        <v>18</v>
      </c>
      <c r="E22" s="18" t="s">
        <v>18</v>
      </c>
      <c r="F22" s="18"/>
      <c r="G22" s="19">
        <f>VLOOKUP(B22,'[1]Brokers'!$B$9:$Z$71,7,0)</f>
        <v>51440327.06</v>
      </c>
      <c r="H22" s="19">
        <f>VLOOKUP(B22,'[1]Brokers'!$B$9:$AB$66,24,0)</f>
        <v>0</v>
      </c>
      <c r="I22" s="19">
        <f>VLOOKUP(B22,'[1]Brokers'!$B$9:$M$66,12,0)</f>
        <v>0</v>
      </c>
      <c r="J22" s="19">
        <f>VLOOKUP(B22,'[1]Brokers'!$B$9:$R$66,17,0)</f>
        <v>0</v>
      </c>
      <c r="K22" s="19">
        <f>VLOOKUP(B22,'[1]Brokers'!$B$9:$T$66,19,0)</f>
        <v>79825590</v>
      </c>
      <c r="L22" s="20">
        <f t="shared" si="0"/>
        <v>131265917.06</v>
      </c>
      <c r="M22" s="21">
        <f>VLOOKUP(B22,'[2]Sheet6'!$B$9:$AB$66,27,0)</f>
        <v>12731079795.033068</v>
      </c>
      <c r="N22" s="22">
        <f>M22/$M$74</f>
        <v>0.021557889536039283</v>
      </c>
      <c r="O22" s="19"/>
    </row>
    <row r="23" spans="1:15" ht="15">
      <c r="A23" s="14">
        <v>8</v>
      </c>
      <c r="B23" s="15" t="s">
        <v>31</v>
      </c>
      <c r="C23" s="16" t="s">
        <v>32</v>
      </c>
      <c r="D23" s="17" t="s">
        <v>18</v>
      </c>
      <c r="E23" s="18" t="s">
        <v>18</v>
      </c>
      <c r="F23" s="18" t="s">
        <v>18</v>
      </c>
      <c r="G23" s="19">
        <f>VLOOKUP(B23,'[1]Brokers'!$B$9:$Z$71,7,0)</f>
        <v>656191405.7</v>
      </c>
      <c r="H23" s="19">
        <f>VLOOKUP(B23,'[1]Brokers'!$B$9:$AB$66,24,0)</f>
        <v>358647600</v>
      </c>
      <c r="I23" s="19">
        <f>VLOOKUP(B23,'[1]Brokers'!$B$9:$M$66,12,0)</f>
        <v>0</v>
      </c>
      <c r="J23" s="19">
        <f>VLOOKUP(B23,'[1]Brokers'!$B$9:$R$66,17,0)</f>
        <v>33600000</v>
      </c>
      <c r="K23" s="19">
        <f>VLOOKUP(B23,'[1]Brokers'!$B$9:$T$66,19,0)</f>
        <v>127400244</v>
      </c>
      <c r="L23" s="20">
        <f t="shared" si="0"/>
        <v>1175839249.7</v>
      </c>
      <c r="M23" s="21">
        <f>VLOOKUP(B23,'[2]Sheet6'!$B$9:$AB$66,27,0)</f>
        <v>7111655576.470024</v>
      </c>
      <c r="N23" s="22">
        <f>M23/$M$74</f>
        <v>0.012042363083429274</v>
      </c>
      <c r="O23" s="19"/>
    </row>
    <row r="24" spans="1:15" ht="15">
      <c r="A24" s="14">
        <v>9</v>
      </c>
      <c r="B24" s="15" t="s">
        <v>33</v>
      </c>
      <c r="C24" s="16" t="s">
        <v>34</v>
      </c>
      <c r="D24" s="17" t="s">
        <v>18</v>
      </c>
      <c r="E24" s="18" t="s">
        <v>18</v>
      </c>
      <c r="F24" s="18" t="s">
        <v>18</v>
      </c>
      <c r="G24" s="19">
        <f>VLOOKUP(B24,'[1]Brokers'!$B$9:$Z$71,7,0)</f>
        <v>56008119</v>
      </c>
      <c r="H24" s="19">
        <f>VLOOKUP(B24,'[1]Brokers'!$B$9:$AB$66,24,0)</f>
        <v>0</v>
      </c>
      <c r="I24" s="19">
        <f>VLOOKUP(B24,'[1]Brokers'!$B$9:$M$66,12,0)</f>
        <v>0</v>
      </c>
      <c r="J24" s="19">
        <f>VLOOKUP(B24,'[1]Brokers'!$B$9:$R$66,17,0)</f>
        <v>402200000</v>
      </c>
      <c r="K24" s="19">
        <f>VLOOKUP(B24,'[1]Brokers'!$B$9:$T$66,19,0)</f>
        <v>260072950</v>
      </c>
      <c r="L24" s="20">
        <f t="shared" si="0"/>
        <v>718281069</v>
      </c>
      <c r="M24" s="21">
        <f>VLOOKUP(B24,'[2]Sheet6'!$B$9:$AB$66,27,0)</f>
        <v>5238209825.65</v>
      </c>
      <c r="N24" s="22">
        <f>M24/$M$74</f>
        <v>0.008870005577375691</v>
      </c>
      <c r="O24" s="19"/>
    </row>
    <row r="25" spans="1:16" ht="15">
      <c r="A25" s="14">
        <v>10</v>
      </c>
      <c r="B25" s="15" t="s">
        <v>35</v>
      </c>
      <c r="C25" s="16" t="s">
        <v>36</v>
      </c>
      <c r="D25" s="17" t="s">
        <v>18</v>
      </c>
      <c r="E25" s="18" t="s">
        <v>18</v>
      </c>
      <c r="F25" s="18"/>
      <c r="G25" s="19">
        <f>VLOOKUP(B25,'[1]Brokers'!$B$9:$Z$71,7,0)</f>
        <v>256072111.36</v>
      </c>
      <c r="H25" s="19">
        <f>VLOOKUP(B25,'[1]Brokers'!$B$9:$AB$66,24,0)</f>
        <v>66442600</v>
      </c>
      <c r="I25" s="19">
        <f>VLOOKUP(B25,'[1]Brokers'!$B$9:$M$66,12,0)</f>
        <v>0</v>
      </c>
      <c r="J25" s="19">
        <f>VLOOKUP(B25,'[1]Brokers'!$B$9:$R$66,17,0)</f>
        <v>300000</v>
      </c>
      <c r="K25" s="19">
        <f>VLOOKUP(B25,'[1]Brokers'!$B$9:$T$66,19,0)</f>
        <v>636076020</v>
      </c>
      <c r="L25" s="20">
        <f t="shared" si="0"/>
        <v>958890731.36</v>
      </c>
      <c r="M25" s="21">
        <f>VLOOKUP(B25,'[2]Sheet6'!$B$9:$AB$66,27,0)</f>
        <v>4022026855.42</v>
      </c>
      <c r="N25" s="22">
        <f>M25/$M$74</f>
        <v>0.006810609316419149</v>
      </c>
      <c r="O25" s="19"/>
      <c r="P25" s="1"/>
    </row>
    <row r="26" spans="1:15" ht="15">
      <c r="A26" s="14">
        <v>11</v>
      </c>
      <c r="B26" s="15" t="s">
        <v>37</v>
      </c>
      <c r="C26" s="16" t="s">
        <v>38</v>
      </c>
      <c r="D26" s="17" t="s">
        <v>18</v>
      </c>
      <c r="E26" s="18" t="s">
        <v>18</v>
      </c>
      <c r="F26" s="18"/>
      <c r="G26" s="19">
        <f>VLOOKUP(B26,'[1]Brokers'!$B$9:$Z$71,7,0)</f>
        <v>25229500</v>
      </c>
      <c r="H26" s="19">
        <f>VLOOKUP(B26,'[1]Brokers'!$B$9:$AB$66,24,0)</f>
        <v>0</v>
      </c>
      <c r="I26" s="19">
        <f>VLOOKUP(B26,'[1]Brokers'!$B$9:$M$66,12,0)</f>
        <v>0</v>
      </c>
      <c r="J26" s="19">
        <f>VLOOKUP(B26,'[1]Brokers'!$B$9:$R$66,17,0)</f>
        <v>0</v>
      </c>
      <c r="K26" s="19">
        <f>VLOOKUP(B26,'[1]Brokers'!$B$9:$T$66,19,0)</f>
        <v>162400000</v>
      </c>
      <c r="L26" s="20">
        <f t="shared" si="0"/>
        <v>187629500</v>
      </c>
      <c r="M26" s="21">
        <f>VLOOKUP(B26,'[2]Sheet6'!$B$9:$AB$66,27,0)</f>
        <v>2386022421.4</v>
      </c>
      <c r="N26" s="22">
        <f>M26/$M$74</f>
        <v>0.004040317759309164</v>
      </c>
      <c r="O26" s="19"/>
    </row>
    <row r="27" spans="1:15" ht="15">
      <c r="A27" s="14">
        <v>12</v>
      </c>
      <c r="B27" s="15" t="s">
        <v>39</v>
      </c>
      <c r="C27" s="16" t="s">
        <v>40</v>
      </c>
      <c r="D27" s="17" t="s">
        <v>18</v>
      </c>
      <c r="E27" s="18" t="s">
        <v>18</v>
      </c>
      <c r="F27" s="18"/>
      <c r="G27" s="19">
        <f>VLOOKUP(B27,'[1]Brokers'!$B$9:$Z$71,7,0)</f>
        <v>18327272</v>
      </c>
      <c r="H27" s="19">
        <f>VLOOKUP(B27,'[1]Brokers'!$B$9:$AB$66,24,0)</f>
        <v>0</v>
      </c>
      <c r="I27" s="19">
        <f>VLOOKUP(B27,'[1]Brokers'!$B$9:$M$66,12,0)</f>
        <v>0</v>
      </c>
      <c r="J27" s="19">
        <f>VLOOKUP(B27,'[1]Brokers'!$B$9:$R$66,17,0)</f>
        <v>47800000</v>
      </c>
      <c r="K27" s="19">
        <f>VLOOKUP(B27,'[1]Brokers'!$B$9:$T$66,19,0)</f>
        <v>99919148</v>
      </c>
      <c r="L27" s="20">
        <f t="shared" si="0"/>
        <v>166046420</v>
      </c>
      <c r="M27" s="21">
        <f>VLOOKUP(B27,'[2]Sheet6'!$B$9:$AB$66,27,0)</f>
        <v>1771334933.27</v>
      </c>
      <c r="N27" s="22">
        <f>M27/$M$74</f>
        <v>0.0029994504344918365</v>
      </c>
      <c r="O27" s="19"/>
    </row>
    <row r="28" spans="1:15" ht="15">
      <c r="A28" s="14">
        <v>13</v>
      </c>
      <c r="B28" s="15" t="s">
        <v>47</v>
      </c>
      <c r="C28" s="16" t="s">
        <v>48</v>
      </c>
      <c r="D28" s="17" t="s">
        <v>18</v>
      </c>
      <c r="E28" s="18" t="s">
        <v>18</v>
      </c>
      <c r="F28" s="18"/>
      <c r="G28" s="19">
        <f>VLOOKUP(B28,'[1]Brokers'!$B$9:$Z$71,7,0)</f>
        <v>119208151.60000002</v>
      </c>
      <c r="H28" s="19">
        <f>VLOOKUP(B28,'[1]Brokers'!$B$9:$AB$66,24,0)</f>
        <v>0</v>
      </c>
      <c r="I28" s="19">
        <f>VLOOKUP(B28,'[1]Brokers'!$B$9:$M$66,12,0)</f>
        <v>972599040</v>
      </c>
      <c r="J28" s="19">
        <f>VLOOKUP(B28,'[1]Brokers'!$B$9:$R$66,17,0)</f>
        <v>0</v>
      </c>
      <c r="K28" s="19">
        <f>VLOOKUP(B28,'[1]Brokers'!$B$9:$T$66,19,0)</f>
        <v>0</v>
      </c>
      <c r="L28" s="20">
        <f>K28+J28+I28+H28+G28</f>
        <v>1091807191.6</v>
      </c>
      <c r="M28" s="21">
        <f>VLOOKUP(B28,'[2]Sheet6'!$B$9:$AB$66,27,0)</f>
        <v>1764371121.6</v>
      </c>
      <c r="N28" s="22">
        <f>M28/$M$74</f>
        <v>0.0029876584195843332</v>
      </c>
      <c r="O28" s="19"/>
    </row>
    <row r="29" spans="1:15" ht="15">
      <c r="A29" s="14">
        <v>14</v>
      </c>
      <c r="B29" s="15" t="s">
        <v>41</v>
      </c>
      <c r="C29" s="16" t="s">
        <v>42</v>
      </c>
      <c r="D29" s="17" t="s">
        <v>18</v>
      </c>
      <c r="E29" s="18" t="s">
        <v>18</v>
      </c>
      <c r="F29" s="18" t="s">
        <v>18</v>
      </c>
      <c r="G29" s="19">
        <f>VLOOKUP(B29,'[1]Brokers'!$B$9:$Z$71,7,0)</f>
        <v>7876250</v>
      </c>
      <c r="H29" s="19">
        <f>VLOOKUP(B29,'[1]Brokers'!$B$9:$AB$66,24,0)</f>
        <v>0</v>
      </c>
      <c r="I29" s="19">
        <f>VLOOKUP(B29,'[1]Brokers'!$B$9:$M$66,12,0)</f>
        <v>0</v>
      </c>
      <c r="J29" s="19">
        <f>VLOOKUP(B29,'[1]Brokers'!$B$9:$R$66,17,0)</f>
        <v>0</v>
      </c>
      <c r="K29" s="19">
        <f>VLOOKUP(B29,'[1]Brokers'!$B$9:$T$66,19,0)</f>
        <v>32000000</v>
      </c>
      <c r="L29" s="20">
        <f t="shared" si="0"/>
        <v>39876250</v>
      </c>
      <c r="M29" s="21">
        <f>VLOOKUP(B29,'[2]Sheet6'!$B$9:$AB$66,27,0)</f>
        <v>1188639314</v>
      </c>
      <c r="N29" s="22">
        <f>M29/$M$74</f>
        <v>0.0020127558260535556</v>
      </c>
      <c r="O29" s="19"/>
    </row>
    <row r="30" spans="1:15" ht="15">
      <c r="A30" s="14">
        <v>15</v>
      </c>
      <c r="B30" s="15" t="s">
        <v>43</v>
      </c>
      <c r="C30" s="16" t="s">
        <v>44</v>
      </c>
      <c r="D30" s="17" t="s">
        <v>18</v>
      </c>
      <c r="E30" s="18"/>
      <c r="F30" s="18"/>
      <c r="G30" s="19">
        <f>VLOOKUP(B30,'[1]Brokers'!$B$9:$Z$71,7,0)</f>
        <v>1125466</v>
      </c>
      <c r="H30" s="19">
        <f>VLOOKUP(B30,'[1]Brokers'!$B$9:$AB$66,24,0)</f>
        <v>0</v>
      </c>
      <c r="I30" s="19">
        <f>VLOOKUP(B30,'[1]Brokers'!$B$9:$M$66,12,0)</f>
        <v>0</v>
      </c>
      <c r="J30" s="19">
        <f>VLOOKUP(B30,'[1]Brokers'!$B$9:$R$66,17,0)</f>
        <v>0</v>
      </c>
      <c r="K30" s="19">
        <f>VLOOKUP(B30,'[1]Brokers'!$B$9:$T$66,19,0)</f>
        <v>129936984</v>
      </c>
      <c r="L30" s="20">
        <f t="shared" si="0"/>
        <v>131062450</v>
      </c>
      <c r="M30" s="21">
        <f>VLOOKUP(B30,'[2]Sheet6'!$B$9:$AB$66,27,0)</f>
        <v>975442681.02</v>
      </c>
      <c r="N30" s="22">
        <f>M30/$M$74</f>
        <v>0.001651744070787402</v>
      </c>
      <c r="O30" s="19"/>
    </row>
    <row r="31" spans="1:15" ht="15">
      <c r="A31" s="14">
        <v>16</v>
      </c>
      <c r="B31" s="15" t="s">
        <v>45</v>
      </c>
      <c r="C31" s="16" t="s">
        <v>46</v>
      </c>
      <c r="D31" s="17" t="s">
        <v>18</v>
      </c>
      <c r="E31" s="17" t="s">
        <v>18</v>
      </c>
      <c r="F31" s="18" t="s">
        <v>18</v>
      </c>
      <c r="G31" s="19">
        <f>VLOOKUP(B31,'[1]Brokers'!$B$9:$Z$71,7,0)</f>
        <v>45107981.3</v>
      </c>
      <c r="H31" s="19">
        <f>VLOOKUP(B31,'[1]Brokers'!$B$9:$AB$66,24,0)</f>
        <v>0</v>
      </c>
      <c r="I31" s="19">
        <f>VLOOKUP(B31,'[1]Brokers'!$B$9:$M$66,12,0)</f>
        <v>0</v>
      </c>
      <c r="J31" s="19">
        <f>VLOOKUP(B31,'[1]Brokers'!$B$9:$R$66,17,0)</f>
        <v>22700000</v>
      </c>
      <c r="K31" s="19">
        <f>VLOOKUP(B31,'[1]Brokers'!$B$9:$T$66,19,0)</f>
        <v>0</v>
      </c>
      <c r="L31" s="20">
        <f t="shared" si="0"/>
        <v>67807981.3</v>
      </c>
      <c r="M31" s="21">
        <f>VLOOKUP(B31,'[2]Sheet6'!$B$9:$AB$66,27,0)</f>
        <v>869097147.56</v>
      </c>
      <c r="N31" s="22">
        <f>M31/$M$74</f>
        <v>0.0014716662376505548</v>
      </c>
      <c r="O31" s="19"/>
    </row>
    <row r="32" spans="1:15" ht="15">
      <c r="A32" s="14">
        <v>17</v>
      </c>
      <c r="B32" s="15" t="s">
        <v>49</v>
      </c>
      <c r="C32" s="16" t="s">
        <v>50</v>
      </c>
      <c r="D32" s="17" t="s">
        <v>18</v>
      </c>
      <c r="E32" s="18"/>
      <c r="F32" s="18"/>
      <c r="G32" s="19">
        <f>VLOOKUP(B32,'[1]Brokers'!$B$9:$Z$71,7,0)</f>
        <v>20683104</v>
      </c>
      <c r="H32" s="19">
        <f>VLOOKUP(B32,'[1]Brokers'!$B$9:$AB$66,24,0)</f>
        <v>0</v>
      </c>
      <c r="I32" s="19">
        <f>VLOOKUP(B32,'[1]Brokers'!$B$9:$M$66,12,0)</f>
        <v>0</v>
      </c>
      <c r="J32" s="19">
        <f>VLOOKUP(B32,'[1]Brokers'!$B$9:$R$66,17,0)</f>
        <v>0</v>
      </c>
      <c r="K32" s="19">
        <f>VLOOKUP(B32,'[1]Brokers'!$B$9:$T$66,19,0)</f>
        <v>0</v>
      </c>
      <c r="L32" s="20">
        <f t="shared" si="0"/>
        <v>20683104</v>
      </c>
      <c r="M32" s="21">
        <f>VLOOKUP(B32,'[2]Sheet6'!$B$9:$AB$66,27,0)</f>
        <v>509849628.40000004</v>
      </c>
      <c r="N32" s="22">
        <f>M32/$M$74</f>
        <v>0.0008633424773070734</v>
      </c>
      <c r="O32" s="19"/>
    </row>
    <row r="33" spans="1:15" ht="15">
      <c r="A33" s="14">
        <v>18</v>
      </c>
      <c r="B33" s="15" t="s">
        <v>51</v>
      </c>
      <c r="C33" s="16" t="s">
        <v>52</v>
      </c>
      <c r="D33" s="17" t="s">
        <v>18</v>
      </c>
      <c r="E33" s="18"/>
      <c r="F33" s="18"/>
      <c r="G33" s="19">
        <f>VLOOKUP(B33,'[1]Brokers'!$B$9:$Z$71,7,0)</f>
        <v>6423399</v>
      </c>
      <c r="H33" s="19">
        <f>VLOOKUP(B33,'[1]Brokers'!$B$9:$AB$66,24,0)</f>
        <v>0</v>
      </c>
      <c r="I33" s="19">
        <f>VLOOKUP(B33,'[1]Brokers'!$B$9:$M$66,12,0)</f>
        <v>0</v>
      </c>
      <c r="J33" s="19">
        <f>VLOOKUP(B33,'[1]Brokers'!$B$9:$R$66,17,0)</f>
        <v>0</v>
      </c>
      <c r="K33" s="19">
        <f>VLOOKUP(B33,'[1]Brokers'!$B$9:$T$66,19,0)</f>
        <v>49959772</v>
      </c>
      <c r="L33" s="20">
        <f t="shared" si="0"/>
        <v>56383171</v>
      </c>
      <c r="M33" s="21">
        <f>VLOOKUP(B33,'[2]Sheet6'!$B$9:$AB$66,27,0)</f>
        <v>472958639.4</v>
      </c>
      <c r="N33" s="22">
        <f>M33/$M$74</f>
        <v>0.0008008739452939823</v>
      </c>
      <c r="O33" s="19"/>
    </row>
    <row r="34" spans="1:15" ht="15">
      <c r="A34" s="14">
        <v>19</v>
      </c>
      <c r="B34" s="15" t="s">
        <v>55</v>
      </c>
      <c r="C34" s="16" t="s">
        <v>56</v>
      </c>
      <c r="D34" s="17" t="s">
        <v>18</v>
      </c>
      <c r="E34" s="18" t="s">
        <v>18</v>
      </c>
      <c r="F34" s="18"/>
      <c r="G34" s="19">
        <f>VLOOKUP(B34,'[1]Brokers'!$B$9:$Z$71,7,0)</f>
        <v>30837104</v>
      </c>
      <c r="H34" s="19">
        <f>VLOOKUP(B34,'[1]Brokers'!$B$9:$AB$66,24,0)</f>
        <v>94612060</v>
      </c>
      <c r="I34" s="19">
        <f>VLOOKUP(B34,'[1]Brokers'!$B$9:$M$66,12,0)</f>
        <v>0</v>
      </c>
      <c r="J34" s="19">
        <f>VLOOKUP(B34,'[1]Brokers'!$B$9:$R$66,17,0)</f>
        <v>0</v>
      </c>
      <c r="K34" s="19">
        <f>VLOOKUP(B34,'[1]Brokers'!$B$9:$T$66,19,0)</f>
        <v>0</v>
      </c>
      <c r="L34" s="20">
        <f>K34+J34+I34+H34+G34</f>
        <v>125449164</v>
      </c>
      <c r="M34" s="21">
        <f>VLOOKUP(B34,'[2]Sheet6'!$B$9:$AB$66,27,0)</f>
        <v>371630227.2</v>
      </c>
      <c r="N34" s="22">
        <f>M34/$M$74</f>
        <v>0.0006292917423513778</v>
      </c>
      <c r="O34" s="19"/>
    </row>
    <row r="35" spans="1:15" ht="15">
      <c r="A35" s="14">
        <v>20</v>
      </c>
      <c r="B35" s="15" t="s">
        <v>65</v>
      </c>
      <c r="C35" s="16" t="s">
        <v>66</v>
      </c>
      <c r="D35" s="17" t="s">
        <v>18</v>
      </c>
      <c r="E35" s="18" t="s">
        <v>18</v>
      </c>
      <c r="F35" s="18" t="s">
        <v>18</v>
      </c>
      <c r="G35" s="19">
        <f>VLOOKUP(B35,'[1]Brokers'!$B$9:$Z$71,7,0)</f>
        <v>6124147</v>
      </c>
      <c r="H35" s="19">
        <f>VLOOKUP(B35,'[1]Brokers'!$B$9:$AB$66,24,0)</f>
        <v>0</v>
      </c>
      <c r="I35" s="19">
        <f>VLOOKUP(B35,'[1]Brokers'!$B$9:$M$66,12,0)</f>
        <v>0</v>
      </c>
      <c r="J35" s="19">
        <f>VLOOKUP(B35,'[1]Brokers'!$B$9:$R$66,17,0)</f>
        <v>0</v>
      </c>
      <c r="K35" s="19">
        <f>VLOOKUP(B35,'[1]Brokers'!$B$9:$T$66,19,0)</f>
        <v>20038480</v>
      </c>
      <c r="L35" s="20">
        <f t="shared" si="0"/>
        <v>26162627</v>
      </c>
      <c r="M35" s="21">
        <f>VLOOKUP(B35,'[2]Sheet6'!$B$9:$AB$66,27,0)</f>
        <v>299189061.92</v>
      </c>
      <c r="N35" s="22">
        <f>M35/$M$74</f>
        <v>0.0005066251135884758</v>
      </c>
      <c r="O35" s="19"/>
    </row>
    <row r="36" spans="1:15" ht="15">
      <c r="A36" s="14">
        <v>21</v>
      </c>
      <c r="B36" s="15" t="s">
        <v>69</v>
      </c>
      <c r="C36" s="16" t="s">
        <v>70</v>
      </c>
      <c r="D36" s="17" t="s">
        <v>18</v>
      </c>
      <c r="E36" s="18"/>
      <c r="F36" s="18"/>
      <c r="G36" s="19">
        <f>VLOOKUP(B36,'[1]Brokers'!$B$9:$Z$71,7,0)</f>
        <v>4111790</v>
      </c>
      <c r="H36" s="19">
        <f>VLOOKUP(B36,'[1]Brokers'!$B$9:$AB$66,24,0)</f>
        <v>0</v>
      </c>
      <c r="I36" s="19">
        <f>VLOOKUP(B36,'[1]Brokers'!$B$9:$M$66,12,0)</f>
        <v>0</v>
      </c>
      <c r="J36" s="19">
        <f>VLOOKUP(B36,'[1]Brokers'!$B$9:$R$66,17,0)</f>
        <v>0</v>
      </c>
      <c r="K36" s="19">
        <f>VLOOKUP(B36,'[1]Brokers'!$B$9:$T$66,19,0)</f>
        <v>194396000</v>
      </c>
      <c r="L36" s="20">
        <f>K36+J36+I36+H36+G36</f>
        <v>198507790</v>
      </c>
      <c r="M36" s="21">
        <f>VLOOKUP(B36,'[2]Sheet6'!$B$9:$AB$66,27,0)</f>
        <v>271993547.90999997</v>
      </c>
      <c r="N36" s="22">
        <f>M36/$M$74</f>
        <v>0.00046057419753561113</v>
      </c>
      <c r="O36" s="19"/>
    </row>
    <row r="37" spans="1:15" ht="15">
      <c r="A37" s="14">
        <v>22</v>
      </c>
      <c r="B37" s="15" t="s">
        <v>53</v>
      </c>
      <c r="C37" s="16" t="s">
        <v>54</v>
      </c>
      <c r="D37" s="17" t="s">
        <v>18</v>
      </c>
      <c r="E37" s="18"/>
      <c r="F37" s="18"/>
      <c r="G37" s="19">
        <f>VLOOKUP(B37,'[1]Brokers'!$B$9:$Z$71,7,0)</f>
        <v>960700</v>
      </c>
      <c r="H37" s="19">
        <f>VLOOKUP(B37,'[1]Brokers'!$B$9:$AB$66,24,0)</f>
        <v>0</v>
      </c>
      <c r="I37" s="19">
        <f>VLOOKUP(B37,'[1]Brokers'!$B$9:$M$66,12,0)</f>
        <v>0</v>
      </c>
      <c r="J37" s="19">
        <f>VLOOKUP(B37,'[1]Brokers'!$B$9:$R$66,17,0)</f>
        <v>0</v>
      </c>
      <c r="K37" s="19">
        <f>VLOOKUP(B37,'[1]Brokers'!$B$9:$T$66,19,0)</f>
        <v>0</v>
      </c>
      <c r="L37" s="20">
        <f t="shared" si="0"/>
        <v>960700</v>
      </c>
      <c r="M37" s="21">
        <f>VLOOKUP(B37,'[2]Sheet6'!$B$9:$AB$66,27,0)</f>
        <v>255491422</v>
      </c>
      <c r="N37" s="22">
        <f>M37/$M$74</f>
        <v>0.00043263069131264454</v>
      </c>
      <c r="O37" s="19"/>
    </row>
    <row r="38" spans="1:15" ht="15">
      <c r="A38" s="14">
        <v>23</v>
      </c>
      <c r="B38" s="15" t="s">
        <v>59</v>
      </c>
      <c r="C38" s="16" t="s">
        <v>60</v>
      </c>
      <c r="D38" s="17" t="s">
        <v>18</v>
      </c>
      <c r="E38" s="18"/>
      <c r="F38" s="18"/>
      <c r="G38" s="19">
        <f>VLOOKUP(B38,'[1]Brokers'!$B$9:$Z$71,7,0)</f>
        <v>32929454</v>
      </c>
      <c r="H38" s="19">
        <f>VLOOKUP(B38,'[1]Brokers'!$B$9:$AB$66,24,0)</f>
        <v>0</v>
      </c>
      <c r="I38" s="19">
        <f>VLOOKUP(B38,'[1]Brokers'!$B$9:$M$66,12,0)</f>
        <v>0</v>
      </c>
      <c r="J38" s="19">
        <f>VLOOKUP(B38,'[1]Brokers'!$B$9:$R$66,17,0)</f>
        <v>0</v>
      </c>
      <c r="K38" s="19">
        <f>VLOOKUP(B38,'[1]Brokers'!$B$9:$T$66,19,0)</f>
        <v>0</v>
      </c>
      <c r="L38" s="20">
        <f t="shared" si="0"/>
        <v>32929454</v>
      </c>
      <c r="M38" s="21">
        <f>VLOOKUP(B38,'[2]Sheet6'!$B$9:$AB$66,27,0)</f>
        <v>234162526.56</v>
      </c>
      <c r="N38" s="22">
        <f>M38/$M$74</f>
        <v>0.0003965138827446359</v>
      </c>
      <c r="O38" s="19"/>
    </row>
    <row r="39" spans="1:15" ht="15">
      <c r="A39" s="14">
        <v>24</v>
      </c>
      <c r="B39" s="15" t="s">
        <v>61</v>
      </c>
      <c r="C39" s="16" t="s">
        <v>62</v>
      </c>
      <c r="D39" s="17" t="s">
        <v>18</v>
      </c>
      <c r="E39" s="18" t="s">
        <v>18</v>
      </c>
      <c r="F39" s="18"/>
      <c r="G39" s="19">
        <f>VLOOKUP(B39,'[1]Brokers'!$B$9:$Z$71,7,0)</f>
        <v>2003040</v>
      </c>
      <c r="H39" s="19">
        <f>VLOOKUP(B39,'[1]Brokers'!$B$9:$AB$66,24,0)</f>
        <v>0</v>
      </c>
      <c r="I39" s="19">
        <f>VLOOKUP(B39,'[1]Brokers'!$B$9:$M$66,12,0)</f>
        <v>0</v>
      </c>
      <c r="J39" s="19">
        <f>VLOOKUP(B39,'[1]Brokers'!$B$9:$R$66,17,0)</f>
        <v>0</v>
      </c>
      <c r="K39" s="19">
        <f>VLOOKUP(B39,'[1]Brokers'!$B$9:$T$66,19,0)</f>
        <v>35186160</v>
      </c>
      <c r="L39" s="20">
        <f>K39+J39+I39+H39+G39</f>
        <v>37189200</v>
      </c>
      <c r="M39" s="21">
        <f>VLOOKUP(B39,'[2]Sheet6'!$B$9:$AB$66,27,0)</f>
        <v>201349758</v>
      </c>
      <c r="N39" s="22">
        <f>M39/$M$74</f>
        <v>0.00034095111419894824</v>
      </c>
      <c r="O39" s="19"/>
    </row>
    <row r="40" spans="1:15" ht="15">
      <c r="A40" s="14">
        <v>25</v>
      </c>
      <c r="B40" s="15" t="s">
        <v>57</v>
      </c>
      <c r="C40" s="16" t="s">
        <v>58</v>
      </c>
      <c r="D40" s="17" t="s">
        <v>18</v>
      </c>
      <c r="E40" s="18"/>
      <c r="F40" s="18"/>
      <c r="G40" s="19">
        <f>VLOOKUP(B40,'[1]Brokers'!$B$9:$Z$71,7,0)</f>
        <v>569228</v>
      </c>
      <c r="H40" s="19">
        <f>VLOOKUP(B40,'[1]Brokers'!$B$9:$AB$66,24,0)</f>
        <v>0</v>
      </c>
      <c r="I40" s="19">
        <f>VLOOKUP(B40,'[1]Brokers'!$B$9:$M$66,12,0)</f>
        <v>0</v>
      </c>
      <c r="J40" s="19">
        <f>VLOOKUP(B40,'[1]Brokers'!$B$9:$R$66,17,0)</f>
        <v>0</v>
      </c>
      <c r="K40" s="19">
        <f>VLOOKUP(B40,'[1]Brokers'!$B$9:$T$66,19,0)</f>
        <v>0</v>
      </c>
      <c r="L40" s="20">
        <f t="shared" si="0"/>
        <v>569228</v>
      </c>
      <c r="M40" s="21">
        <f>VLOOKUP(B40,'[2]Sheet6'!$B$9:$AB$66,27,0)</f>
        <v>177138682.4</v>
      </c>
      <c r="N40" s="22">
        <f>M40/$M$74</f>
        <v>0.0002999538302500151</v>
      </c>
      <c r="O40" s="19"/>
    </row>
    <row r="41" spans="1:15" ht="15">
      <c r="A41" s="14">
        <v>26</v>
      </c>
      <c r="B41" s="15" t="s">
        <v>63</v>
      </c>
      <c r="C41" s="16" t="s">
        <v>64</v>
      </c>
      <c r="D41" s="17" t="s">
        <v>18</v>
      </c>
      <c r="E41" s="18"/>
      <c r="F41" s="18"/>
      <c r="G41" s="19">
        <f>VLOOKUP(B41,'[1]Brokers'!$B$9:$Z$71,7,0)</f>
        <v>3178443</v>
      </c>
      <c r="H41" s="19">
        <f>VLOOKUP(B41,'[1]Brokers'!$B$9:$AB$66,24,0)</f>
        <v>0</v>
      </c>
      <c r="I41" s="19">
        <f>VLOOKUP(B41,'[1]Brokers'!$B$9:$M$66,12,0)</f>
        <v>0</v>
      </c>
      <c r="J41" s="19">
        <f>VLOOKUP(B41,'[1]Brokers'!$B$9:$R$66,17,0)</f>
        <v>0</v>
      </c>
      <c r="K41" s="19">
        <f>VLOOKUP(B41,'[1]Brokers'!$B$9:$T$66,19,0)</f>
        <v>0</v>
      </c>
      <c r="L41" s="20">
        <f t="shared" si="0"/>
        <v>3178443</v>
      </c>
      <c r="M41" s="21">
        <f>VLOOKUP(B41,'[2]Sheet6'!$B$9:$AB$66,27,0)</f>
        <v>136702160.6</v>
      </c>
      <c r="N41" s="22">
        <f>M41/$M$74</f>
        <v>0.00023148154948352884</v>
      </c>
      <c r="O41" s="19"/>
    </row>
    <row r="42" spans="1:15" ht="15">
      <c r="A42" s="14">
        <v>27</v>
      </c>
      <c r="B42" s="15" t="s">
        <v>67</v>
      </c>
      <c r="C42" s="16" t="s">
        <v>68</v>
      </c>
      <c r="D42" s="17" t="s">
        <v>18</v>
      </c>
      <c r="E42" s="18"/>
      <c r="F42" s="18"/>
      <c r="G42" s="19">
        <f>VLOOKUP(B42,'[1]Brokers'!$B$9:$Z$71,7,0)</f>
        <v>0</v>
      </c>
      <c r="H42" s="19">
        <f>VLOOKUP(B42,'[1]Brokers'!$B$9:$AB$66,24,0)</f>
        <v>0</v>
      </c>
      <c r="I42" s="19">
        <f>VLOOKUP(B42,'[1]Brokers'!$B$9:$M$66,12,0)</f>
        <v>0</v>
      </c>
      <c r="J42" s="19">
        <f>VLOOKUP(B42,'[1]Brokers'!$B$9:$R$66,17,0)</f>
        <v>0</v>
      </c>
      <c r="K42" s="19">
        <f>VLOOKUP(B42,'[1]Brokers'!$B$9:$T$66,19,0)</f>
        <v>29146880</v>
      </c>
      <c r="L42" s="20">
        <f>K42+J42+I42+H42+G42</f>
        <v>29146880</v>
      </c>
      <c r="M42" s="21">
        <f>VLOOKUP(B42,'[2]Sheet6'!$B$9:$AB$66,27,0)</f>
        <v>123942326</v>
      </c>
      <c r="N42" s="22">
        <f>M42/$M$74</f>
        <v>0.00020987496864093212</v>
      </c>
      <c r="O42" s="19"/>
    </row>
    <row r="43" spans="1:15" ht="15">
      <c r="A43" s="14">
        <v>28</v>
      </c>
      <c r="B43" s="15" t="s">
        <v>77</v>
      </c>
      <c r="C43" s="16" t="s">
        <v>78</v>
      </c>
      <c r="D43" s="17" t="s">
        <v>18</v>
      </c>
      <c r="E43" s="18"/>
      <c r="F43" s="18"/>
      <c r="G43" s="19">
        <f>VLOOKUP(B43,'[1]Brokers'!$B$9:$Z$71,7,0)</f>
        <v>899530</v>
      </c>
      <c r="H43" s="19">
        <f>VLOOKUP(B43,'[1]Brokers'!$B$9:$AB$66,24,0)</f>
        <v>0</v>
      </c>
      <c r="I43" s="19">
        <f>VLOOKUP(B43,'[1]Brokers'!$B$9:$M$66,12,0)</f>
        <v>0</v>
      </c>
      <c r="J43" s="19">
        <f>VLOOKUP(B43,'[1]Brokers'!$B$9:$R$66,17,0)</f>
        <v>0</v>
      </c>
      <c r="K43" s="19">
        <f>VLOOKUP(B43,'[1]Brokers'!$B$9:$T$66,19,0)</f>
        <v>0</v>
      </c>
      <c r="L43" s="20">
        <f t="shared" si="0"/>
        <v>899530</v>
      </c>
      <c r="M43" s="21">
        <f>VLOOKUP(B43,'[2]Sheet6'!$B$9:$AB$66,27,0)</f>
        <v>110914061.8</v>
      </c>
      <c r="N43" s="22">
        <f>M43/$M$74</f>
        <v>0.00018781384853236823</v>
      </c>
      <c r="O43" s="19"/>
    </row>
    <row r="44" spans="1:15" ht="15">
      <c r="A44" s="14">
        <v>29</v>
      </c>
      <c r="B44" s="15" t="s">
        <v>71</v>
      </c>
      <c r="C44" s="16" t="s">
        <v>72</v>
      </c>
      <c r="D44" s="17" t="s">
        <v>18</v>
      </c>
      <c r="E44" s="18"/>
      <c r="F44" s="18"/>
      <c r="G44" s="19">
        <f>VLOOKUP(B44,'[1]Brokers'!$B$9:$Z$71,7,0)</f>
        <v>17154873</v>
      </c>
      <c r="H44" s="19">
        <f>VLOOKUP(B44,'[1]Brokers'!$B$9:$AB$66,24,0)</f>
        <v>0</v>
      </c>
      <c r="I44" s="19">
        <f>VLOOKUP(B44,'[1]Brokers'!$B$9:$M$66,12,0)</f>
        <v>0</v>
      </c>
      <c r="J44" s="19">
        <f>VLOOKUP(B44,'[1]Brokers'!$B$9:$R$66,17,0)</f>
        <v>0</v>
      </c>
      <c r="K44" s="19">
        <f>VLOOKUP(B44,'[1]Brokers'!$B$9:$T$66,19,0)</f>
        <v>0</v>
      </c>
      <c r="L44" s="20">
        <f>K44+J44+I44+H44+G44</f>
        <v>17154873</v>
      </c>
      <c r="M44" s="21">
        <f>VLOOKUP(B44,'[2]Sheet6'!$B$9:$AB$66,27,0)</f>
        <v>97738854.37</v>
      </c>
      <c r="N44" s="22">
        <f>M44/$M$74</f>
        <v>0.000165503905388256</v>
      </c>
      <c r="O44" s="19"/>
    </row>
    <row r="45" spans="1:15" ht="15">
      <c r="A45" s="14">
        <v>30</v>
      </c>
      <c r="B45" s="15" t="s">
        <v>83</v>
      </c>
      <c r="C45" s="16" t="s">
        <v>84</v>
      </c>
      <c r="D45" s="17" t="s">
        <v>18</v>
      </c>
      <c r="E45" s="18"/>
      <c r="F45" s="18"/>
      <c r="G45" s="19">
        <f>VLOOKUP(B45,'[1]Brokers'!$B$9:$Z$71,7,0)</f>
        <v>7059602</v>
      </c>
      <c r="H45" s="19">
        <f>VLOOKUP(B45,'[1]Brokers'!$B$9:$AB$66,24,0)</f>
        <v>0</v>
      </c>
      <c r="I45" s="19">
        <f>VLOOKUP(B45,'[1]Brokers'!$B$9:$M$66,12,0)</f>
        <v>0</v>
      </c>
      <c r="J45" s="19">
        <f>VLOOKUP(B45,'[1]Brokers'!$B$9:$R$66,17,0)</f>
        <v>0</v>
      </c>
      <c r="K45" s="19">
        <f>VLOOKUP(B45,'[1]Brokers'!$B$9:$T$66,19,0)</f>
        <v>0</v>
      </c>
      <c r="L45" s="20">
        <f t="shared" si="0"/>
        <v>7059602</v>
      </c>
      <c r="M45" s="21">
        <f>VLOOKUP(B45,'[2]Sheet6'!$B$9:$AB$66,27,0)</f>
        <v>95163897.31</v>
      </c>
      <c r="N45" s="22">
        <f>M45/$M$74</f>
        <v>0.00016114365937980812</v>
      </c>
      <c r="O45" s="19"/>
    </row>
    <row r="46" spans="1:15" ht="15">
      <c r="A46" s="14">
        <v>31</v>
      </c>
      <c r="B46" s="15" t="s">
        <v>73</v>
      </c>
      <c r="C46" s="16" t="s">
        <v>74</v>
      </c>
      <c r="D46" s="17" t="s">
        <v>18</v>
      </c>
      <c r="E46" s="18"/>
      <c r="F46" s="18"/>
      <c r="G46" s="19">
        <f>VLOOKUP(B46,'[1]Brokers'!$B$9:$Z$71,7,0)</f>
        <v>4660885.1</v>
      </c>
      <c r="H46" s="19">
        <f>VLOOKUP(B46,'[1]Brokers'!$B$9:$AB$66,24,0)</f>
        <v>0</v>
      </c>
      <c r="I46" s="19">
        <f>VLOOKUP(B46,'[1]Brokers'!$B$9:$M$66,12,0)</f>
        <v>0</v>
      </c>
      <c r="J46" s="19">
        <f>VLOOKUP(B46,'[1]Brokers'!$B$9:$R$66,17,0)</f>
        <v>0</v>
      </c>
      <c r="K46" s="19">
        <f>VLOOKUP(B46,'[1]Brokers'!$B$9:$T$66,19,0)</f>
        <v>0</v>
      </c>
      <c r="L46" s="20">
        <f t="shared" si="0"/>
        <v>4660885.1</v>
      </c>
      <c r="M46" s="21">
        <f>VLOOKUP(B46,'[2]Sheet6'!$B$9:$AB$66,27,0)</f>
        <v>66292793.6</v>
      </c>
      <c r="N46" s="22">
        <f>M46/$M$74</f>
        <v>0.00011225542094409124</v>
      </c>
      <c r="O46" s="19"/>
    </row>
    <row r="47" spans="1:15" ht="15">
      <c r="A47" s="14">
        <v>32</v>
      </c>
      <c r="B47" s="15" t="s">
        <v>87</v>
      </c>
      <c r="C47" s="16" t="s">
        <v>88</v>
      </c>
      <c r="D47" s="17" t="s">
        <v>18</v>
      </c>
      <c r="E47" s="18"/>
      <c r="F47" s="18"/>
      <c r="G47" s="19">
        <f>VLOOKUP(B47,'[1]Brokers'!$B$9:$Z$71,7,0)</f>
        <v>0</v>
      </c>
      <c r="H47" s="19">
        <f>VLOOKUP(B47,'[1]Brokers'!$B$9:$AB$66,24,0)</f>
        <v>0</v>
      </c>
      <c r="I47" s="19">
        <f>VLOOKUP(B47,'[1]Brokers'!$B$9:$M$66,12,0)</f>
        <v>0</v>
      </c>
      <c r="J47" s="19">
        <f>VLOOKUP(B47,'[1]Brokers'!$B$9:$R$66,17,0)</f>
        <v>0</v>
      </c>
      <c r="K47" s="19">
        <f>VLOOKUP(B47,'[1]Brokers'!$B$9:$T$66,19,0)</f>
        <v>29936984</v>
      </c>
      <c r="L47" s="20">
        <f>K47+J47+I47+H47+G47</f>
        <v>29936984</v>
      </c>
      <c r="M47" s="21">
        <f>VLOOKUP(B47,'[2]Sheet6'!$B$9:$AB$66,27,0)</f>
        <v>51465004</v>
      </c>
      <c r="N47" s="22">
        <f>M47/$M$74</f>
        <v>8.714711470402327E-05</v>
      </c>
      <c r="O47" s="19"/>
    </row>
    <row r="48" spans="1:15" ht="15">
      <c r="A48" s="14">
        <v>33</v>
      </c>
      <c r="B48" s="15" t="s">
        <v>75</v>
      </c>
      <c r="C48" s="16" t="s">
        <v>76</v>
      </c>
      <c r="D48" s="17" t="s">
        <v>18</v>
      </c>
      <c r="E48" s="18" t="s">
        <v>18</v>
      </c>
      <c r="F48" s="18"/>
      <c r="G48" s="19">
        <f>VLOOKUP(B48,'[1]Brokers'!$B$9:$Z$71,7,0)</f>
        <v>0</v>
      </c>
      <c r="H48" s="19">
        <f>VLOOKUP(B48,'[1]Brokers'!$B$9:$AB$66,24,0)</f>
        <v>0</v>
      </c>
      <c r="I48" s="19">
        <f>VLOOKUP(B48,'[1]Brokers'!$B$9:$M$66,12,0)</f>
        <v>0</v>
      </c>
      <c r="J48" s="19">
        <f>VLOOKUP(B48,'[1]Brokers'!$B$9:$R$66,17,0)</f>
        <v>0</v>
      </c>
      <c r="K48" s="19">
        <f>VLOOKUP(B48,'[1]Brokers'!$B$9:$T$66,19,0)</f>
        <v>0</v>
      </c>
      <c r="L48" s="20">
        <f t="shared" si="0"/>
        <v>0</v>
      </c>
      <c r="M48" s="21">
        <f>VLOOKUP(B48,'[2]Sheet6'!$B$9:$AB$66,27,0)</f>
        <v>48131000</v>
      </c>
      <c r="N48" s="22">
        <f>M48/$M$74</f>
        <v>8.150155351817993E-05</v>
      </c>
      <c r="O48" s="19"/>
    </row>
    <row r="49" spans="1:15" ht="15">
      <c r="A49" s="14">
        <v>34</v>
      </c>
      <c r="B49" s="15" t="s">
        <v>89</v>
      </c>
      <c r="C49" s="16" t="s">
        <v>90</v>
      </c>
      <c r="D49" s="17" t="s">
        <v>18</v>
      </c>
      <c r="E49" s="18" t="s">
        <v>18</v>
      </c>
      <c r="F49" s="18"/>
      <c r="G49" s="19">
        <f>VLOOKUP(B49,'[1]Brokers'!$B$9:$Z$71,7,0)</f>
        <v>27943704</v>
      </c>
      <c r="H49" s="19">
        <f>VLOOKUP(B49,'[1]Brokers'!$B$9:$AB$66,24,0)</f>
        <v>0</v>
      </c>
      <c r="I49" s="19">
        <f>VLOOKUP(B49,'[1]Brokers'!$B$9:$M$66,12,0)</f>
        <v>0</v>
      </c>
      <c r="J49" s="19">
        <f>VLOOKUP(B49,'[1]Brokers'!$B$9:$R$66,17,0)</f>
        <v>0</v>
      </c>
      <c r="K49" s="19">
        <f>VLOOKUP(B49,'[1]Brokers'!$B$9:$T$66,19,0)</f>
        <v>0</v>
      </c>
      <c r="L49" s="20">
        <f>K49+J49+I49+H49+G49</f>
        <v>27943704</v>
      </c>
      <c r="M49" s="21">
        <f>VLOOKUP(B49,'[2]Sheet6'!$B$9:$AB$66,27,0)</f>
        <v>40405121</v>
      </c>
      <c r="N49" s="22">
        <f>M49/$M$74</f>
        <v>6.841910892335575E-05</v>
      </c>
      <c r="O49" s="19"/>
    </row>
    <row r="50" spans="1:16" s="24" customFormat="1" ht="15">
      <c r="A50" s="14">
        <v>35</v>
      </c>
      <c r="B50" s="15" t="s">
        <v>79</v>
      </c>
      <c r="C50" s="16" t="s">
        <v>80</v>
      </c>
      <c r="D50" s="17" t="s">
        <v>18</v>
      </c>
      <c r="E50" s="18"/>
      <c r="F50" s="18"/>
      <c r="G50" s="19">
        <f>VLOOKUP(B50,'[1]Brokers'!$B$9:$Z$71,7,0)</f>
        <v>2544603</v>
      </c>
      <c r="H50" s="19">
        <f>VLOOKUP(B50,'[1]Brokers'!$B$9:$AB$66,24,0)</f>
        <v>0</v>
      </c>
      <c r="I50" s="19">
        <f>VLOOKUP(B50,'[1]Brokers'!$B$9:$M$66,12,0)</f>
        <v>0</v>
      </c>
      <c r="J50" s="19">
        <f>VLOOKUP(B50,'[1]Brokers'!$B$9:$R$66,17,0)</f>
        <v>0</v>
      </c>
      <c r="K50" s="19">
        <f>VLOOKUP(B50,'[1]Brokers'!$B$9:$T$66,19,0)</f>
        <v>0</v>
      </c>
      <c r="L50" s="20">
        <f t="shared" si="0"/>
        <v>2544603</v>
      </c>
      <c r="M50" s="21">
        <f>VLOOKUP(B50,'[2]Sheet6'!$B$9:$AB$66,27,0)</f>
        <v>33786803</v>
      </c>
      <c r="N50" s="22">
        <f>M50/$M$74</f>
        <v>5.721212800300642E-05</v>
      </c>
      <c r="O50" s="19"/>
      <c r="P50" s="23"/>
    </row>
    <row r="51" spans="1:15" ht="15">
      <c r="A51" s="14">
        <v>36</v>
      </c>
      <c r="B51" s="15" t="s">
        <v>81</v>
      </c>
      <c r="C51" s="16" t="s">
        <v>82</v>
      </c>
      <c r="D51" s="17" t="s">
        <v>18</v>
      </c>
      <c r="E51" s="18"/>
      <c r="F51" s="18"/>
      <c r="G51" s="19">
        <f>VLOOKUP(B51,'[1]Brokers'!$B$9:$Z$71,7,0)</f>
        <v>0</v>
      </c>
      <c r="H51" s="19">
        <f>VLOOKUP(B51,'[1]Brokers'!$B$9:$AB$66,24,0)</f>
        <v>0</v>
      </c>
      <c r="I51" s="19">
        <f>VLOOKUP(B51,'[1]Brokers'!$B$9:$M$66,12,0)</f>
        <v>0</v>
      </c>
      <c r="J51" s="19">
        <f>VLOOKUP(B51,'[1]Brokers'!$B$9:$R$66,17,0)</f>
        <v>0</v>
      </c>
      <c r="K51" s="19">
        <f>VLOOKUP(B51,'[1]Brokers'!$B$9:$T$66,19,0)</f>
        <v>0</v>
      </c>
      <c r="L51" s="20">
        <f t="shared" si="0"/>
        <v>0</v>
      </c>
      <c r="M51" s="21">
        <f>VLOOKUP(B51,'[2]Sheet6'!$B$9:$AB$66,27,0)</f>
        <v>28489344</v>
      </c>
      <c r="N51" s="22">
        <f>M51/$M$74</f>
        <v>4.824179415997669E-05</v>
      </c>
      <c r="O51" s="19"/>
    </row>
    <row r="52" spans="1:15" ht="15">
      <c r="A52" s="14">
        <v>37</v>
      </c>
      <c r="B52" s="15" t="s">
        <v>85</v>
      </c>
      <c r="C52" s="16" t="s">
        <v>86</v>
      </c>
      <c r="D52" s="17" t="s">
        <v>18</v>
      </c>
      <c r="E52" s="18"/>
      <c r="F52" s="18"/>
      <c r="G52" s="19">
        <f>VLOOKUP(B52,'[1]Brokers'!$B$9:$Z$71,7,0)</f>
        <v>0</v>
      </c>
      <c r="H52" s="19">
        <f>VLOOKUP(B52,'[1]Brokers'!$B$9:$AB$66,24,0)</f>
        <v>0</v>
      </c>
      <c r="I52" s="19">
        <f>VLOOKUP(B52,'[1]Brokers'!$B$9:$M$66,12,0)</f>
        <v>0</v>
      </c>
      <c r="J52" s="19">
        <f>VLOOKUP(B52,'[1]Brokers'!$B$9:$R$66,17,0)</f>
        <v>0</v>
      </c>
      <c r="K52" s="19">
        <f>VLOOKUP(B52,'[1]Brokers'!$B$9:$T$66,19,0)</f>
        <v>0</v>
      </c>
      <c r="L52" s="20">
        <f t="shared" si="0"/>
        <v>0</v>
      </c>
      <c r="M52" s="21">
        <f>VLOOKUP(B52,'[2]Sheet6'!$B$9:$AB$66,27,0)</f>
        <v>26159358</v>
      </c>
      <c r="N52" s="22">
        <f>M52/$M$74</f>
        <v>4.429636442289228E-05</v>
      </c>
      <c r="O52" s="19"/>
    </row>
    <row r="53" spans="1:15" ht="15">
      <c r="A53" s="14">
        <v>38</v>
      </c>
      <c r="B53" s="15" t="s">
        <v>91</v>
      </c>
      <c r="C53" s="16" t="s">
        <v>92</v>
      </c>
      <c r="D53" s="17" t="s">
        <v>18</v>
      </c>
      <c r="E53" s="18"/>
      <c r="F53" s="18"/>
      <c r="G53" s="19">
        <f>VLOOKUP(B53,'[1]Brokers'!$B$9:$Z$71,7,0)</f>
        <v>1395838</v>
      </c>
      <c r="H53" s="19">
        <f>VLOOKUP(B53,'[1]Brokers'!$B$9:$AB$66,24,0)</f>
        <v>0</v>
      </c>
      <c r="I53" s="19">
        <f>VLOOKUP(B53,'[1]Brokers'!$B$9:$M$66,12,0)</f>
        <v>0</v>
      </c>
      <c r="J53" s="19">
        <f>VLOOKUP(B53,'[1]Brokers'!$B$9:$R$66,17,0)</f>
        <v>0</v>
      </c>
      <c r="K53" s="19">
        <f>VLOOKUP(B53,'[1]Brokers'!$B$9:$T$66,19,0)</f>
        <v>0</v>
      </c>
      <c r="L53" s="20">
        <f t="shared" si="0"/>
        <v>1395838</v>
      </c>
      <c r="M53" s="21">
        <f>VLOOKUP(B53,'[2]Sheet6'!$B$9:$AB$66,27,0)</f>
        <v>17738255.5</v>
      </c>
      <c r="N53" s="22">
        <f>M53/$M$74</f>
        <v>3.003667864686791E-05</v>
      </c>
      <c r="O53" s="19"/>
    </row>
    <row r="54" spans="1:15" ht="15">
      <c r="A54" s="14">
        <v>39</v>
      </c>
      <c r="B54" s="15" t="s">
        <v>101</v>
      </c>
      <c r="C54" s="16" t="s">
        <v>102</v>
      </c>
      <c r="D54" s="17" t="s">
        <v>18</v>
      </c>
      <c r="E54" s="18"/>
      <c r="F54" s="18"/>
      <c r="G54" s="19">
        <f>VLOOKUP(B54,'[1]Brokers'!$B$9:$Z$71,7,0)</f>
        <v>1080000</v>
      </c>
      <c r="H54" s="19">
        <f>VLOOKUP(B54,'[1]Brokers'!$B$9:$AB$66,24,0)</f>
        <v>0</v>
      </c>
      <c r="I54" s="19">
        <f>VLOOKUP(B54,'[1]Brokers'!$B$9:$M$66,12,0)</f>
        <v>0</v>
      </c>
      <c r="J54" s="19">
        <f>VLOOKUP(B54,'[1]Brokers'!$B$9:$R$66,17,0)</f>
        <v>0</v>
      </c>
      <c r="K54" s="19">
        <f>VLOOKUP(B54,'[1]Brokers'!$B$9:$T$66,19,0)</f>
        <v>0</v>
      </c>
      <c r="L54" s="20">
        <f t="shared" si="0"/>
        <v>1080000</v>
      </c>
      <c r="M54" s="21">
        <f>VLOOKUP(B54,'[2]Sheet6'!$B$9:$AB$66,27,0)</f>
        <v>5444500</v>
      </c>
      <c r="N54" s="22">
        <f>M54/$M$74</f>
        <v>9.219322435223259E-06</v>
      </c>
      <c r="O54" s="19"/>
    </row>
    <row r="55" spans="1:15" ht="15">
      <c r="A55" s="14">
        <v>40</v>
      </c>
      <c r="B55" s="15" t="s">
        <v>93</v>
      </c>
      <c r="C55" s="16" t="s">
        <v>94</v>
      </c>
      <c r="D55" s="17" t="s">
        <v>18</v>
      </c>
      <c r="E55" s="18"/>
      <c r="F55" s="18"/>
      <c r="G55" s="19">
        <f>VLOOKUP(B55,'[1]Brokers'!$B$9:$Z$71,7,0)</f>
        <v>0</v>
      </c>
      <c r="H55" s="19">
        <f>VLOOKUP(B55,'[1]Brokers'!$B$9:$AB$66,24,0)</f>
        <v>0</v>
      </c>
      <c r="I55" s="19">
        <f>VLOOKUP(B55,'[1]Brokers'!$B$9:$M$66,12,0)</f>
        <v>0</v>
      </c>
      <c r="J55" s="19">
        <f>VLOOKUP(B55,'[1]Brokers'!$B$9:$R$66,17,0)</f>
        <v>0</v>
      </c>
      <c r="K55" s="19">
        <f>VLOOKUP(B55,'[1]Brokers'!$B$9:$T$66,19,0)</f>
        <v>0</v>
      </c>
      <c r="L55" s="20">
        <f t="shared" si="0"/>
        <v>0</v>
      </c>
      <c r="M55" s="21">
        <f>VLOOKUP(B55,'[2]Sheet6'!$B$9:$AB$66,27,0)</f>
        <v>3528759</v>
      </c>
      <c r="N55" s="22">
        <f>M55/$M$74</f>
        <v>5.97534521392157E-06</v>
      </c>
      <c r="O55" s="19"/>
    </row>
    <row r="56" spans="1:15" ht="15">
      <c r="A56" s="14">
        <v>41</v>
      </c>
      <c r="B56" s="15" t="s">
        <v>95</v>
      </c>
      <c r="C56" s="16" t="s">
        <v>96</v>
      </c>
      <c r="D56" s="17" t="s">
        <v>18</v>
      </c>
      <c r="E56" s="18"/>
      <c r="F56" s="18"/>
      <c r="G56" s="19">
        <f>VLOOKUP(B56,'[1]Brokers'!$B$9:$Z$71,7,0)</f>
        <v>2282810</v>
      </c>
      <c r="H56" s="19">
        <f>VLOOKUP(B56,'[1]Brokers'!$B$9:$AB$66,24,0)</f>
        <v>0</v>
      </c>
      <c r="I56" s="19">
        <f>VLOOKUP(B56,'[1]Brokers'!$B$9:$M$66,12,0)</f>
        <v>0</v>
      </c>
      <c r="J56" s="19">
        <f>VLOOKUP(B56,'[1]Brokers'!$B$9:$R$66,17,0)</f>
        <v>0</v>
      </c>
      <c r="K56" s="19">
        <f>VLOOKUP(B56,'[1]Brokers'!$B$9:$T$66,19,0)</f>
        <v>0</v>
      </c>
      <c r="L56" s="20">
        <f t="shared" si="0"/>
        <v>2282810</v>
      </c>
      <c r="M56" s="21">
        <f>VLOOKUP(B56,'[2]Sheet6'!$B$9:$AB$66,27,0)</f>
        <v>4676406.8</v>
      </c>
      <c r="N56" s="22">
        <f>M56/$M$74</f>
        <v>7.918688975566278E-06</v>
      </c>
      <c r="O56" s="19"/>
    </row>
    <row r="57" spans="1:15" ht="15">
      <c r="A57" s="14">
        <v>42</v>
      </c>
      <c r="B57" s="15" t="s">
        <v>97</v>
      </c>
      <c r="C57" s="16" t="s">
        <v>98</v>
      </c>
      <c r="D57" s="17" t="s">
        <v>18</v>
      </c>
      <c r="E57" s="18" t="s">
        <v>18</v>
      </c>
      <c r="F57" s="18" t="s">
        <v>18</v>
      </c>
      <c r="G57" s="19">
        <f>VLOOKUP(B57,'[1]Brokers'!$B$9:$Z$71,7,0)</f>
        <v>0</v>
      </c>
      <c r="H57" s="19">
        <f>VLOOKUP(B57,'[1]Brokers'!$B$9:$AB$66,24,0)</f>
        <v>0</v>
      </c>
      <c r="I57" s="19">
        <f>VLOOKUP(B57,'[1]Brokers'!$B$9:$M$66,12,0)</f>
        <v>0</v>
      </c>
      <c r="J57" s="19">
        <f>VLOOKUP(B57,'[1]Brokers'!$B$9:$R$66,17,0)</f>
        <v>0</v>
      </c>
      <c r="K57" s="19">
        <f>VLOOKUP(B57,'[1]Brokers'!$B$9:$T$66,19,0)</f>
        <v>0</v>
      </c>
      <c r="L57" s="20">
        <f t="shared" si="0"/>
        <v>0</v>
      </c>
      <c r="M57" s="21">
        <f>VLOOKUP(B57,'[2]Sheet6'!$B$9:$AB$66,27,0)</f>
        <v>1156040</v>
      </c>
      <c r="N57" s="22">
        <f>M57/$M$74</f>
        <v>1.9575545060180905E-06</v>
      </c>
      <c r="O57" s="19"/>
    </row>
    <row r="58" spans="1:15" ht="15">
      <c r="A58" s="14">
        <v>43</v>
      </c>
      <c r="B58" s="15" t="s">
        <v>99</v>
      </c>
      <c r="C58" s="16" t="s">
        <v>100</v>
      </c>
      <c r="D58" s="17" t="s">
        <v>18</v>
      </c>
      <c r="E58" s="18" t="s">
        <v>18</v>
      </c>
      <c r="F58" s="18" t="s">
        <v>18</v>
      </c>
      <c r="G58" s="19">
        <f>VLOOKUP(B58,'[1]Brokers'!$B$9:$Z$71,7,0)</f>
        <v>0</v>
      </c>
      <c r="H58" s="19">
        <f>VLOOKUP(B58,'[1]Brokers'!$B$9:$AB$66,24,0)</f>
        <v>0</v>
      </c>
      <c r="I58" s="19">
        <f>VLOOKUP(B58,'[1]Brokers'!$B$9:$M$66,12,0)</f>
        <v>0</v>
      </c>
      <c r="J58" s="19">
        <f>VLOOKUP(B58,'[1]Brokers'!$B$9:$R$66,17,0)</f>
        <v>0</v>
      </c>
      <c r="K58" s="19">
        <f>VLOOKUP(B58,'[1]Brokers'!$B$9:$T$66,19,0)</f>
        <v>0</v>
      </c>
      <c r="L58" s="20">
        <f t="shared" si="0"/>
        <v>0</v>
      </c>
      <c r="M58" s="21">
        <f>VLOOKUP(B58,'[2]Sheet6'!$B$9:$AB$66,27,0)</f>
        <v>0</v>
      </c>
      <c r="N58" s="22">
        <f>M58/$M$74</f>
        <v>0</v>
      </c>
      <c r="O58" s="19"/>
    </row>
    <row r="59" spans="1:15" ht="15">
      <c r="A59" s="14">
        <v>44</v>
      </c>
      <c r="B59" s="15" t="s">
        <v>103</v>
      </c>
      <c r="C59" s="16" t="s">
        <v>104</v>
      </c>
      <c r="D59" s="17" t="s">
        <v>18</v>
      </c>
      <c r="E59" s="18" t="s">
        <v>18</v>
      </c>
      <c r="F59" s="18" t="s">
        <v>18</v>
      </c>
      <c r="G59" s="19">
        <f>VLOOKUP(B59,'[1]Brokers'!$B$9:$Z$71,7,0)</f>
        <v>0</v>
      </c>
      <c r="H59" s="19">
        <f>VLOOKUP(B59,'[1]Brokers'!$B$9:$AB$66,24,0)</f>
        <v>0</v>
      </c>
      <c r="I59" s="19">
        <f>VLOOKUP(B59,'[1]Brokers'!$B$9:$M$66,12,0)</f>
        <v>0</v>
      </c>
      <c r="J59" s="19">
        <f>VLOOKUP(B59,'[1]Brokers'!$B$9:$R$66,17,0)</f>
        <v>0</v>
      </c>
      <c r="K59" s="19">
        <f>VLOOKUP(B59,'[1]Brokers'!$B$9:$T$66,19,0)</f>
        <v>0</v>
      </c>
      <c r="L59" s="20">
        <f t="shared" si="0"/>
        <v>0</v>
      </c>
      <c r="M59" s="21">
        <f>VLOOKUP(B59,'[2]Sheet6'!$B$9:$AB$66,27,0)</f>
        <v>0</v>
      </c>
      <c r="N59" s="22">
        <f>M59/$M$74</f>
        <v>0</v>
      </c>
      <c r="O59" s="19"/>
    </row>
    <row r="60" spans="1:15" ht="15">
      <c r="A60" s="14">
        <v>45</v>
      </c>
      <c r="B60" s="15" t="s">
        <v>105</v>
      </c>
      <c r="C60" s="16" t="s">
        <v>106</v>
      </c>
      <c r="D60" s="17" t="s">
        <v>18</v>
      </c>
      <c r="E60" s="18"/>
      <c r="F60" s="18"/>
      <c r="G60" s="19">
        <f>VLOOKUP(B60,'[1]Brokers'!$B$9:$Z$71,7,0)</f>
        <v>0</v>
      </c>
      <c r="H60" s="19">
        <f>VLOOKUP(B60,'[1]Brokers'!$B$9:$AB$66,24,0)</f>
        <v>0</v>
      </c>
      <c r="I60" s="19">
        <f>VLOOKUP(B60,'[1]Brokers'!$B$9:$M$66,12,0)</f>
        <v>0</v>
      </c>
      <c r="J60" s="19">
        <f>VLOOKUP(B60,'[1]Brokers'!$B$9:$R$66,17,0)</f>
        <v>0</v>
      </c>
      <c r="K60" s="19">
        <f>VLOOKUP(B60,'[1]Brokers'!$B$9:$T$66,19,0)</f>
        <v>0</v>
      </c>
      <c r="L60" s="20">
        <f t="shared" si="0"/>
        <v>0</v>
      </c>
      <c r="M60" s="21">
        <f>VLOOKUP(B60,'[2]Sheet6'!$B$9:$AB$66,27,0)</f>
        <v>0</v>
      </c>
      <c r="N60" s="22">
        <f>M60/$M$74</f>
        <v>0</v>
      </c>
      <c r="O60" s="19"/>
    </row>
    <row r="61" spans="1:15" ht="15">
      <c r="A61" s="14">
        <v>46</v>
      </c>
      <c r="B61" s="15" t="s">
        <v>107</v>
      </c>
      <c r="C61" s="16" t="s">
        <v>108</v>
      </c>
      <c r="D61" s="17" t="s">
        <v>18</v>
      </c>
      <c r="E61" s="18"/>
      <c r="F61" s="18"/>
      <c r="G61" s="19">
        <f>VLOOKUP(B61,'[1]Brokers'!$B$9:$Z$71,7,0)</f>
        <v>0</v>
      </c>
      <c r="H61" s="19">
        <f>VLOOKUP(B61,'[1]Brokers'!$B$9:$AB$66,24,0)</f>
        <v>0</v>
      </c>
      <c r="I61" s="19">
        <f>VLOOKUP(B61,'[1]Brokers'!$B$9:$M$66,12,0)</f>
        <v>0</v>
      </c>
      <c r="J61" s="19">
        <f>VLOOKUP(B61,'[1]Brokers'!$B$9:$R$66,17,0)</f>
        <v>0</v>
      </c>
      <c r="K61" s="19">
        <f>VLOOKUP(B61,'[1]Brokers'!$B$9:$T$66,19,0)</f>
        <v>0</v>
      </c>
      <c r="L61" s="20">
        <f t="shared" si="0"/>
        <v>0</v>
      </c>
      <c r="M61" s="21">
        <f>VLOOKUP(B61,'[2]Sheet6'!$B$9:$AB$66,27,0)</f>
        <v>0</v>
      </c>
      <c r="N61" s="22">
        <f>M61/$M$74</f>
        <v>0</v>
      </c>
      <c r="O61" s="19"/>
    </row>
    <row r="62" spans="1:15" ht="15">
      <c r="A62" s="14">
        <v>47</v>
      </c>
      <c r="B62" s="15" t="s">
        <v>109</v>
      </c>
      <c r="C62" s="16" t="s">
        <v>110</v>
      </c>
      <c r="D62" s="17" t="s">
        <v>18</v>
      </c>
      <c r="E62" s="18"/>
      <c r="F62" s="18"/>
      <c r="G62" s="19">
        <f>VLOOKUP(B62,'[1]Brokers'!$B$9:$Z$71,7,0)</f>
        <v>0</v>
      </c>
      <c r="H62" s="19">
        <f>VLOOKUP(B62,'[1]Brokers'!$B$9:$AB$66,24,0)</f>
        <v>0</v>
      </c>
      <c r="I62" s="19">
        <f>VLOOKUP(B62,'[1]Brokers'!$B$9:$M$66,12,0)</f>
        <v>0</v>
      </c>
      <c r="J62" s="19">
        <f>VLOOKUP(B62,'[1]Brokers'!$B$9:$R$66,17,0)</f>
        <v>0</v>
      </c>
      <c r="K62" s="19">
        <f>VLOOKUP(B62,'[1]Brokers'!$B$9:$T$66,19,0)</f>
        <v>0</v>
      </c>
      <c r="L62" s="20">
        <f t="shared" si="0"/>
        <v>0</v>
      </c>
      <c r="M62" s="21">
        <f>VLOOKUP(B62,'[2]Sheet6'!$B$9:$AB$66,27,0)</f>
        <v>0</v>
      </c>
      <c r="N62" s="22">
        <f>M62/$M$74</f>
        <v>0</v>
      </c>
      <c r="O62" s="19"/>
    </row>
    <row r="63" spans="1:15" ht="15">
      <c r="A63" s="14">
        <v>48</v>
      </c>
      <c r="B63" s="15" t="s">
        <v>111</v>
      </c>
      <c r="C63" s="16" t="s">
        <v>112</v>
      </c>
      <c r="D63" s="17" t="s">
        <v>18</v>
      </c>
      <c r="E63" s="17" t="s">
        <v>18</v>
      </c>
      <c r="F63" s="18"/>
      <c r="G63" s="19">
        <f>VLOOKUP(B63,'[1]Brokers'!$B$9:$Z$71,7,0)</f>
        <v>0</v>
      </c>
      <c r="H63" s="19">
        <f>VLOOKUP(B63,'[1]Brokers'!$B$9:$AB$66,24,0)</f>
        <v>0</v>
      </c>
      <c r="I63" s="19">
        <f>VLOOKUP(B63,'[1]Brokers'!$B$9:$M$66,12,0)</f>
        <v>0</v>
      </c>
      <c r="J63" s="19">
        <f>VLOOKUP(B63,'[1]Brokers'!$B$9:$R$66,17,0)</f>
        <v>0</v>
      </c>
      <c r="K63" s="19">
        <f>VLOOKUP(B63,'[1]Brokers'!$B$9:$T$66,19,0)</f>
        <v>0</v>
      </c>
      <c r="L63" s="20">
        <f t="shared" si="0"/>
        <v>0</v>
      </c>
      <c r="M63" s="21">
        <f>VLOOKUP(B63,'[2]Sheet6'!$B$9:$AB$66,27,0)</f>
        <v>0</v>
      </c>
      <c r="N63" s="22">
        <f>M63/$M$74</f>
        <v>0</v>
      </c>
      <c r="O63" s="19"/>
    </row>
    <row r="64" spans="1:15" ht="15">
      <c r="A64" s="14">
        <v>49</v>
      </c>
      <c r="B64" s="15" t="s">
        <v>113</v>
      </c>
      <c r="C64" s="16" t="s">
        <v>114</v>
      </c>
      <c r="D64" s="17" t="s">
        <v>18</v>
      </c>
      <c r="E64" s="18"/>
      <c r="F64" s="18"/>
      <c r="G64" s="19">
        <f>VLOOKUP(B64,'[1]Brokers'!$B$9:$Z$71,7,0)</f>
        <v>0</v>
      </c>
      <c r="H64" s="19">
        <f>VLOOKUP(B64,'[1]Brokers'!$B$9:$AB$66,24,0)</f>
        <v>0</v>
      </c>
      <c r="I64" s="19">
        <f>VLOOKUP(B64,'[1]Brokers'!$B$9:$M$66,12,0)</f>
        <v>0</v>
      </c>
      <c r="J64" s="19">
        <f>VLOOKUP(B64,'[1]Brokers'!$B$9:$R$66,17,0)</f>
        <v>0</v>
      </c>
      <c r="K64" s="19">
        <f>VLOOKUP(B64,'[1]Brokers'!$B$9:$T$66,19,0)</f>
        <v>0</v>
      </c>
      <c r="L64" s="20">
        <f t="shared" si="0"/>
        <v>0</v>
      </c>
      <c r="M64" s="21">
        <f>VLOOKUP(B64,'[2]Sheet6'!$B$9:$AB$66,27,0)</f>
        <v>0</v>
      </c>
      <c r="N64" s="22">
        <f>M64/$M$74</f>
        <v>0</v>
      </c>
      <c r="O64" s="19"/>
    </row>
    <row r="65" spans="1:15" ht="15">
      <c r="A65" s="14">
        <v>50</v>
      </c>
      <c r="B65" s="15" t="s">
        <v>115</v>
      </c>
      <c r="C65" s="16" t="s">
        <v>116</v>
      </c>
      <c r="D65" s="17" t="s">
        <v>18</v>
      </c>
      <c r="E65" s="18"/>
      <c r="F65" s="18"/>
      <c r="G65" s="19">
        <f>VLOOKUP(B65,'[1]Brokers'!$B$9:$Z$71,7,0)</f>
        <v>0</v>
      </c>
      <c r="H65" s="19">
        <f>VLOOKUP(B65,'[1]Brokers'!$B$9:$AB$66,24,0)</f>
        <v>0</v>
      </c>
      <c r="I65" s="19">
        <f>VLOOKUP(B65,'[1]Brokers'!$B$9:$M$66,12,0)</f>
        <v>0</v>
      </c>
      <c r="J65" s="19">
        <f>VLOOKUP(B65,'[1]Brokers'!$B$9:$R$66,17,0)</f>
        <v>0</v>
      </c>
      <c r="K65" s="19">
        <f>VLOOKUP(B65,'[1]Brokers'!$B$9:$T$66,19,0)</f>
        <v>0</v>
      </c>
      <c r="L65" s="20">
        <f t="shared" si="0"/>
        <v>0</v>
      </c>
      <c r="M65" s="21">
        <f>VLOOKUP(B65,'[2]Sheet6'!$B$9:$AB$66,27,0)</f>
        <v>0</v>
      </c>
      <c r="N65" s="22">
        <f>M65/$M$74</f>
        <v>0</v>
      </c>
      <c r="O65" s="19"/>
    </row>
    <row r="66" spans="1:15" ht="15">
      <c r="A66" s="14">
        <v>51</v>
      </c>
      <c r="B66" s="15" t="s">
        <v>117</v>
      </c>
      <c r="C66" s="16" t="s">
        <v>118</v>
      </c>
      <c r="D66" s="17" t="s">
        <v>18</v>
      </c>
      <c r="E66" s="18"/>
      <c r="F66" s="18"/>
      <c r="G66" s="19">
        <f>VLOOKUP(B66,'[1]Brokers'!$B$9:$Z$71,7,0)</f>
        <v>0</v>
      </c>
      <c r="H66" s="19">
        <f>VLOOKUP(B66,'[1]Brokers'!$B$9:$AB$66,24,0)</f>
        <v>0</v>
      </c>
      <c r="I66" s="19">
        <f>VLOOKUP(B66,'[1]Brokers'!$B$9:$M$66,12,0)</f>
        <v>0</v>
      </c>
      <c r="J66" s="19">
        <f>VLOOKUP(B66,'[1]Brokers'!$B$9:$R$66,17,0)</f>
        <v>0</v>
      </c>
      <c r="K66" s="19">
        <f>VLOOKUP(B66,'[1]Brokers'!$B$9:$T$66,19,0)</f>
        <v>0</v>
      </c>
      <c r="L66" s="20">
        <f t="shared" si="0"/>
        <v>0</v>
      </c>
      <c r="M66" s="21">
        <f>VLOOKUP(B66,'[2]Sheet6'!$B$9:$AB$66,27,0)</f>
        <v>0</v>
      </c>
      <c r="N66" s="22">
        <f>M66/$M$74</f>
        <v>0</v>
      </c>
      <c r="O66" s="19"/>
    </row>
    <row r="67" spans="1:15" ht="15">
      <c r="A67" s="14">
        <v>52</v>
      </c>
      <c r="B67" s="15" t="s">
        <v>119</v>
      </c>
      <c r="C67" s="16" t="s">
        <v>120</v>
      </c>
      <c r="D67" s="17" t="s">
        <v>18</v>
      </c>
      <c r="E67" s="18"/>
      <c r="F67" s="18"/>
      <c r="G67" s="19">
        <f>VLOOKUP(B67,'[1]Brokers'!$B$9:$Z$71,7,0)</f>
        <v>0</v>
      </c>
      <c r="H67" s="19">
        <f>VLOOKUP(B67,'[1]Brokers'!$B$9:$AB$66,24,0)</f>
        <v>0</v>
      </c>
      <c r="I67" s="19">
        <f>VLOOKUP(B67,'[1]Brokers'!$B$9:$M$66,12,0)</f>
        <v>0</v>
      </c>
      <c r="J67" s="19">
        <f>VLOOKUP(B67,'[1]Brokers'!$B$9:$R$66,17,0)</f>
        <v>0</v>
      </c>
      <c r="K67" s="19">
        <f>VLOOKUP(B67,'[1]Brokers'!$B$9:$T$66,19,0)</f>
        <v>0</v>
      </c>
      <c r="L67" s="20">
        <f t="shared" si="0"/>
        <v>0</v>
      </c>
      <c r="M67" s="21">
        <f>VLOOKUP(B67,'[2]Sheet6'!$B$9:$AB$66,27,0)</f>
        <v>0</v>
      </c>
      <c r="N67" s="22">
        <f>M67/$M$74</f>
        <v>0</v>
      </c>
      <c r="O67" s="19"/>
    </row>
    <row r="68" spans="1:15" ht="15">
      <c r="A68" s="14">
        <v>53</v>
      </c>
      <c r="B68" s="15" t="s">
        <v>121</v>
      </c>
      <c r="C68" s="16" t="s">
        <v>122</v>
      </c>
      <c r="D68" s="17" t="s">
        <v>18</v>
      </c>
      <c r="E68" s="18"/>
      <c r="F68" s="18"/>
      <c r="G68" s="19">
        <f>VLOOKUP(B68,'[1]Brokers'!$B$9:$Z$71,7,0)</f>
        <v>0</v>
      </c>
      <c r="H68" s="19">
        <f>VLOOKUP(B68,'[1]Brokers'!$B$9:$AB$66,24,0)</f>
        <v>0</v>
      </c>
      <c r="I68" s="19">
        <f>VLOOKUP(B68,'[1]Brokers'!$B$9:$M$66,12,0)</f>
        <v>0</v>
      </c>
      <c r="J68" s="19">
        <f>VLOOKUP(B68,'[1]Brokers'!$B$9:$R$66,17,0)</f>
        <v>0</v>
      </c>
      <c r="K68" s="19">
        <f>VLOOKUP(B68,'[1]Brokers'!$B$9:$T$66,19,0)</f>
        <v>0</v>
      </c>
      <c r="L68" s="20">
        <f t="shared" si="0"/>
        <v>0</v>
      </c>
      <c r="M68" s="21">
        <f>VLOOKUP(B68,'[2]Sheet6'!$B$9:$AB$66,27,0)</f>
        <v>0</v>
      </c>
      <c r="N68" s="22">
        <f>M68/$M$74</f>
        <v>0</v>
      </c>
      <c r="O68" s="19"/>
    </row>
    <row r="69" spans="1:15" ht="15">
      <c r="A69" s="14">
        <v>54</v>
      </c>
      <c r="B69" s="15" t="s">
        <v>123</v>
      </c>
      <c r="C69" s="16" t="s">
        <v>124</v>
      </c>
      <c r="D69" s="17" t="s">
        <v>18</v>
      </c>
      <c r="E69" s="18"/>
      <c r="F69" s="18"/>
      <c r="G69" s="19">
        <f>VLOOKUP(B69,'[1]Brokers'!$B$9:$Z$71,7,0)</f>
        <v>0</v>
      </c>
      <c r="H69" s="19">
        <f>VLOOKUP(B69,'[1]Brokers'!$B$9:$AB$66,24,0)</f>
        <v>0</v>
      </c>
      <c r="I69" s="19">
        <f>VLOOKUP(B69,'[1]Brokers'!$B$9:$M$66,12,0)</f>
        <v>0</v>
      </c>
      <c r="J69" s="19">
        <f>VLOOKUP(B69,'[1]Brokers'!$B$9:$R$66,17,0)</f>
        <v>0</v>
      </c>
      <c r="K69" s="19">
        <f>VLOOKUP(B69,'[1]Brokers'!$B$9:$T$66,19,0)</f>
        <v>0</v>
      </c>
      <c r="L69" s="20">
        <f t="shared" si="0"/>
        <v>0</v>
      </c>
      <c r="M69" s="21">
        <f>VLOOKUP(B69,'[2]Sheet6'!$B$9:$AB$66,27,0)</f>
        <v>0</v>
      </c>
      <c r="N69" s="22">
        <f>M69/$M$74</f>
        <v>0</v>
      </c>
      <c r="O69" s="19"/>
    </row>
    <row r="70" spans="1:15" ht="15">
      <c r="A70" s="14">
        <v>55</v>
      </c>
      <c r="B70" s="15" t="s">
        <v>125</v>
      </c>
      <c r="C70" s="16" t="s">
        <v>126</v>
      </c>
      <c r="D70" s="17" t="s">
        <v>18</v>
      </c>
      <c r="E70" s="18"/>
      <c r="F70" s="18"/>
      <c r="G70" s="19">
        <f>VLOOKUP(B70,'[1]Brokers'!$B$9:$Z$71,7,0)</f>
        <v>0</v>
      </c>
      <c r="H70" s="19">
        <f>VLOOKUP(B70,'[1]Brokers'!$B$9:$AB$66,24,0)</f>
        <v>0</v>
      </c>
      <c r="I70" s="19">
        <f>VLOOKUP(B70,'[1]Brokers'!$B$9:$M$66,12,0)</f>
        <v>0</v>
      </c>
      <c r="J70" s="19">
        <f>VLOOKUP(B70,'[1]Brokers'!$B$9:$R$66,17,0)</f>
        <v>0</v>
      </c>
      <c r="K70" s="19">
        <f>VLOOKUP(B70,'[1]Brokers'!$B$9:$T$66,19,0)</f>
        <v>0</v>
      </c>
      <c r="L70" s="20">
        <f t="shared" si="0"/>
        <v>0</v>
      </c>
      <c r="M70" s="21">
        <f>VLOOKUP(B70,'[2]Sheet6'!$B$9:$AB$66,27,0)</f>
        <v>0</v>
      </c>
      <c r="N70" s="22">
        <f>M70/$M$74</f>
        <v>0</v>
      </c>
      <c r="O70" s="19"/>
    </row>
    <row r="71" spans="1:16" ht="15">
      <c r="A71" s="14">
        <v>56</v>
      </c>
      <c r="B71" s="15" t="s">
        <v>127</v>
      </c>
      <c r="C71" s="16" t="s">
        <v>128</v>
      </c>
      <c r="D71" s="17" t="s">
        <v>18</v>
      </c>
      <c r="E71" s="18"/>
      <c r="F71" s="18"/>
      <c r="G71" s="19">
        <f>VLOOKUP(B71,'[1]Brokers'!$B$9:$Z$71,7,0)</f>
        <v>0</v>
      </c>
      <c r="H71" s="19">
        <f>VLOOKUP(B71,'[1]Brokers'!$B$9:$AB$66,24,0)</f>
        <v>0</v>
      </c>
      <c r="I71" s="19">
        <f>VLOOKUP(B71,'[1]Brokers'!$B$9:$M$66,12,0)</f>
        <v>0</v>
      </c>
      <c r="J71" s="19">
        <f>VLOOKUP(B71,'[1]Brokers'!$B$9:$R$66,17,0)</f>
        <v>0</v>
      </c>
      <c r="K71" s="19">
        <f>VLOOKUP(B71,'[1]Brokers'!$B$9:$T$66,19,0)</f>
        <v>0</v>
      </c>
      <c r="L71" s="20">
        <f t="shared" si="0"/>
        <v>0</v>
      </c>
      <c r="M71" s="21">
        <f>VLOOKUP(B71,'[2]Sheet6'!$B$9:$AB$66,27,0)</f>
        <v>0</v>
      </c>
      <c r="N71" s="22">
        <f>M71/$M$74</f>
        <v>0</v>
      </c>
      <c r="O71" s="19"/>
      <c r="P71" s="25"/>
    </row>
    <row r="72" spans="1:16" ht="15">
      <c r="A72" s="14">
        <v>57</v>
      </c>
      <c r="B72" s="15" t="s">
        <v>129</v>
      </c>
      <c r="C72" s="16" t="s">
        <v>130</v>
      </c>
      <c r="D72" s="17" t="s">
        <v>18</v>
      </c>
      <c r="E72" s="18" t="s">
        <v>18</v>
      </c>
      <c r="F72" s="18"/>
      <c r="G72" s="19">
        <f>VLOOKUP(B72,'[1]Brokers'!$B$9:$Z$71,7,0)</f>
        <v>0</v>
      </c>
      <c r="H72" s="19">
        <f>VLOOKUP(B72,'[1]Brokers'!$B$9:$AB$66,24,0)</f>
        <v>0</v>
      </c>
      <c r="I72" s="19">
        <f>VLOOKUP(B72,'[1]Brokers'!$B$9:$M$66,12,0)</f>
        <v>0</v>
      </c>
      <c r="J72" s="19">
        <f>VLOOKUP(B72,'[1]Brokers'!$B$9:$R$66,17,0)</f>
        <v>0</v>
      </c>
      <c r="K72" s="19">
        <f>VLOOKUP(B72,'[1]Brokers'!$B$9:$T$66,19,0)</f>
        <v>0</v>
      </c>
      <c r="L72" s="20">
        <f t="shared" si="0"/>
        <v>0</v>
      </c>
      <c r="M72" s="21">
        <f>VLOOKUP(B72,'[2]Sheet6'!$B$9:$AB$66,27,0)</f>
        <v>0</v>
      </c>
      <c r="N72" s="22">
        <f>M72/$M$74</f>
        <v>0</v>
      </c>
      <c r="O72" s="19"/>
      <c r="P72" s="25"/>
    </row>
    <row r="73" spans="1:16" ht="15">
      <c r="A73" s="14">
        <v>58</v>
      </c>
      <c r="B73" s="15" t="s">
        <v>131</v>
      </c>
      <c r="C73" s="16" t="s">
        <v>132</v>
      </c>
      <c r="D73" s="17" t="s">
        <v>18</v>
      </c>
      <c r="E73" s="18"/>
      <c r="F73" s="18" t="s">
        <v>18</v>
      </c>
      <c r="G73" s="19">
        <f>VLOOKUP(B73,'[1]Brokers'!$B$9:$Z$71,7,0)</f>
        <v>0</v>
      </c>
      <c r="H73" s="19">
        <f>VLOOKUP(B73,'[1]Brokers'!$B$9:$AB$66,24,0)</f>
        <v>0</v>
      </c>
      <c r="I73" s="19">
        <f>VLOOKUP(B73,'[1]Brokers'!$B$9:$M$66,12,0)</f>
        <v>0</v>
      </c>
      <c r="J73" s="19">
        <f>VLOOKUP(B73,'[1]Brokers'!$B$9:$R$66,17,0)</f>
        <v>0</v>
      </c>
      <c r="K73" s="19">
        <f>VLOOKUP(B73,'[1]Brokers'!$B$9:$T$66,19,0)</f>
        <v>0</v>
      </c>
      <c r="L73" s="20">
        <f t="shared" si="0"/>
        <v>0</v>
      </c>
      <c r="M73" s="21">
        <f>VLOOKUP(B73,'[2]Sheet6'!$B$9:$AB$66,27,0)</f>
        <v>0</v>
      </c>
      <c r="N73" s="22">
        <f>M73/$M$74</f>
        <v>0</v>
      </c>
      <c r="O73" s="19"/>
      <c r="P73" s="25"/>
    </row>
    <row r="74" spans="1:16" ht="16.5" thickBot="1">
      <c r="A74" s="37" t="s">
        <v>8</v>
      </c>
      <c r="B74" s="38"/>
      <c r="C74" s="39"/>
      <c r="D74" s="26">
        <f>COUNTA(D16:D73)</f>
        <v>58</v>
      </c>
      <c r="E74" s="26">
        <f>COUNTA(E16:E73)</f>
        <v>24</v>
      </c>
      <c r="F74" s="26">
        <f>COUNTA(F16:F73)</f>
        <v>14</v>
      </c>
      <c r="G74" s="27">
        <f>SUM(G16:G73)</f>
        <v>1994852346.32</v>
      </c>
      <c r="H74" s="27">
        <f>SUM(H16:H73)</f>
        <v>32063423720</v>
      </c>
      <c r="I74" s="27">
        <f>SUM(I16:I73)</f>
        <v>972599040</v>
      </c>
      <c r="J74" s="27">
        <f>SUM(J16:J73)</f>
        <v>12000000000</v>
      </c>
      <c r="K74" s="27">
        <f>SUM(K16:K73)</f>
        <v>129737990000</v>
      </c>
      <c r="L74" s="27">
        <f>SUM(L16:L73)</f>
        <v>176768865106.32</v>
      </c>
      <c r="M74" s="27">
        <f>SUM(M16:M73)</f>
        <v>590553160305.8804</v>
      </c>
      <c r="N74" s="32">
        <f>SUM(N16:N73)</f>
        <v>0.9999999999999994</v>
      </c>
      <c r="O74" s="28"/>
      <c r="P74" s="25"/>
    </row>
    <row r="75" spans="11:16" ht="15">
      <c r="K75" s="29"/>
      <c r="L75" s="30"/>
      <c r="N75" s="29"/>
      <c r="O75" s="28"/>
      <c r="P75" s="25"/>
    </row>
    <row r="76" spans="2:16" ht="27.6" customHeight="1">
      <c r="B76" s="52" t="s">
        <v>133</v>
      </c>
      <c r="C76" s="52"/>
      <c r="D76" s="52"/>
      <c r="E76" s="52"/>
      <c r="F76" s="52"/>
      <c r="H76" s="31"/>
      <c r="K76" s="29"/>
      <c r="L76" s="29"/>
      <c r="O76" s="28"/>
      <c r="P76" s="25"/>
    </row>
    <row r="77" spans="3:16" ht="27.6" customHeight="1">
      <c r="C77" s="53"/>
      <c r="D77" s="53"/>
      <c r="E77" s="53"/>
      <c r="F77" s="53"/>
      <c r="O77" s="28"/>
      <c r="P77" s="25"/>
    </row>
    <row r="78" spans="15:16" ht="15">
      <c r="O78" s="28"/>
      <c r="P78" s="25"/>
    </row>
    <row r="79" spans="15:16" ht="15">
      <c r="O79" s="28"/>
      <c r="P79" s="25"/>
    </row>
  </sheetData>
  <mergeCells count="18">
    <mergeCell ref="B76:F76"/>
    <mergeCell ref="C77:F77"/>
    <mergeCell ref="J14:J15"/>
    <mergeCell ref="K14:K15"/>
    <mergeCell ref="L14:L15"/>
    <mergeCell ref="M14:M15"/>
    <mergeCell ref="N14:N15"/>
    <mergeCell ref="A74:C74"/>
    <mergeCell ref="D9:K9"/>
    <mergeCell ref="K11:N11"/>
    <mergeCell ref="A12:A15"/>
    <mergeCell ref="B12:B15"/>
    <mergeCell ref="C12:C15"/>
    <mergeCell ref="D12:F14"/>
    <mergeCell ref="G12:L13"/>
    <mergeCell ref="M12:N13"/>
    <mergeCell ref="G14:H14"/>
    <mergeCell ref="I14:I15"/>
  </mergeCells>
  <printOptions/>
  <pageMargins left="0.7" right="0.7" top="0.75" bottom="0.75" header="0.3" footer="0.3"/>
  <pageSetup fitToHeight="2" fitToWidth="1" horizontalDpi="600" verticalDpi="600" orientation="landscape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Шинэболд</dc:creator>
  <cp:keywords/>
  <dc:description/>
  <cp:lastModifiedBy>Шинэболд</cp:lastModifiedBy>
  <dcterms:created xsi:type="dcterms:W3CDTF">2017-06-09T07:51:20Z</dcterms:created>
  <dcterms:modified xsi:type="dcterms:W3CDTF">2017-07-16T07:08:30Z</dcterms:modified>
  <cp:category/>
  <cp:version/>
  <cp:contentType/>
  <cp:contentStatus/>
</cp:coreProperties>
</file>