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'Sheet1'!$A$15:$N$67</definedName>
    <definedName name="_xlnm.Print_Area" localSheetId="0">'Sheet1'!$A$1:$M$69</definedName>
  </definedNames>
  <calcPr calcId="191029"/>
  <extLst/>
</workbook>
</file>

<file path=xl/sharedStrings.xml><?xml version="1.0" encoding="utf-8"?>
<sst xmlns="http://schemas.openxmlformats.org/spreadsheetml/2006/main" count="216" uniqueCount="124">
  <si>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</si>
  <si>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</si>
  <si>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</si>
  <si>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</si>
  <si>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</si>
  <si>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</si>
  <si>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</si>
  <si>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</si>
  <si>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</si>
  <si>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</si>
  <si>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</si>
  <si>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</si>
  <si>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</si>
  <si>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</si>
  <si>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</si>
  <si>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</si>
  <si>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</si>
  <si>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</si>
  <si>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</si>
  <si>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</si>
  <si>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</si>
  <si>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</si>
  <si>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</si>
  <si>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</si>
  <si>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</si>
  <si>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</si>
  <si>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</si>
  <si>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</si>
  <si>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</si>
  <si>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</si>
  <si>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</si>
  <si>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</si>
  <si>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</si>
  <si>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</si>
  <si>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</si>
  <si>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</si>
  <si>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</si>
  <si>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</si>
  <si>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</si>
  <si>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</si>
  <si>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</si>
  <si>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</si>
  <si>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</si>
  <si>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</si>
  <si>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</si>
  <si>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</si>
  <si>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</si>
  <si>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</si>
  <si>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</si>
  <si>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</si>
  <si>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</si>
  <si>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</si>
  <si>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</si>
  <si>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</si>
  <si>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</si>
  <si>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</si>
  <si>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</si>
  <si>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</si>
  <si>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</si>
  <si>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</si>
  <si>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</si>
  <si>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</si>
  <si>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</si>
  <si>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</si>
  <si>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</si>
  <si>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</si>
  <si>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</si>
  <si>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</si>
  <si>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</si>
  <si>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</si>
  <si>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</si>
  <si>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</si>
  <si>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</si>
  <si>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</si>
  <si>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</si>
  <si>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</si>
  <si>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</si>
  <si>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</si>
  <si>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</si>
  <si>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</si>
  <si>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</si>
  <si>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</si>
  <si>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</si>
  <si>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</si>
  <si>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</si>
  <si>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</si>
  <si>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</si>
  <si>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</si>
  <si>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</si>
  <si>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</si>
  <si>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</si>
  <si>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</si>
  <si>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</si>
  <si>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</si>
  <si>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</si>
  <si>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</si>
  <si>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</si>
  <si>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</si>
  <si>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</si>
  <si>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</si>
  <si>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</si>
  <si>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</si>
  <si>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</si>
  <si>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</si>
  <si>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</si>
  <si>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</si>
  <si>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</si>
  <si>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</si>
  <si>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</si>
  <si>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</si>
  <si>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</si>
  <si>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</si>
  <si>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</si>
  <si>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</si>
  <si>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</si>
  <si>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"ДИ СИ ЭФ ҮЦК" ХХК</t>
  </si>
  <si>
    <t>DCF</t>
  </si>
  <si>
    <t>Үнэт цаасны анхдагч зах зээлийн арилжаа /IPO/</t>
  </si>
  <si>
    <t>"МАЗААЛАЙ КАПИТАЛ ПАРТНЕРС ҮЦК" ХХК</t>
  </si>
  <si>
    <t>"ЭС ЖИ ИНВЕСТМЕНТ ЭНД СЕКЬЮРИТИС ҮЦК" ХХК</t>
  </si>
  <si>
    <t>"НЭТСЭК ҮЦК" ХХК</t>
  </si>
  <si>
    <t>1-р сарын арилжааны дүн</t>
  </si>
  <si>
    <t>2024 оны арилжааны нийт дүн</t>
  </si>
  <si>
    <t>"Бэрс Эй Би Эс лояалти ТЗК" ХХК ХБҮЦ /BERL/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</si>
</sst>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13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75926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4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ALTN</v>
          </cell>
          <cell r="C8" t="str">
            <v>Алтан хоромсог</v>
          </cell>
          <cell r="D8">
            <v>7</v>
          </cell>
          <cell r="I8">
            <v>0</v>
          </cell>
          <cell r="J8">
            <v>254</v>
          </cell>
          <cell r="K8">
            <v>200007.82</v>
          </cell>
          <cell r="L8">
            <v>25900</v>
          </cell>
          <cell r="M8">
            <v>19904974.88</v>
          </cell>
          <cell r="N8">
            <v>20104982.7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26154</v>
          </cell>
          <cell r="U8">
            <v>20104982.7</v>
          </cell>
        </row>
        <row r="9">
          <cell r="B9" t="str">
            <v>ARD</v>
          </cell>
          <cell r="C9" t="str">
            <v>Өлзийй энд Ко</v>
          </cell>
          <cell r="D9">
            <v>22</v>
          </cell>
          <cell r="E9">
            <v>53</v>
          </cell>
          <cell r="F9">
            <v>5300000</v>
          </cell>
          <cell r="I9">
            <v>5300000</v>
          </cell>
          <cell r="J9">
            <v>585321</v>
          </cell>
          <cell r="K9">
            <v>172691379.57</v>
          </cell>
          <cell r="L9">
            <v>302922</v>
          </cell>
          <cell r="M9">
            <v>163783485.53</v>
          </cell>
          <cell r="N9">
            <v>336474865.1</v>
          </cell>
          <cell r="O9">
            <v>15</v>
          </cell>
          <cell r="P9">
            <v>1500000</v>
          </cell>
          <cell r="Q9">
            <v>27</v>
          </cell>
          <cell r="R9">
            <v>2700000</v>
          </cell>
          <cell r="S9">
            <v>4200000</v>
          </cell>
          <cell r="T9">
            <v>888338</v>
          </cell>
          <cell r="U9">
            <v>345974865.1</v>
          </cell>
        </row>
        <row r="10">
          <cell r="B10" t="str">
            <v>ARGB</v>
          </cell>
          <cell r="C10" t="str">
            <v>Аргай бест</v>
          </cell>
          <cell r="D10">
            <v>16</v>
          </cell>
          <cell r="I10">
            <v>0</v>
          </cell>
          <cell r="J10">
            <v>30976</v>
          </cell>
          <cell r="K10">
            <v>103405590</v>
          </cell>
          <cell r="L10">
            <v>17997</v>
          </cell>
          <cell r="M10">
            <v>6774077.34</v>
          </cell>
          <cell r="N10">
            <v>110179667.34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48973</v>
          </cell>
          <cell r="U10">
            <v>110179667.34</v>
          </cell>
        </row>
        <row r="11">
          <cell r="B11" t="str">
            <v>BATS</v>
          </cell>
          <cell r="C11" t="str">
            <v>Батс</v>
          </cell>
          <cell r="D11">
            <v>4</v>
          </cell>
          <cell r="I11">
            <v>0</v>
          </cell>
          <cell r="J11">
            <v>138</v>
          </cell>
          <cell r="K11">
            <v>2621630</v>
          </cell>
          <cell r="L11">
            <v>26508</v>
          </cell>
          <cell r="M11">
            <v>9787654.31</v>
          </cell>
          <cell r="N11">
            <v>12409284.31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26646</v>
          </cell>
          <cell r="U11">
            <v>12409284.31</v>
          </cell>
        </row>
        <row r="12">
          <cell r="B12" t="str">
            <v>BDSC</v>
          </cell>
          <cell r="C12" t="str">
            <v>Бидисек</v>
          </cell>
          <cell r="D12">
            <v>22</v>
          </cell>
          <cell r="E12">
            <v>31300</v>
          </cell>
          <cell r="F12">
            <v>3130000000</v>
          </cell>
          <cell r="I12">
            <v>3130000000</v>
          </cell>
          <cell r="J12">
            <v>2354717</v>
          </cell>
          <cell r="K12">
            <v>738988416.16</v>
          </cell>
          <cell r="L12">
            <v>2061474</v>
          </cell>
          <cell r="M12">
            <v>1648586368.18</v>
          </cell>
          <cell r="N12">
            <v>2387574784.34</v>
          </cell>
          <cell r="O12">
            <v>408363</v>
          </cell>
          <cell r="P12">
            <v>38616300000</v>
          </cell>
          <cell r="Q12">
            <v>1000</v>
          </cell>
          <cell r="R12">
            <v>100000000</v>
          </cell>
          <cell r="S12">
            <v>38716300000</v>
          </cell>
          <cell r="T12">
            <v>4856854</v>
          </cell>
          <cell r="U12">
            <v>44233874784.340004</v>
          </cell>
        </row>
        <row r="13">
          <cell r="B13" t="str">
            <v>BKOC</v>
          </cell>
          <cell r="C13" t="str">
            <v>Эс жи инвестмент энд секьюритис ҮЦК ХХК</v>
          </cell>
          <cell r="D13">
            <v>3</v>
          </cell>
          <cell r="I13">
            <v>0</v>
          </cell>
          <cell r="J13">
            <v>39</v>
          </cell>
          <cell r="K13">
            <v>26259.24</v>
          </cell>
          <cell r="L13">
            <v>56</v>
          </cell>
          <cell r="M13">
            <v>12852</v>
          </cell>
          <cell r="N13">
            <v>39111.240000000005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95</v>
          </cell>
          <cell r="U13">
            <v>39111.240000000005</v>
          </cell>
        </row>
        <row r="14">
          <cell r="B14" t="str">
            <v>BLAC</v>
          </cell>
          <cell r="C14" t="str">
            <v>Мазаалай капитал партнерс ҮЦК ХХК</v>
          </cell>
          <cell r="D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D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BSK</v>
          </cell>
          <cell r="C16" t="str">
            <v>Блюскай секьюритиз </v>
          </cell>
          <cell r="D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BULG</v>
          </cell>
          <cell r="C17" t="str">
            <v>Булган брокер</v>
          </cell>
          <cell r="D17">
            <v>3</v>
          </cell>
          <cell r="I17">
            <v>0</v>
          </cell>
          <cell r="J17">
            <v>1</v>
          </cell>
          <cell r="K17">
            <v>17700</v>
          </cell>
          <cell r="L17">
            <v>27</v>
          </cell>
          <cell r="M17">
            <v>78300</v>
          </cell>
          <cell r="N17">
            <v>96000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28</v>
          </cell>
          <cell r="U17">
            <v>96000</v>
          </cell>
        </row>
        <row r="18">
          <cell r="B18" t="str">
            <v>BUMB</v>
          </cell>
          <cell r="C18" t="str">
            <v>Бумбат Алтай</v>
          </cell>
          <cell r="D18">
            <v>22</v>
          </cell>
          <cell r="I18">
            <v>0</v>
          </cell>
          <cell r="J18">
            <v>360748</v>
          </cell>
          <cell r="K18">
            <v>105931457.79</v>
          </cell>
          <cell r="L18">
            <v>236782</v>
          </cell>
          <cell r="M18">
            <v>112265935.8</v>
          </cell>
          <cell r="N18">
            <v>218197393.59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597530</v>
          </cell>
          <cell r="U18">
            <v>218197393.59</v>
          </cell>
        </row>
        <row r="19">
          <cell r="B19" t="str">
            <v>BZIN</v>
          </cell>
          <cell r="C19" t="str">
            <v>Мирэ эссэт секьюритиес</v>
          </cell>
          <cell r="D19">
            <v>21</v>
          </cell>
          <cell r="I19">
            <v>0</v>
          </cell>
          <cell r="J19">
            <v>276901</v>
          </cell>
          <cell r="K19">
            <v>76766165.55</v>
          </cell>
          <cell r="L19">
            <v>1369339</v>
          </cell>
          <cell r="M19">
            <v>99455385.59</v>
          </cell>
          <cell r="N19">
            <v>176221551.14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1646240</v>
          </cell>
          <cell r="U19">
            <v>176221551.14</v>
          </cell>
        </row>
        <row r="20">
          <cell r="B20" t="str">
            <v>CTRL</v>
          </cell>
          <cell r="C20" t="str">
            <v>Централ секюритийз</v>
          </cell>
          <cell r="D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 t="str">
            <v>DCF</v>
          </cell>
          <cell r="C21" t="str">
            <v>Ди Си Эф </v>
          </cell>
          <cell r="D21">
            <v>1</v>
          </cell>
          <cell r="I21">
            <v>0</v>
          </cell>
          <cell r="J21">
            <v>95</v>
          </cell>
          <cell r="K21">
            <v>5415</v>
          </cell>
          <cell r="L21">
            <v>0</v>
          </cell>
          <cell r="M21">
            <v>0</v>
          </cell>
          <cell r="N21">
            <v>5415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95</v>
          </cell>
          <cell r="U21">
            <v>5415</v>
          </cell>
        </row>
        <row r="22">
          <cell r="B22" t="str">
            <v>DELG</v>
          </cell>
          <cell r="C22" t="str">
            <v>Ди Эйч капитал</v>
          </cell>
          <cell r="D22">
            <v>20</v>
          </cell>
          <cell r="E22">
            <v>10000</v>
          </cell>
          <cell r="F22">
            <v>1000000000</v>
          </cell>
          <cell r="I22">
            <v>1000000000</v>
          </cell>
          <cell r="J22">
            <v>926</v>
          </cell>
          <cell r="K22">
            <v>38670116</v>
          </cell>
          <cell r="L22">
            <v>11171</v>
          </cell>
          <cell r="M22">
            <v>42559233.35</v>
          </cell>
          <cell r="N22">
            <v>81229349.35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22097</v>
          </cell>
          <cell r="U22">
            <v>1081229349.35</v>
          </cell>
        </row>
        <row r="23">
          <cell r="B23" t="str">
            <v>DOMI</v>
          </cell>
          <cell r="C23" t="str">
            <v>Домикс сек  </v>
          </cell>
          <cell r="D23">
            <v>11</v>
          </cell>
          <cell r="I23">
            <v>0</v>
          </cell>
          <cell r="J23">
            <v>2755</v>
          </cell>
          <cell r="K23">
            <v>1367994.95</v>
          </cell>
          <cell r="L23">
            <v>3785</v>
          </cell>
          <cell r="M23">
            <v>842580.4</v>
          </cell>
          <cell r="N23">
            <v>2210575.35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6540</v>
          </cell>
          <cell r="U23">
            <v>2210575.35</v>
          </cell>
        </row>
        <row r="24">
          <cell r="B24" t="str">
            <v>DRBR</v>
          </cell>
          <cell r="C24" t="str">
            <v>Дархан брокер</v>
          </cell>
          <cell r="D24">
            <v>11</v>
          </cell>
          <cell r="I24">
            <v>0</v>
          </cell>
          <cell r="J24">
            <v>10757</v>
          </cell>
          <cell r="K24">
            <v>1984983.52</v>
          </cell>
          <cell r="L24">
            <v>149</v>
          </cell>
          <cell r="M24">
            <v>433648</v>
          </cell>
          <cell r="N24">
            <v>2418631.52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10906</v>
          </cell>
          <cell r="U24">
            <v>2418631.52</v>
          </cell>
        </row>
        <row r="25">
          <cell r="B25" t="str">
            <v>ECM</v>
          </cell>
          <cell r="C25" t="str">
            <v>Еврази капитал холдинг</v>
          </cell>
          <cell r="D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D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 t="str">
            <v>GATR</v>
          </cell>
          <cell r="C27" t="str">
            <v>Гацуурт трейд</v>
          </cell>
          <cell r="D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 t="str">
            <v>GAUL</v>
          </cell>
          <cell r="C28" t="str">
            <v>Гаүли</v>
          </cell>
          <cell r="D28">
            <v>17</v>
          </cell>
          <cell r="I28">
            <v>0</v>
          </cell>
          <cell r="J28">
            <v>154322</v>
          </cell>
          <cell r="K28">
            <v>36498951.01</v>
          </cell>
          <cell r="L28">
            <v>54921</v>
          </cell>
          <cell r="M28">
            <v>30423681.25</v>
          </cell>
          <cell r="N28">
            <v>66922632.26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209243</v>
          </cell>
          <cell r="U28">
            <v>66922632.26</v>
          </cell>
        </row>
        <row r="29">
          <cell r="B29" t="str">
            <v>GDEV</v>
          </cell>
          <cell r="C29" t="str">
            <v>Гранддевелопмент</v>
          </cell>
          <cell r="D29">
            <v>14</v>
          </cell>
          <cell r="I29">
            <v>0</v>
          </cell>
          <cell r="J29">
            <v>632</v>
          </cell>
          <cell r="K29">
            <v>588584</v>
          </cell>
          <cell r="L29">
            <v>81091</v>
          </cell>
          <cell r="M29">
            <v>4350748.8</v>
          </cell>
          <cell r="N29">
            <v>4939332.8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81723</v>
          </cell>
          <cell r="U29">
            <v>4939332.8</v>
          </cell>
        </row>
        <row r="30">
          <cell r="B30" t="str">
            <v>GDSC</v>
          </cell>
          <cell r="C30" t="str">
            <v>Гүүд Сек</v>
          </cell>
          <cell r="D30">
            <v>22</v>
          </cell>
          <cell r="I30">
            <v>0</v>
          </cell>
          <cell r="J30">
            <v>415724</v>
          </cell>
          <cell r="K30">
            <v>85418144.62</v>
          </cell>
          <cell r="L30">
            <v>303816</v>
          </cell>
          <cell r="M30">
            <v>179800907.46</v>
          </cell>
          <cell r="N30">
            <v>265219052.08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719540</v>
          </cell>
          <cell r="U30">
            <v>265219052.08</v>
          </cell>
        </row>
        <row r="31">
          <cell r="B31" t="str">
            <v>GLMT</v>
          </cell>
          <cell r="C31" t="str">
            <v>Голомт капитал</v>
          </cell>
          <cell r="D31">
            <v>22</v>
          </cell>
          <cell r="E31">
            <v>100330</v>
          </cell>
          <cell r="F31">
            <v>10033000000</v>
          </cell>
          <cell r="G31">
            <v>150000</v>
          </cell>
          <cell r="H31">
            <v>15000000000</v>
          </cell>
          <cell r="I31">
            <v>25033000000</v>
          </cell>
          <cell r="J31">
            <v>4866241</v>
          </cell>
          <cell r="K31">
            <v>4573377099.07</v>
          </cell>
          <cell r="L31">
            <v>4894692</v>
          </cell>
          <cell r="M31">
            <v>4462814074.52</v>
          </cell>
          <cell r="N31">
            <v>9036191173.59</v>
          </cell>
          <cell r="O31">
            <v>3165</v>
          </cell>
          <cell r="P31">
            <v>316232300</v>
          </cell>
          <cell r="Q31">
            <v>10674</v>
          </cell>
          <cell r="R31">
            <v>1067177400</v>
          </cell>
          <cell r="S31">
            <v>1383409700</v>
          </cell>
          <cell r="T31">
            <v>10025102</v>
          </cell>
          <cell r="U31">
            <v>35452600873.59</v>
          </cell>
        </row>
        <row r="32">
          <cell r="B32" t="str">
            <v>HUN</v>
          </cell>
          <cell r="C32" t="str">
            <v>Хүннү эмпайр </v>
          </cell>
          <cell r="D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INVC</v>
          </cell>
          <cell r="C33" t="str">
            <v>Инвес кор капитал</v>
          </cell>
          <cell r="D33">
            <v>22</v>
          </cell>
          <cell r="E33">
            <v>312</v>
          </cell>
          <cell r="F33">
            <v>31200000</v>
          </cell>
          <cell r="I33">
            <v>31200000</v>
          </cell>
          <cell r="J33">
            <v>657576</v>
          </cell>
          <cell r="K33">
            <v>1054437572.89</v>
          </cell>
          <cell r="L33">
            <v>239626</v>
          </cell>
          <cell r="M33">
            <v>667714771</v>
          </cell>
          <cell r="N33">
            <v>1722152343.8899999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897514</v>
          </cell>
          <cell r="U33">
            <v>1753352343.8899999</v>
          </cell>
        </row>
        <row r="34">
          <cell r="B34" t="str">
            <v>LFTI</v>
          </cell>
          <cell r="C34" t="str">
            <v>Лайфтайм инвестмент</v>
          </cell>
          <cell r="D34">
            <v>16</v>
          </cell>
          <cell r="I34">
            <v>0</v>
          </cell>
          <cell r="J34">
            <v>8576</v>
          </cell>
          <cell r="K34">
            <v>160640045.05</v>
          </cell>
          <cell r="L34">
            <v>651</v>
          </cell>
          <cell r="M34">
            <v>11718000</v>
          </cell>
          <cell r="N34">
            <v>172358045.05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9227</v>
          </cell>
          <cell r="U34">
            <v>172358045.05</v>
          </cell>
        </row>
        <row r="35">
          <cell r="B35" t="str">
            <v>MERG</v>
          </cell>
          <cell r="C35" t="str">
            <v>Мэргэн санаа</v>
          </cell>
          <cell r="D35">
            <v>5</v>
          </cell>
          <cell r="I35">
            <v>0</v>
          </cell>
          <cell r="J35">
            <v>2584</v>
          </cell>
          <cell r="K35">
            <v>2005206.05</v>
          </cell>
          <cell r="L35">
            <v>0</v>
          </cell>
          <cell r="M35">
            <v>0</v>
          </cell>
          <cell r="N35">
            <v>2005206.05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2584</v>
          </cell>
          <cell r="U35">
            <v>2005206.05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22</v>
          </cell>
          <cell r="I36">
            <v>0</v>
          </cell>
          <cell r="J36">
            <v>713964</v>
          </cell>
          <cell r="K36">
            <v>171772800.1</v>
          </cell>
          <cell r="L36">
            <v>230145</v>
          </cell>
          <cell r="M36">
            <v>128257613.13</v>
          </cell>
          <cell r="N36">
            <v>300030413.23</v>
          </cell>
          <cell r="O36">
            <v>22587</v>
          </cell>
          <cell r="P36">
            <v>2258700000</v>
          </cell>
          <cell r="Q36">
            <v>0</v>
          </cell>
          <cell r="R36">
            <v>0</v>
          </cell>
          <cell r="S36">
            <v>2258700000</v>
          </cell>
          <cell r="T36">
            <v>966696</v>
          </cell>
          <cell r="U36">
            <v>2558730413.23</v>
          </cell>
        </row>
        <row r="37">
          <cell r="B37" t="str">
            <v>MICC</v>
          </cell>
          <cell r="C37" t="str">
            <v>MICC</v>
          </cell>
          <cell r="D37">
            <v>19</v>
          </cell>
          <cell r="I37">
            <v>0</v>
          </cell>
          <cell r="J37">
            <v>3222567</v>
          </cell>
          <cell r="K37">
            <v>265133795.65</v>
          </cell>
          <cell r="L37">
            <v>3548926</v>
          </cell>
          <cell r="M37">
            <v>293464359.73</v>
          </cell>
          <cell r="N37">
            <v>558598155.38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6771493</v>
          </cell>
          <cell r="U37">
            <v>558598155.38</v>
          </cell>
        </row>
        <row r="38">
          <cell r="B38" t="str">
            <v>MNET</v>
          </cell>
          <cell r="C38" t="str">
            <v>Ард секьюритиз </v>
          </cell>
          <cell r="D38">
            <v>22</v>
          </cell>
          <cell r="I38">
            <v>0</v>
          </cell>
          <cell r="J38">
            <v>1724238</v>
          </cell>
          <cell r="K38">
            <v>1058080389.72</v>
          </cell>
          <cell r="L38">
            <v>1804290</v>
          </cell>
          <cell r="M38">
            <v>857102684.94</v>
          </cell>
          <cell r="N38">
            <v>1915183074.66</v>
          </cell>
          <cell r="O38">
            <v>20</v>
          </cell>
          <cell r="P38">
            <v>1996000</v>
          </cell>
          <cell r="Q38">
            <v>1</v>
          </cell>
          <cell r="R38">
            <v>96000</v>
          </cell>
          <cell r="S38">
            <v>2092000</v>
          </cell>
          <cell r="T38">
            <v>3528549</v>
          </cell>
          <cell r="U38">
            <v>1917275074.66</v>
          </cell>
        </row>
        <row r="39">
          <cell r="B39" t="str">
            <v>MONG</v>
          </cell>
          <cell r="C39" t="str">
            <v>Монгол секюритиес </v>
          </cell>
          <cell r="D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MSDQ</v>
          </cell>
          <cell r="C40" t="str">
            <v>Масдак</v>
          </cell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MSEC</v>
          </cell>
          <cell r="C41" t="str">
            <v>Монсек</v>
          </cell>
          <cell r="D41">
            <v>21</v>
          </cell>
          <cell r="I41">
            <v>0</v>
          </cell>
          <cell r="J41">
            <v>98065</v>
          </cell>
          <cell r="K41">
            <v>16561184.22</v>
          </cell>
          <cell r="L41">
            <v>89942</v>
          </cell>
          <cell r="M41">
            <v>20350831.23</v>
          </cell>
          <cell r="N41">
            <v>36912015.45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188007</v>
          </cell>
          <cell r="U41">
            <v>36912015.45</v>
          </cell>
        </row>
        <row r="42">
          <cell r="B42" t="str">
            <v>NOVL</v>
          </cell>
          <cell r="C42" t="str">
            <v>Новел инвестмент</v>
          </cell>
          <cell r="D42">
            <v>19</v>
          </cell>
          <cell r="I42">
            <v>0</v>
          </cell>
          <cell r="J42">
            <v>20023865</v>
          </cell>
          <cell r="K42">
            <v>1339317499.87</v>
          </cell>
          <cell r="L42">
            <v>97564</v>
          </cell>
          <cell r="M42">
            <v>22134876.3</v>
          </cell>
          <cell r="N42">
            <v>1361452376.1699998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20121429</v>
          </cell>
          <cell r="U42">
            <v>1361452376.1699998</v>
          </cell>
        </row>
        <row r="43">
          <cell r="B43" t="str">
            <v>NSEC</v>
          </cell>
          <cell r="C43" t="str">
            <v>Нэйшнл сэкюритис </v>
          </cell>
          <cell r="D43">
            <v>7</v>
          </cell>
          <cell r="I43">
            <v>0</v>
          </cell>
          <cell r="J43">
            <v>7686</v>
          </cell>
          <cell r="K43">
            <v>3207020</v>
          </cell>
          <cell r="L43">
            <v>510</v>
          </cell>
          <cell r="M43">
            <v>102000</v>
          </cell>
          <cell r="N43">
            <v>3309020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8196</v>
          </cell>
          <cell r="U43">
            <v>3309020</v>
          </cell>
        </row>
        <row r="44">
          <cell r="B44" t="str">
            <v>RISM</v>
          </cell>
          <cell r="C44" t="str">
            <v>Райнос инвестмент</v>
          </cell>
          <cell r="D44">
            <v>22</v>
          </cell>
          <cell r="I44">
            <v>0</v>
          </cell>
          <cell r="J44">
            <v>582937</v>
          </cell>
          <cell r="K44">
            <v>430747906.96</v>
          </cell>
          <cell r="L44">
            <v>897756</v>
          </cell>
          <cell r="M44">
            <v>887376985.81</v>
          </cell>
          <cell r="N44">
            <v>1318124892.77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1480693</v>
          </cell>
          <cell r="U44">
            <v>1318124892.77</v>
          </cell>
        </row>
        <row r="45">
          <cell r="B45" t="str">
            <v>SANR</v>
          </cell>
          <cell r="C45" t="str">
            <v>Санар</v>
          </cell>
          <cell r="D45">
            <v>1</v>
          </cell>
          <cell r="I45">
            <v>0</v>
          </cell>
          <cell r="J45">
            <v>0</v>
          </cell>
          <cell r="K45">
            <v>0</v>
          </cell>
          <cell r="L45">
            <v>448</v>
          </cell>
          <cell r="M45">
            <v>1299200</v>
          </cell>
          <cell r="N45">
            <v>1299200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448</v>
          </cell>
          <cell r="U45">
            <v>1299200</v>
          </cell>
        </row>
        <row r="46">
          <cell r="B46" t="str">
            <v>SECP</v>
          </cell>
          <cell r="C46" t="str">
            <v>Сикап</v>
          </cell>
          <cell r="D46">
            <v>1</v>
          </cell>
          <cell r="I46">
            <v>0</v>
          </cell>
          <cell r="J46">
            <v>10</v>
          </cell>
          <cell r="K46">
            <v>310000</v>
          </cell>
          <cell r="L46">
            <v>0</v>
          </cell>
          <cell r="M46">
            <v>0</v>
          </cell>
          <cell r="N46">
            <v>310000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10</v>
          </cell>
          <cell r="U46">
            <v>310000</v>
          </cell>
        </row>
        <row r="47">
          <cell r="B47" t="str">
            <v>SGC</v>
          </cell>
          <cell r="C47" t="str">
            <v>Эс Жи капитал</v>
          </cell>
          <cell r="D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SILS</v>
          </cell>
          <cell r="C48" t="str">
            <v>Силвэр лайт секюритиз</v>
          </cell>
          <cell r="D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22</v>
          </cell>
          <cell r="I49">
            <v>0</v>
          </cell>
          <cell r="J49">
            <v>393161</v>
          </cell>
          <cell r="K49">
            <v>115983689.16</v>
          </cell>
          <cell r="L49">
            <v>332535</v>
          </cell>
          <cell r="M49">
            <v>197428009.84</v>
          </cell>
          <cell r="N49">
            <v>313411699</v>
          </cell>
          <cell r="O49">
            <v>0</v>
          </cell>
          <cell r="P49">
            <v>0</v>
          </cell>
          <cell r="Q49">
            <v>417</v>
          </cell>
          <cell r="R49">
            <v>41491500</v>
          </cell>
          <cell r="S49">
            <v>41491500</v>
          </cell>
          <cell r="T49">
            <v>726113</v>
          </cell>
          <cell r="U49">
            <v>354903199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22</v>
          </cell>
          <cell r="E50">
            <v>79</v>
          </cell>
          <cell r="F50">
            <v>7900000</v>
          </cell>
          <cell r="I50">
            <v>7900000</v>
          </cell>
          <cell r="J50">
            <v>431292</v>
          </cell>
          <cell r="K50">
            <v>72934691.35</v>
          </cell>
          <cell r="L50">
            <v>352333</v>
          </cell>
          <cell r="M50">
            <v>62099167.53</v>
          </cell>
          <cell r="N50">
            <v>135033858.88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783704</v>
          </cell>
          <cell r="U50">
            <v>142933858.88</v>
          </cell>
        </row>
        <row r="51">
          <cell r="B51" t="str">
            <v>TABO</v>
          </cell>
          <cell r="C51" t="str">
            <v>Таван богд</v>
          </cell>
          <cell r="D51">
            <v>2</v>
          </cell>
          <cell r="I51">
            <v>0</v>
          </cell>
          <cell r="J51">
            <v>24</v>
          </cell>
          <cell r="K51">
            <v>480000</v>
          </cell>
          <cell r="L51">
            <v>23</v>
          </cell>
          <cell r="M51">
            <v>2645</v>
          </cell>
          <cell r="N51">
            <v>482645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47</v>
          </cell>
          <cell r="U51">
            <v>482645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13</v>
          </cell>
          <cell r="I52">
            <v>0</v>
          </cell>
          <cell r="J52">
            <v>1834</v>
          </cell>
          <cell r="K52">
            <v>2015610</v>
          </cell>
          <cell r="L52">
            <v>1562</v>
          </cell>
          <cell r="M52">
            <v>9962665</v>
          </cell>
          <cell r="N52">
            <v>11978275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3396</v>
          </cell>
          <cell r="U52">
            <v>11978275</v>
          </cell>
        </row>
        <row r="53">
          <cell r="B53" t="str">
            <v>TDB</v>
          </cell>
          <cell r="C53" t="str">
            <v>Ти ди би секьюритис</v>
          </cell>
          <cell r="D53">
            <v>22</v>
          </cell>
          <cell r="E53">
            <v>11</v>
          </cell>
          <cell r="F53">
            <v>1100000</v>
          </cell>
          <cell r="I53">
            <v>1100000</v>
          </cell>
          <cell r="J53">
            <v>1377643</v>
          </cell>
          <cell r="K53">
            <v>1171781381.99</v>
          </cell>
          <cell r="L53">
            <v>577952</v>
          </cell>
          <cell r="M53">
            <v>890569279.29</v>
          </cell>
          <cell r="N53">
            <v>2062350661.28</v>
          </cell>
          <cell r="O53">
            <v>56</v>
          </cell>
          <cell r="P53">
            <v>5575000</v>
          </cell>
          <cell r="Q53">
            <v>20000</v>
          </cell>
          <cell r="R53">
            <v>2000000000</v>
          </cell>
          <cell r="S53">
            <v>2005575000</v>
          </cell>
          <cell r="T53">
            <v>1975662</v>
          </cell>
          <cell r="U53">
            <v>4069025661.2799997</v>
          </cell>
        </row>
        <row r="54">
          <cell r="B54" t="str">
            <v>TNGR</v>
          </cell>
          <cell r="C54" t="str">
            <v>Тэнгэр капитал</v>
          </cell>
          <cell r="D54">
            <v>15</v>
          </cell>
          <cell r="I54">
            <v>0</v>
          </cell>
          <cell r="J54">
            <v>197</v>
          </cell>
          <cell r="K54">
            <v>689179</v>
          </cell>
          <cell r="L54">
            <v>200</v>
          </cell>
          <cell r="M54">
            <v>65200</v>
          </cell>
          <cell r="N54">
            <v>754379</v>
          </cell>
          <cell r="O54">
            <v>0</v>
          </cell>
          <cell r="P54">
            <v>0</v>
          </cell>
          <cell r="Q54">
            <v>7363</v>
          </cell>
          <cell r="R54">
            <v>736300000</v>
          </cell>
          <cell r="S54">
            <v>736300000</v>
          </cell>
          <cell r="T54">
            <v>7760</v>
          </cell>
          <cell r="U54">
            <v>737054379</v>
          </cell>
        </row>
        <row r="55">
          <cell r="B55" t="str">
            <v>TTOL</v>
          </cell>
          <cell r="C55" t="str">
            <v>Апекс капитал</v>
          </cell>
          <cell r="D55">
            <v>20</v>
          </cell>
          <cell r="I55">
            <v>0</v>
          </cell>
          <cell r="J55">
            <v>821394</v>
          </cell>
          <cell r="K55">
            <v>312300886.36</v>
          </cell>
          <cell r="L55">
            <v>850981</v>
          </cell>
          <cell r="M55">
            <v>284158359.84</v>
          </cell>
          <cell r="N55">
            <v>596459246.2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1672375</v>
          </cell>
          <cell r="U55">
            <v>596459246.2</v>
          </cell>
        </row>
        <row r="56">
          <cell r="B56" t="str">
            <v>UNDR</v>
          </cell>
          <cell r="C56" t="str">
            <v>Өндөрхаан инвест</v>
          </cell>
          <cell r="D56">
            <v>3</v>
          </cell>
          <cell r="I56">
            <v>0</v>
          </cell>
          <cell r="J56">
            <v>1300</v>
          </cell>
          <cell r="K56">
            <v>158600</v>
          </cell>
          <cell r="L56">
            <v>1600</v>
          </cell>
          <cell r="M56">
            <v>449968</v>
          </cell>
          <cell r="N56">
            <v>608568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2900</v>
          </cell>
          <cell r="U56">
            <v>608568</v>
          </cell>
        </row>
        <row r="57">
          <cell r="B57" t="str">
            <v>ZGB</v>
          </cell>
          <cell r="C57" t="str">
            <v>Таван богд капитал</v>
          </cell>
          <cell r="D57">
            <v>22</v>
          </cell>
          <cell r="E57">
            <v>7815</v>
          </cell>
          <cell r="F57">
            <v>781500000</v>
          </cell>
          <cell r="I57">
            <v>781500000</v>
          </cell>
          <cell r="J57">
            <v>2173262</v>
          </cell>
          <cell r="K57">
            <v>1403702207.69</v>
          </cell>
          <cell r="L57">
            <v>22878180</v>
          </cell>
          <cell r="M57">
            <v>2369584619.94</v>
          </cell>
          <cell r="N57">
            <v>3773286827.63</v>
          </cell>
          <cell r="O57">
            <v>11037</v>
          </cell>
          <cell r="P57">
            <v>1103299410</v>
          </cell>
          <cell r="Q57">
            <v>405761</v>
          </cell>
          <cell r="R57">
            <v>38355837810</v>
          </cell>
          <cell r="S57">
            <v>39459137220</v>
          </cell>
          <cell r="T57">
            <v>25476055</v>
          </cell>
          <cell r="U57">
            <v>44013924047.630005</v>
          </cell>
        </row>
        <row r="58">
          <cell r="B58" t="str">
            <v>ZRGD</v>
          </cell>
          <cell r="C58" t="str">
            <v>Зэргэд</v>
          </cell>
          <cell r="D58">
            <v>17</v>
          </cell>
          <cell r="E58">
            <v>100</v>
          </cell>
          <cell r="F58">
            <v>10000000</v>
          </cell>
          <cell r="I58">
            <v>10000000</v>
          </cell>
          <cell r="J58">
            <v>53873</v>
          </cell>
          <cell r="K58">
            <v>18258556.63</v>
          </cell>
          <cell r="L58">
            <v>60741</v>
          </cell>
          <cell r="M58">
            <v>53362973</v>
          </cell>
          <cell r="N58">
            <v>71621529.63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114714</v>
          </cell>
          <cell r="U58">
            <v>81621529.63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125"/>
  <sheetViews>
    <sheetView tabSelected="1" zoomScale="71" zoomScaleNormal="71" zoomScaleSheetLayoutView="70" zoomScalePageLayoutView="70" workbookViewId="0" topLeftCell="A1">
      <selection activeCell="L16" sqref="L1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8.7109375" style="1" customWidth="1"/>
    <col min="4" max="4" width="11.00390625" style="1" customWidth="1"/>
    <col min="5" max="6" width="15.57421875" style="1" customWidth="1"/>
    <col min="7" max="7" width="27.00390625" style="1" customWidth="1"/>
    <col min="8" max="8" width="22.8515625" style="2" customWidth="1"/>
    <col min="9" max="9" width="10.00390625" style="3" customWidth="1"/>
    <col min="10" max="10" width="26.00390625" style="3" customWidth="1"/>
    <col min="11" max="11" width="22.28125" style="1" customWidth="1"/>
    <col min="12" max="12" width="24.8515625" style="1" customWidth="1"/>
    <col min="13" max="13" width="15.8515625" style="1" customWidth="1"/>
    <col min="14" max="14" width="22.28125" style="4" bestFit="1" customWidth="1"/>
    <col min="15" max="15" width="9.140625" style="1" customWidth="1"/>
    <col min="16" max="16" width="21.421875" style="1" bestFit="1" customWidth="1"/>
    <col min="17" max="254" width="9.140625" style="1" customWidth="1"/>
    <col min="255" max="255" width="4.28125" style="1" customWidth="1"/>
    <col min="256" max="256" width="9.8515625" style="1" customWidth="1"/>
    <col min="257" max="257" width="55.421875" style="1" bestFit="1" customWidth="1"/>
    <col min="258" max="258" width="12.8515625" style="1" customWidth="1"/>
    <col min="259" max="259" width="14.8515625" style="1" customWidth="1"/>
    <col min="260" max="260" width="14.28125" style="1" customWidth="1"/>
    <col min="261" max="261" width="20.7109375" style="1" customWidth="1"/>
    <col min="262" max="262" width="21.00390625" style="1" customWidth="1"/>
    <col min="263" max="264" width="21.28125" style="1" customWidth="1"/>
    <col min="265" max="266" width="22.421875" style="1" bestFit="1" customWidth="1"/>
    <col min="267" max="267" width="22.28125" style="1" bestFit="1" customWidth="1"/>
    <col min="268" max="268" width="16.7109375" style="1" customWidth="1"/>
    <col min="269" max="269" width="21.421875" style="1" bestFit="1" customWidth="1"/>
    <col min="270" max="270" width="22.28125" style="1" bestFit="1" customWidth="1"/>
    <col min="271" max="510" width="9.140625" style="1" customWidth="1"/>
    <col min="511" max="511" width="4.28125" style="1" customWidth="1"/>
    <col min="512" max="512" width="9.8515625" style="1" customWidth="1"/>
    <col min="513" max="513" width="55.421875" style="1" bestFit="1" customWidth="1"/>
    <col min="514" max="514" width="12.8515625" style="1" customWidth="1"/>
    <col min="515" max="515" width="14.8515625" style="1" customWidth="1"/>
    <col min="516" max="516" width="14.28125" style="1" customWidth="1"/>
    <col min="517" max="517" width="20.7109375" style="1" customWidth="1"/>
    <col min="518" max="518" width="21.00390625" style="1" customWidth="1"/>
    <col min="519" max="520" width="21.28125" style="1" customWidth="1"/>
    <col min="521" max="522" width="22.421875" style="1" bestFit="1" customWidth="1"/>
    <col min="523" max="523" width="22.28125" style="1" bestFit="1" customWidth="1"/>
    <col min="524" max="524" width="16.7109375" style="1" customWidth="1"/>
    <col min="525" max="525" width="21.421875" style="1" bestFit="1" customWidth="1"/>
    <col min="526" max="526" width="22.28125" style="1" bestFit="1" customWidth="1"/>
    <col min="527" max="766" width="9.140625" style="1" customWidth="1"/>
    <col min="767" max="767" width="4.28125" style="1" customWidth="1"/>
    <col min="768" max="768" width="9.8515625" style="1" customWidth="1"/>
    <col min="769" max="769" width="55.421875" style="1" bestFit="1" customWidth="1"/>
    <col min="770" max="770" width="12.8515625" style="1" customWidth="1"/>
    <col min="771" max="771" width="14.8515625" style="1" customWidth="1"/>
    <col min="772" max="772" width="14.28125" style="1" customWidth="1"/>
    <col min="773" max="773" width="20.7109375" style="1" customWidth="1"/>
    <col min="774" max="774" width="21.00390625" style="1" customWidth="1"/>
    <col min="775" max="776" width="21.28125" style="1" customWidth="1"/>
    <col min="777" max="778" width="22.421875" style="1" bestFit="1" customWidth="1"/>
    <col min="779" max="779" width="22.28125" style="1" bestFit="1" customWidth="1"/>
    <col min="780" max="780" width="16.7109375" style="1" customWidth="1"/>
    <col min="781" max="781" width="21.421875" style="1" bestFit="1" customWidth="1"/>
    <col min="782" max="782" width="22.28125" style="1" bestFit="1" customWidth="1"/>
    <col min="783" max="1022" width="9.140625" style="1" customWidth="1"/>
    <col min="1023" max="1023" width="4.28125" style="1" customWidth="1"/>
    <col min="1024" max="1024" width="9.8515625" style="1" customWidth="1"/>
    <col min="1025" max="1025" width="55.421875" style="1" bestFit="1" customWidth="1"/>
    <col min="1026" max="1026" width="12.8515625" style="1" customWidth="1"/>
    <col min="1027" max="1027" width="14.8515625" style="1" customWidth="1"/>
    <col min="1028" max="1028" width="14.28125" style="1" customWidth="1"/>
    <col min="1029" max="1029" width="20.7109375" style="1" customWidth="1"/>
    <col min="1030" max="1030" width="21.00390625" style="1" customWidth="1"/>
    <col min="1031" max="1032" width="21.28125" style="1" customWidth="1"/>
    <col min="1033" max="1034" width="22.421875" style="1" bestFit="1" customWidth="1"/>
    <col min="1035" max="1035" width="22.28125" style="1" bestFit="1" customWidth="1"/>
    <col min="1036" max="1036" width="16.7109375" style="1" customWidth="1"/>
    <col min="1037" max="1037" width="21.421875" style="1" bestFit="1" customWidth="1"/>
    <col min="1038" max="1038" width="22.28125" style="1" bestFit="1" customWidth="1"/>
    <col min="1039" max="1278" width="9.140625" style="1" customWidth="1"/>
    <col min="1279" max="1279" width="4.28125" style="1" customWidth="1"/>
    <col min="1280" max="1280" width="9.8515625" style="1" customWidth="1"/>
    <col min="1281" max="1281" width="55.421875" style="1" bestFit="1" customWidth="1"/>
    <col min="1282" max="1282" width="12.8515625" style="1" customWidth="1"/>
    <col min="1283" max="1283" width="14.8515625" style="1" customWidth="1"/>
    <col min="1284" max="1284" width="14.28125" style="1" customWidth="1"/>
    <col min="1285" max="1285" width="20.7109375" style="1" customWidth="1"/>
    <col min="1286" max="1286" width="21.00390625" style="1" customWidth="1"/>
    <col min="1287" max="1288" width="21.28125" style="1" customWidth="1"/>
    <col min="1289" max="1290" width="22.421875" style="1" bestFit="1" customWidth="1"/>
    <col min="1291" max="1291" width="22.28125" style="1" bestFit="1" customWidth="1"/>
    <col min="1292" max="1292" width="16.7109375" style="1" customWidth="1"/>
    <col min="1293" max="1293" width="21.421875" style="1" bestFit="1" customWidth="1"/>
    <col min="1294" max="1294" width="22.28125" style="1" bestFit="1" customWidth="1"/>
    <col min="1295" max="1534" width="9.140625" style="1" customWidth="1"/>
    <col min="1535" max="1535" width="4.28125" style="1" customWidth="1"/>
    <col min="1536" max="1536" width="9.8515625" style="1" customWidth="1"/>
    <col min="1537" max="1537" width="55.421875" style="1" bestFit="1" customWidth="1"/>
    <col min="1538" max="1538" width="12.8515625" style="1" customWidth="1"/>
    <col min="1539" max="1539" width="14.8515625" style="1" customWidth="1"/>
    <col min="1540" max="1540" width="14.28125" style="1" customWidth="1"/>
    <col min="1541" max="1541" width="20.7109375" style="1" customWidth="1"/>
    <col min="1542" max="1542" width="21.00390625" style="1" customWidth="1"/>
    <col min="1543" max="1544" width="21.28125" style="1" customWidth="1"/>
    <col min="1545" max="1546" width="22.421875" style="1" bestFit="1" customWidth="1"/>
    <col min="1547" max="1547" width="22.28125" style="1" bestFit="1" customWidth="1"/>
    <col min="1548" max="1548" width="16.7109375" style="1" customWidth="1"/>
    <col min="1549" max="1549" width="21.421875" style="1" bestFit="1" customWidth="1"/>
    <col min="1550" max="1550" width="22.28125" style="1" bestFit="1" customWidth="1"/>
    <col min="1551" max="1790" width="9.140625" style="1" customWidth="1"/>
    <col min="1791" max="1791" width="4.28125" style="1" customWidth="1"/>
    <col min="1792" max="1792" width="9.8515625" style="1" customWidth="1"/>
    <col min="1793" max="1793" width="55.421875" style="1" bestFit="1" customWidth="1"/>
    <col min="1794" max="1794" width="12.8515625" style="1" customWidth="1"/>
    <col min="1795" max="1795" width="14.8515625" style="1" customWidth="1"/>
    <col min="1796" max="1796" width="14.28125" style="1" customWidth="1"/>
    <col min="1797" max="1797" width="20.7109375" style="1" customWidth="1"/>
    <col min="1798" max="1798" width="21.00390625" style="1" customWidth="1"/>
    <col min="1799" max="1800" width="21.28125" style="1" customWidth="1"/>
    <col min="1801" max="1802" width="22.421875" style="1" bestFit="1" customWidth="1"/>
    <col min="1803" max="1803" width="22.28125" style="1" bestFit="1" customWidth="1"/>
    <col min="1804" max="1804" width="16.7109375" style="1" customWidth="1"/>
    <col min="1805" max="1805" width="21.421875" style="1" bestFit="1" customWidth="1"/>
    <col min="1806" max="1806" width="22.28125" style="1" bestFit="1" customWidth="1"/>
    <col min="1807" max="2046" width="9.140625" style="1" customWidth="1"/>
    <col min="2047" max="2047" width="4.28125" style="1" customWidth="1"/>
    <col min="2048" max="2048" width="9.8515625" style="1" customWidth="1"/>
    <col min="2049" max="2049" width="55.421875" style="1" bestFit="1" customWidth="1"/>
    <col min="2050" max="2050" width="12.8515625" style="1" customWidth="1"/>
    <col min="2051" max="2051" width="14.8515625" style="1" customWidth="1"/>
    <col min="2052" max="2052" width="14.28125" style="1" customWidth="1"/>
    <col min="2053" max="2053" width="20.7109375" style="1" customWidth="1"/>
    <col min="2054" max="2054" width="21.00390625" style="1" customWidth="1"/>
    <col min="2055" max="2056" width="21.28125" style="1" customWidth="1"/>
    <col min="2057" max="2058" width="22.421875" style="1" bestFit="1" customWidth="1"/>
    <col min="2059" max="2059" width="22.28125" style="1" bestFit="1" customWidth="1"/>
    <col min="2060" max="2060" width="16.7109375" style="1" customWidth="1"/>
    <col min="2061" max="2061" width="21.421875" style="1" bestFit="1" customWidth="1"/>
    <col min="2062" max="2062" width="22.28125" style="1" bestFit="1" customWidth="1"/>
    <col min="2063" max="2302" width="9.140625" style="1" customWidth="1"/>
    <col min="2303" max="2303" width="4.28125" style="1" customWidth="1"/>
    <col min="2304" max="2304" width="9.8515625" style="1" customWidth="1"/>
    <col min="2305" max="2305" width="55.421875" style="1" bestFit="1" customWidth="1"/>
    <col min="2306" max="2306" width="12.8515625" style="1" customWidth="1"/>
    <col min="2307" max="2307" width="14.8515625" style="1" customWidth="1"/>
    <col min="2308" max="2308" width="14.28125" style="1" customWidth="1"/>
    <col min="2309" max="2309" width="20.7109375" style="1" customWidth="1"/>
    <col min="2310" max="2310" width="21.00390625" style="1" customWidth="1"/>
    <col min="2311" max="2312" width="21.28125" style="1" customWidth="1"/>
    <col min="2313" max="2314" width="22.421875" style="1" bestFit="1" customWidth="1"/>
    <col min="2315" max="2315" width="22.28125" style="1" bestFit="1" customWidth="1"/>
    <col min="2316" max="2316" width="16.7109375" style="1" customWidth="1"/>
    <col min="2317" max="2317" width="21.421875" style="1" bestFit="1" customWidth="1"/>
    <col min="2318" max="2318" width="22.28125" style="1" bestFit="1" customWidth="1"/>
    <col min="2319" max="2558" width="9.140625" style="1" customWidth="1"/>
    <col min="2559" max="2559" width="4.28125" style="1" customWidth="1"/>
    <col min="2560" max="2560" width="9.8515625" style="1" customWidth="1"/>
    <col min="2561" max="2561" width="55.421875" style="1" bestFit="1" customWidth="1"/>
    <col min="2562" max="2562" width="12.8515625" style="1" customWidth="1"/>
    <col min="2563" max="2563" width="14.8515625" style="1" customWidth="1"/>
    <col min="2564" max="2564" width="14.28125" style="1" customWidth="1"/>
    <col min="2565" max="2565" width="20.7109375" style="1" customWidth="1"/>
    <col min="2566" max="2566" width="21.00390625" style="1" customWidth="1"/>
    <col min="2567" max="2568" width="21.28125" style="1" customWidth="1"/>
    <col min="2569" max="2570" width="22.421875" style="1" bestFit="1" customWidth="1"/>
    <col min="2571" max="2571" width="22.28125" style="1" bestFit="1" customWidth="1"/>
    <col min="2572" max="2572" width="16.7109375" style="1" customWidth="1"/>
    <col min="2573" max="2573" width="21.421875" style="1" bestFit="1" customWidth="1"/>
    <col min="2574" max="2574" width="22.28125" style="1" bestFit="1" customWidth="1"/>
    <col min="2575" max="2814" width="9.140625" style="1" customWidth="1"/>
    <col min="2815" max="2815" width="4.28125" style="1" customWidth="1"/>
    <col min="2816" max="2816" width="9.8515625" style="1" customWidth="1"/>
    <col min="2817" max="2817" width="55.421875" style="1" bestFit="1" customWidth="1"/>
    <col min="2818" max="2818" width="12.8515625" style="1" customWidth="1"/>
    <col min="2819" max="2819" width="14.8515625" style="1" customWidth="1"/>
    <col min="2820" max="2820" width="14.28125" style="1" customWidth="1"/>
    <col min="2821" max="2821" width="20.7109375" style="1" customWidth="1"/>
    <col min="2822" max="2822" width="21.00390625" style="1" customWidth="1"/>
    <col min="2823" max="2824" width="21.28125" style="1" customWidth="1"/>
    <col min="2825" max="2826" width="22.421875" style="1" bestFit="1" customWidth="1"/>
    <col min="2827" max="2827" width="22.28125" style="1" bestFit="1" customWidth="1"/>
    <col min="2828" max="2828" width="16.7109375" style="1" customWidth="1"/>
    <col min="2829" max="2829" width="21.421875" style="1" bestFit="1" customWidth="1"/>
    <col min="2830" max="2830" width="22.28125" style="1" bestFit="1" customWidth="1"/>
    <col min="2831" max="3070" width="9.140625" style="1" customWidth="1"/>
    <col min="3071" max="3071" width="4.28125" style="1" customWidth="1"/>
    <col min="3072" max="3072" width="9.8515625" style="1" customWidth="1"/>
    <col min="3073" max="3073" width="55.421875" style="1" bestFit="1" customWidth="1"/>
    <col min="3074" max="3074" width="12.8515625" style="1" customWidth="1"/>
    <col min="3075" max="3075" width="14.8515625" style="1" customWidth="1"/>
    <col min="3076" max="3076" width="14.28125" style="1" customWidth="1"/>
    <col min="3077" max="3077" width="20.7109375" style="1" customWidth="1"/>
    <col min="3078" max="3078" width="21.00390625" style="1" customWidth="1"/>
    <col min="3079" max="3080" width="21.28125" style="1" customWidth="1"/>
    <col min="3081" max="3082" width="22.421875" style="1" bestFit="1" customWidth="1"/>
    <col min="3083" max="3083" width="22.28125" style="1" bestFit="1" customWidth="1"/>
    <col min="3084" max="3084" width="16.7109375" style="1" customWidth="1"/>
    <col min="3085" max="3085" width="21.421875" style="1" bestFit="1" customWidth="1"/>
    <col min="3086" max="3086" width="22.28125" style="1" bestFit="1" customWidth="1"/>
    <col min="3087" max="3326" width="9.140625" style="1" customWidth="1"/>
    <col min="3327" max="3327" width="4.28125" style="1" customWidth="1"/>
    <col min="3328" max="3328" width="9.8515625" style="1" customWidth="1"/>
    <col min="3329" max="3329" width="55.421875" style="1" bestFit="1" customWidth="1"/>
    <col min="3330" max="3330" width="12.8515625" style="1" customWidth="1"/>
    <col min="3331" max="3331" width="14.8515625" style="1" customWidth="1"/>
    <col min="3332" max="3332" width="14.28125" style="1" customWidth="1"/>
    <col min="3333" max="3333" width="20.7109375" style="1" customWidth="1"/>
    <col min="3334" max="3334" width="21.00390625" style="1" customWidth="1"/>
    <col min="3335" max="3336" width="21.28125" style="1" customWidth="1"/>
    <col min="3337" max="3338" width="22.421875" style="1" bestFit="1" customWidth="1"/>
    <col min="3339" max="3339" width="22.28125" style="1" bestFit="1" customWidth="1"/>
    <col min="3340" max="3340" width="16.7109375" style="1" customWidth="1"/>
    <col min="3341" max="3341" width="21.421875" style="1" bestFit="1" customWidth="1"/>
    <col min="3342" max="3342" width="22.28125" style="1" bestFit="1" customWidth="1"/>
    <col min="3343" max="3582" width="9.140625" style="1" customWidth="1"/>
    <col min="3583" max="3583" width="4.28125" style="1" customWidth="1"/>
    <col min="3584" max="3584" width="9.8515625" style="1" customWidth="1"/>
    <col min="3585" max="3585" width="55.421875" style="1" bestFit="1" customWidth="1"/>
    <col min="3586" max="3586" width="12.8515625" style="1" customWidth="1"/>
    <col min="3587" max="3587" width="14.8515625" style="1" customWidth="1"/>
    <col min="3588" max="3588" width="14.28125" style="1" customWidth="1"/>
    <col min="3589" max="3589" width="20.7109375" style="1" customWidth="1"/>
    <col min="3590" max="3590" width="21.00390625" style="1" customWidth="1"/>
    <col min="3591" max="3592" width="21.28125" style="1" customWidth="1"/>
    <col min="3593" max="3594" width="22.421875" style="1" bestFit="1" customWidth="1"/>
    <col min="3595" max="3595" width="22.28125" style="1" bestFit="1" customWidth="1"/>
    <col min="3596" max="3596" width="16.7109375" style="1" customWidth="1"/>
    <col min="3597" max="3597" width="21.421875" style="1" bestFit="1" customWidth="1"/>
    <col min="3598" max="3598" width="22.28125" style="1" bestFit="1" customWidth="1"/>
    <col min="3599" max="3838" width="9.140625" style="1" customWidth="1"/>
    <col min="3839" max="3839" width="4.28125" style="1" customWidth="1"/>
    <col min="3840" max="3840" width="9.8515625" style="1" customWidth="1"/>
    <col min="3841" max="3841" width="55.421875" style="1" bestFit="1" customWidth="1"/>
    <col min="3842" max="3842" width="12.8515625" style="1" customWidth="1"/>
    <col min="3843" max="3843" width="14.8515625" style="1" customWidth="1"/>
    <col min="3844" max="3844" width="14.28125" style="1" customWidth="1"/>
    <col min="3845" max="3845" width="20.7109375" style="1" customWidth="1"/>
    <col min="3846" max="3846" width="21.00390625" style="1" customWidth="1"/>
    <col min="3847" max="3848" width="21.28125" style="1" customWidth="1"/>
    <col min="3849" max="3850" width="22.421875" style="1" bestFit="1" customWidth="1"/>
    <col min="3851" max="3851" width="22.28125" style="1" bestFit="1" customWidth="1"/>
    <col min="3852" max="3852" width="16.7109375" style="1" customWidth="1"/>
    <col min="3853" max="3853" width="21.421875" style="1" bestFit="1" customWidth="1"/>
    <col min="3854" max="3854" width="22.28125" style="1" bestFit="1" customWidth="1"/>
    <col min="3855" max="4094" width="9.140625" style="1" customWidth="1"/>
    <col min="4095" max="4095" width="4.28125" style="1" customWidth="1"/>
    <col min="4096" max="4096" width="9.8515625" style="1" customWidth="1"/>
    <col min="4097" max="4097" width="55.421875" style="1" bestFit="1" customWidth="1"/>
    <col min="4098" max="4098" width="12.8515625" style="1" customWidth="1"/>
    <col min="4099" max="4099" width="14.8515625" style="1" customWidth="1"/>
    <col min="4100" max="4100" width="14.28125" style="1" customWidth="1"/>
    <col min="4101" max="4101" width="20.7109375" style="1" customWidth="1"/>
    <col min="4102" max="4102" width="21.00390625" style="1" customWidth="1"/>
    <col min="4103" max="4104" width="21.28125" style="1" customWidth="1"/>
    <col min="4105" max="4106" width="22.421875" style="1" bestFit="1" customWidth="1"/>
    <col min="4107" max="4107" width="22.28125" style="1" bestFit="1" customWidth="1"/>
    <col min="4108" max="4108" width="16.7109375" style="1" customWidth="1"/>
    <col min="4109" max="4109" width="21.421875" style="1" bestFit="1" customWidth="1"/>
    <col min="4110" max="4110" width="22.28125" style="1" bestFit="1" customWidth="1"/>
    <col min="4111" max="4350" width="9.140625" style="1" customWidth="1"/>
    <col min="4351" max="4351" width="4.28125" style="1" customWidth="1"/>
    <col min="4352" max="4352" width="9.8515625" style="1" customWidth="1"/>
    <col min="4353" max="4353" width="55.421875" style="1" bestFit="1" customWidth="1"/>
    <col min="4354" max="4354" width="12.8515625" style="1" customWidth="1"/>
    <col min="4355" max="4355" width="14.8515625" style="1" customWidth="1"/>
    <col min="4356" max="4356" width="14.28125" style="1" customWidth="1"/>
    <col min="4357" max="4357" width="20.7109375" style="1" customWidth="1"/>
    <col min="4358" max="4358" width="21.00390625" style="1" customWidth="1"/>
    <col min="4359" max="4360" width="21.28125" style="1" customWidth="1"/>
    <col min="4361" max="4362" width="22.421875" style="1" bestFit="1" customWidth="1"/>
    <col min="4363" max="4363" width="22.28125" style="1" bestFit="1" customWidth="1"/>
    <col min="4364" max="4364" width="16.7109375" style="1" customWidth="1"/>
    <col min="4365" max="4365" width="21.421875" style="1" bestFit="1" customWidth="1"/>
    <col min="4366" max="4366" width="22.28125" style="1" bestFit="1" customWidth="1"/>
    <col min="4367" max="4606" width="9.140625" style="1" customWidth="1"/>
    <col min="4607" max="4607" width="4.28125" style="1" customWidth="1"/>
    <col min="4608" max="4608" width="9.8515625" style="1" customWidth="1"/>
    <col min="4609" max="4609" width="55.421875" style="1" bestFit="1" customWidth="1"/>
    <col min="4610" max="4610" width="12.8515625" style="1" customWidth="1"/>
    <col min="4611" max="4611" width="14.8515625" style="1" customWidth="1"/>
    <col min="4612" max="4612" width="14.28125" style="1" customWidth="1"/>
    <col min="4613" max="4613" width="20.7109375" style="1" customWidth="1"/>
    <col min="4614" max="4614" width="21.00390625" style="1" customWidth="1"/>
    <col min="4615" max="4616" width="21.28125" style="1" customWidth="1"/>
    <col min="4617" max="4618" width="22.421875" style="1" bestFit="1" customWidth="1"/>
    <col min="4619" max="4619" width="22.28125" style="1" bestFit="1" customWidth="1"/>
    <col min="4620" max="4620" width="16.7109375" style="1" customWidth="1"/>
    <col min="4621" max="4621" width="21.421875" style="1" bestFit="1" customWidth="1"/>
    <col min="4622" max="4622" width="22.28125" style="1" bestFit="1" customWidth="1"/>
    <col min="4623" max="4862" width="9.140625" style="1" customWidth="1"/>
    <col min="4863" max="4863" width="4.28125" style="1" customWidth="1"/>
    <col min="4864" max="4864" width="9.8515625" style="1" customWidth="1"/>
    <col min="4865" max="4865" width="55.421875" style="1" bestFit="1" customWidth="1"/>
    <col min="4866" max="4866" width="12.8515625" style="1" customWidth="1"/>
    <col min="4867" max="4867" width="14.8515625" style="1" customWidth="1"/>
    <col min="4868" max="4868" width="14.28125" style="1" customWidth="1"/>
    <col min="4869" max="4869" width="20.7109375" style="1" customWidth="1"/>
    <col min="4870" max="4870" width="21.00390625" style="1" customWidth="1"/>
    <col min="4871" max="4872" width="21.28125" style="1" customWidth="1"/>
    <col min="4873" max="4874" width="22.421875" style="1" bestFit="1" customWidth="1"/>
    <col min="4875" max="4875" width="22.28125" style="1" bestFit="1" customWidth="1"/>
    <col min="4876" max="4876" width="16.7109375" style="1" customWidth="1"/>
    <col min="4877" max="4877" width="21.421875" style="1" bestFit="1" customWidth="1"/>
    <col min="4878" max="4878" width="22.28125" style="1" bestFit="1" customWidth="1"/>
    <col min="4879" max="5118" width="9.140625" style="1" customWidth="1"/>
    <col min="5119" max="5119" width="4.28125" style="1" customWidth="1"/>
    <col min="5120" max="5120" width="9.8515625" style="1" customWidth="1"/>
    <col min="5121" max="5121" width="55.421875" style="1" bestFit="1" customWidth="1"/>
    <col min="5122" max="5122" width="12.8515625" style="1" customWidth="1"/>
    <col min="5123" max="5123" width="14.8515625" style="1" customWidth="1"/>
    <col min="5124" max="5124" width="14.28125" style="1" customWidth="1"/>
    <col min="5125" max="5125" width="20.7109375" style="1" customWidth="1"/>
    <col min="5126" max="5126" width="21.00390625" style="1" customWidth="1"/>
    <col min="5127" max="5128" width="21.28125" style="1" customWidth="1"/>
    <col min="5129" max="5130" width="22.421875" style="1" bestFit="1" customWidth="1"/>
    <col min="5131" max="5131" width="22.28125" style="1" bestFit="1" customWidth="1"/>
    <col min="5132" max="5132" width="16.7109375" style="1" customWidth="1"/>
    <col min="5133" max="5133" width="21.421875" style="1" bestFit="1" customWidth="1"/>
    <col min="5134" max="5134" width="22.28125" style="1" bestFit="1" customWidth="1"/>
    <col min="5135" max="5374" width="9.140625" style="1" customWidth="1"/>
    <col min="5375" max="5375" width="4.28125" style="1" customWidth="1"/>
    <col min="5376" max="5376" width="9.8515625" style="1" customWidth="1"/>
    <col min="5377" max="5377" width="55.421875" style="1" bestFit="1" customWidth="1"/>
    <col min="5378" max="5378" width="12.8515625" style="1" customWidth="1"/>
    <col min="5379" max="5379" width="14.8515625" style="1" customWidth="1"/>
    <col min="5380" max="5380" width="14.28125" style="1" customWidth="1"/>
    <col min="5381" max="5381" width="20.7109375" style="1" customWidth="1"/>
    <col min="5382" max="5382" width="21.00390625" style="1" customWidth="1"/>
    <col min="5383" max="5384" width="21.28125" style="1" customWidth="1"/>
    <col min="5385" max="5386" width="22.421875" style="1" bestFit="1" customWidth="1"/>
    <col min="5387" max="5387" width="22.28125" style="1" bestFit="1" customWidth="1"/>
    <col min="5388" max="5388" width="16.7109375" style="1" customWidth="1"/>
    <col min="5389" max="5389" width="21.421875" style="1" bestFit="1" customWidth="1"/>
    <col min="5390" max="5390" width="22.28125" style="1" bestFit="1" customWidth="1"/>
    <col min="5391" max="5630" width="9.140625" style="1" customWidth="1"/>
    <col min="5631" max="5631" width="4.28125" style="1" customWidth="1"/>
    <col min="5632" max="5632" width="9.8515625" style="1" customWidth="1"/>
    <col min="5633" max="5633" width="55.421875" style="1" bestFit="1" customWidth="1"/>
    <col min="5634" max="5634" width="12.8515625" style="1" customWidth="1"/>
    <col min="5635" max="5635" width="14.8515625" style="1" customWidth="1"/>
    <col min="5636" max="5636" width="14.28125" style="1" customWidth="1"/>
    <col min="5637" max="5637" width="20.7109375" style="1" customWidth="1"/>
    <col min="5638" max="5638" width="21.00390625" style="1" customWidth="1"/>
    <col min="5639" max="5640" width="21.28125" style="1" customWidth="1"/>
    <col min="5641" max="5642" width="22.421875" style="1" bestFit="1" customWidth="1"/>
    <col min="5643" max="5643" width="22.28125" style="1" bestFit="1" customWidth="1"/>
    <col min="5644" max="5644" width="16.7109375" style="1" customWidth="1"/>
    <col min="5645" max="5645" width="21.421875" style="1" bestFit="1" customWidth="1"/>
    <col min="5646" max="5646" width="22.28125" style="1" bestFit="1" customWidth="1"/>
    <col min="5647" max="5886" width="9.140625" style="1" customWidth="1"/>
    <col min="5887" max="5887" width="4.28125" style="1" customWidth="1"/>
    <col min="5888" max="5888" width="9.8515625" style="1" customWidth="1"/>
    <col min="5889" max="5889" width="55.421875" style="1" bestFit="1" customWidth="1"/>
    <col min="5890" max="5890" width="12.8515625" style="1" customWidth="1"/>
    <col min="5891" max="5891" width="14.8515625" style="1" customWidth="1"/>
    <col min="5892" max="5892" width="14.28125" style="1" customWidth="1"/>
    <col min="5893" max="5893" width="20.7109375" style="1" customWidth="1"/>
    <col min="5894" max="5894" width="21.00390625" style="1" customWidth="1"/>
    <col min="5895" max="5896" width="21.28125" style="1" customWidth="1"/>
    <col min="5897" max="5898" width="22.421875" style="1" bestFit="1" customWidth="1"/>
    <col min="5899" max="5899" width="22.28125" style="1" bestFit="1" customWidth="1"/>
    <col min="5900" max="5900" width="16.7109375" style="1" customWidth="1"/>
    <col min="5901" max="5901" width="21.421875" style="1" bestFit="1" customWidth="1"/>
    <col min="5902" max="5902" width="22.28125" style="1" bestFit="1" customWidth="1"/>
    <col min="5903" max="6142" width="9.140625" style="1" customWidth="1"/>
    <col min="6143" max="6143" width="4.28125" style="1" customWidth="1"/>
    <col min="6144" max="6144" width="9.8515625" style="1" customWidth="1"/>
    <col min="6145" max="6145" width="55.421875" style="1" bestFit="1" customWidth="1"/>
    <col min="6146" max="6146" width="12.8515625" style="1" customWidth="1"/>
    <col min="6147" max="6147" width="14.8515625" style="1" customWidth="1"/>
    <col min="6148" max="6148" width="14.28125" style="1" customWidth="1"/>
    <col min="6149" max="6149" width="20.7109375" style="1" customWidth="1"/>
    <col min="6150" max="6150" width="21.00390625" style="1" customWidth="1"/>
    <col min="6151" max="6152" width="21.28125" style="1" customWidth="1"/>
    <col min="6153" max="6154" width="22.421875" style="1" bestFit="1" customWidth="1"/>
    <col min="6155" max="6155" width="22.28125" style="1" bestFit="1" customWidth="1"/>
    <col min="6156" max="6156" width="16.7109375" style="1" customWidth="1"/>
    <col min="6157" max="6157" width="21.421875" style="1" bestFit="1" customWidth="1"/>
    <col min="6158" max="6158" width="22.28125" style="1" bestFit="1" customWidth="1"/>
    <col min="6159" max="6398" width="9.140625" style="1" customWidth="1"/>
    <col min="6399" max="6399" width="4.28125" style="1" customWidth="1"/>
    <col min="6400" max="6400" width="9.8515625" style="1" customWidth="1"/>
    <col min="6401" max="6401" width="55.421875" style="1" bestFit="1" customWidth="1"/>
    <col min="6402" max="6402" width="12.8515625" style="1" customWidth="1"/>
    <col min="6403" max="6403" width="14.8515625" style="1" customWidth="1"/>
    <col min="6404" max="6404" width="14.28125" style="1" customWidth="1"/>
    <col min="6405" max="6405" width="20.7109375" style="1" customWidth="1"/>
    <col min="6406" max="6406" width="21.00390625" style="1" customWidth="1"/>
    <col min="6407" max="6408" width="21.28125" style="1" customWidth="1"/>
    <col min="6409" max="6410" width="22.421875" style="1" bestFit="1" customWidth="1"/>
    <col min="6411" max="6411" width="22.28125" style="1" bestFit="1" customWidth="1"/>
    <col min="6412" max="6412" width="16.7109375" style="1" customWidth="1"/>
    <col min="6413" max="6413" width="21.421875" style="1" bestFit="1" customWidth="1"/>
    <col min="6414" max="6414" width="22.28125" style="1" bestFit="1" customWidth="1"/>
    <col min="6415" max="6654" width="9.140625" style="1" customWidth="1"/>
    <col min="6655" max="6655" width="4.28125" style="1" customWidth="1"/>
    <col min="6656" max="6656" width="9.8515625" style="1" customWidth="1"/>
    <col min="6657" max="6657" width="55.421875" style="1" bestFit="1" customWidth="1"/>
    <col min="6658" max="6658" width="12.8515625" style="1" customWidth="1"/>
    <col min="6659" max="6659" width="14.8515625" style="1" customWidth="1"/>
    <col min="6660" max="6660" width="14.28125" style="1" customWidth="1"/>
    <col min="6661" max="6661" width="20.7109375" style="1" customWidth="1"/>
    <col min="6662" max="6662" width="21.00390625" style="1" customWidth="1"/>
    <col min="6663" max="6664" width="21.28125" style="1" customWidth="1"/>
    <col min="6665" max="6666" width="22.421875" style="1" bestFit="1" customWidth="1"/>
    <col min="6667" max="6667" width="22.28125" style="1" bestFit="1" customWidth="1"/>
    <col min="6668" max="6668" width="16.7109375" style="1" customWidth="1"/>
    <col min="6669" max="6669" width="21.421875" style="1" bestFit="1" customWidth="1"/>
    <col min="6670" max="6670" width="22.28125" style="1" bestFit="1" customWidth="1"/>
    <col min="6671" max="6910" width="9.140625" style="1" customWidth="1"/>
    <col min="6911" max="6911" width="4.28125" style="1" customWidth="1"/>
    <col min="6912" max="6912" width="9.8515625" style="1" customWidth="1"/>
    <col min="6913" max="6913" width="55.421875" style="1" bestFit="1" customWidth="1"/>
    <col min="6914" max="6914" width="12.8515625" style="1" customWidth="1"/>
    <col min="6915" max="6915" width="14.8515625" style="1" customWidth="1"/>
    <col min="6916" max="6916" width="14.28125" style="1" customWidth="1"/>
    <col min="6917" max="6917" width="20.7109375" style="1" customWidth="1"/>
    <col min="6918" max="6918" width="21.00390625" style="1" customWidth="1"/>
    <col min="6919" max="6920" width="21.28125" style="1" customWidth="1"/>
    <col min="6921" max="6922" width="22.421875" style="1" bestFit="1" customWidth="1"/>
    <col min="6923" max="6923" width="22.28125" style="1" bestFit="1" customWidth="1"/>
    <col min="6924" max="6924" width="16.7109375" style="1" customWidth="1"/>
    <col min="6925" max="6925" width="21.421875" style="1" bestFit="1" customWidth="1"/>
    <col min="6926" max="6926" width="22.28125" style="1" bestFit="1" customWidth="1"/>
    <col min="6927" max="7166" width="9.140625" style="1" customWidth="1"/>
    <col min="7167" max="7167" width="4.28125" style="1" customWidth="1"/>
    <col min="7168" max="7168" width="9.8515625" style="1" customWidth="1"/>
    <col min="7169" max="7169" width="55.421875" style="1" bestFit="1" customWidth="1"/>
    <col min="7170" max="7170" width="12.8515625" style="1" customWidth="1"/>
    <col min="7171" max="7171" width="14.8515625" style="1" customWidth="1"/>
    <col min="7172" max="7172" width="14.28125" style="1" customWidth="1"/>
    <col min="7173" max="7173" width="20.7109375" style="1" customWidth="1"/>
    <col min="7174" max="7174" width="21.00390625" style="1" customWidth="1"/>
    <col min="7175" max="7176" width="21.28125" style="1" customWidth="1"/>
    <col min="7177" max="7178" width="22.421875" style="1" bestFit="1" customWidth="1"/>
    <col min="7179" max="7179" width="22.28125" style="1" bestFit="1" customWidth="1"/>
    <col min="7180" max="7180" width="16.7109375" style="1" customWidth="1"/>
    <col min="7181" max="7181" width="21.421875" style="1" bestFit="1" customWidth="1"/>
    <col min="7182" max="7182" width="22.28125" style="1" bestFit="1" customWidth="1"/>
    <col min="7183" max="7422" width="9.140625" style="1" customWidth="1"/>
    <col min="7423" max="7423" width="4.28125" style="1" customWidth="1"/>
    <col min="7424" max="7424" width="9.8515625" style="1" customWidth="1"/>
    <col min="7425" max="7425" width="55.421875" style="1" bestFit="1" customWidth="1"/>
    <col min="7426" max="7426" width="12.8515625" style="1" customWidth="1"/>
    <col min="7427" max="7427" width="14.8515625" style="1" customWidth="1"/>
    <col min="7428" max="7428" width="14.28125" style="1" customWidth="1"/>
    <col min="7429" max="7429" width="20.7109375" style="1" customWidth="1"/>
    <col min="7430" max="7430" width="21.00390625" style="1" customWidth="1"/>
    <col min="7431" max="7432" width="21.28125" style="1" customWidth="1"/>
    <col min="7433" max="7434" width="22.421875" style="1" bestFit="1" customWidth="1"/>
    <col min="7435" max="7435" width="22.28125" style="1" bestFit="1" customWidth="1"/>
    <col min="7436" max="7436" width="16.7109375" style="1" customWidth="1"/>
    <col min="7437" max="7437" width="21.421875" style="1" bestFit="1" customWidth="1"/>
    <col min="7438" max="7438" width="22.28125" style="1" bestFit="1" customWidth="1"/>
    <col min="7439" max="7678" width="9.140625" style="1" customWidth="1"/>
    <col min="7679" max="7679" width="4.28125" style="1" customWidth="1"/>
    <col min="7680" max="7680" width="9.8515625" style="1" customWidth="1"/>
    <col min="7681" max="7681" width="55.421875" style="1" bestFit="1" customWidth="1"/>
    <col min="7682" max="7682" width="12.8515625" style="1" customWidth="1"/>
    <col min="7683" max="7683" width="14.8515625" style="1" customWidth="1"/>
    <col min="7684" max="7684" width="14.28125" style="1" customWidth="1"/>
    <col min="7685" max="7685" width="20.7109375" style="1" customWidth="1"/>
    <col min="7686" max="7686" width="21.00390625" style="1" customWidth="1"/>
    <col min="7687" max="7688" width="21.28125" style="1" customWidth="1"/>
    <col min="7689" max="7690" width="22.421875" style="1" bestFit="1" customWidth="1"/>
    <col min="7691" max="7691" width="22.28125" style="1" bestFit="1" customWidth="1"/>
    <col min="7692" max="7692" width="16.7109375" style="1" customWidth="1"/>
    <col min="7693" max="7693" width="21.421875" style="1" bestFit="1" customWidth="1"/>
    <col min="7694" max="7694" width="22.28125" style="1" bestFit="1" customWidth="1"/>
    <col min="7695" max="7934" width="9.140625" style="1" customWidth="1"/>
    <col min="7935" max="7935" width="4.28125" style="1" customWidth="1"/>
    <col min="7936" max="7936" width="9.8515625" style="1" customWidth="1"/>
    <col min="7937" max="7937" width="55.421875" style="1" bestFit="1" customWidth="1"/>
    <col min="7938" max="7938" width="12.8515625" style="1" customWidth="1"/>
    <col min="7939" max="7939" width="14.8515625" style="1" customWidth="1"/>
    <col min="7940" max="7940" width="14.28125" style="1" customWidth="1"/>
    <col min="7941" max="7941" width="20.7109375" style="1" customWidth="1"/>
    <col min="7942" max="7942" width="21.00390625" style="1" customWidth="1"/>
    <col min="7943" max="7944" width="21.28125" style="1" customWidth="1"/>
    <col min="7945" max="7946" width="22.421875" style="1" bestFit="1" customWidth="1"/>
    <col min="7947" max="7947" width="22.28125" style="1" bestFit="1" customWidth="1"/>
    <col min="7948" max="7948" width="16.7109375" style="1" customWidth="1"/>
    <col min="7949" max="7949" width="21.421875" style="1" bestFit="1" customWidth="1"/>
    <col min="7950" max="7950" width="22.28125" style="1" bestFit="1" customWidth="1"/>
    <col min="7951" max="8190" width="9.140625" style="1" customWidth="1"/>
    <col min="8191" max="8191" width="4.28125" style="1" customWidth="1"/>
    <col min="8192" max="8192" width="9.8515625" style="1" customWidth="1"/>
    <col min="8193" max="8193" width="55.421875" style="1" bestFit="1" customWidth="1"/>
    <col min="8194" max="8194" width="12.8515625" style="1" customWidth="1"/>
    <col min="8195" max="8195" width="14.8515625" style="1" customWidth="1"/>
    <col min="8196" max="8196" width="14.28125" style="1" customWidth="1"/>
    <col min="8197" max="8197" width="20.7109375" style="1" customWidth="1"/>
    <col min="8198" max="8198" width="21.00390625" style="1" customWidth="1"/>
    <col min="8199" max="8200" width="21.28125" style="1" customWidth="1"/>
    <col min="8201" max="8202" width="22.421875" style="1" bestFit="1" customWidth="1"/>
    <col min="8203" max="8203" width="22.28125" style="1" bestFit="1" customWidth="1"/>
    <col min="8204" max="8204" width="16.7109375" style="1" customWidth="1"/>
    <col min="8205" max="8205" width="21.421875" style="1" bestFit="1" customWidth="1"/>
    <col min="8206" max="8206" width="22.28125" style="1" bestFit="1" customWidth="1"/>
    <col min="8207" max="8446" width="9.140625" style="1" customWidth="1"/>
    <col min="8447" max="8447" width="4.28125" style="1" customWidth="1"/>
    <col min="8448" max="8448" width="9.8515625" style="1" customWidth="1"/>
    <col min="8449" max="8449" width="55.421875" style="1" bestFit="1" customWidth="1"/>
    <col min="8450" max="8450" width="12.8515625" style="1" customWidth="1"/>
    <col min="8451" max="8451" width="14.8515625" style="1" customWidth="1"/>
    <col min="8452" max="8452" width="14.28125" style="1" customWidth="1"/>
    <col min="8453" max="8453" width="20.7109375" style="1" customWidth="1"/>
    <col min="8454" max="8454" width="21.00390625" style="1" customWidth="1"/>
    <col min="8455" max="8456" width="21.28125" style="1" customWidth="1"/>
    <col min="8457" max="8458" width="22.421875" style="1" bestFit="1" customWidth="1"/>
    <col min="8459" max="8459" width="22.28125" style="1" bestFit="1" customWidth="1"/>
    <col min="8460" max="8460" width="16.7109375" style="1" customWidth="1"/>
    <col min="8461" max="8461" width="21.421875" style="1" bestFit="1" customWidth="1"/>
    <col min="8462" max="8462" width="22.28125" style="1" bestFit="1" customWidth="1"/>
    <col min="8463" max="8702" width="9.140625" style="1" customWidth="1"/>
    <col min="8703" max="8703" width="4.28125" style="1" customWidth="1"/>
    <col min="8704" max="8704" width="9.8515625" style="1" customWidth="1"/>
    <col min="8705" max="8705" width="55.421875" style="1" bestFit="1" customWidth="1"/>
    <col min="8706" max="8706" width="12.8515625" style="1" customWidth="1"/>
    <col min="8707" max="8707" width="14.8515625" style="1" customWidth="1"/>
    <col min="8708" max="8708" width="14.28125" style="1" customWidth="1"/>
    <col min="8709" max="8709" width="20.7109375" style="1" customWidth="1"/>
    <col min="8710" max="8710" width="21.00390625" style="1" customWidth="1"/>
    <col min="8711" max="8712" width="21.28125" style="1" customWidth="1"/>
    <col min="8713" max="8714" width="22.421875" style="1" bestFit="1" customWidth="1"/>
    <col min="8715" max="8715" width="22.28125" style="1" bestFit="1" customWidth="1"/>
    <col min="8716" max="8716" width="16.7109375" style="1" customWidth="1"/>
    <col min="8717" max="8717" width="21.421875" style="1" bestFit="1" customWidth="1"/>
    <col min="8718" max="8718" width="22.28125" style="1" bestFit="1" customWidth="1"/>
    <col min="8719" max="8958" width="9.140625" style="1" customWidth="1"/>
    <col min="8959" max="8959" width="4.28125" style="1" customWidth="1"/>
    <col min="8960" max="8960" width="9.8515625" style="1" customWidth="1"/>
    <col min="8961" max="8961" width="55.421875" style="1" bestFit="1" customWidth="1"/>
    <col min="8962" max="8962" width="12.8515625" style="1" customWidth="1"/>
    <col min="8963" max="8963" width="14.8515625" style="1" customWidth="1"/>
    <col min="8964" max="8964" width="14.28125" style="1" customWidth="1"/>
    <col min="8965" max="8965" width="20.7109375" style="1" customWidth="1"/>
    <col min="8966" max="8966" width="21.00390625" style="1" customWidth="1"/>
    <col min="8967" max="8968" width="21.28125" style="1" customWidth="1"/>
    <col min="8969" max="8970" width="22.421875" style="1" bestFit="1" customWidth="1"/>
    <col min="8971" max="8971" width="22.28125" style="1" bestFit="1" customWidth="1"/>
    <col min="8972" max="8972" width="16.7109375" style="1" customWidth="1"/>
    <col min="8973" max="8973" width="21.421875" style="1" bestFit="1" customWidth="1"/>
    <col min="8974" max="8974" width="22.28125" style="1" bestFit="1" customWidth="1"/>
    <col min="8975" max="9214" width="9.140625" style="1" customWidth="1"/>
    <col min="9215" max="9215" width="4.28125" style="1" customWidth="1"/>
    <col min="9216" max="9216" width="9.8515625" style="1" customWidth="1"/>
    <col min="9217" max="9217" width="55.421875" style="1" bestFit="1" customWidth="1"/>
    <col min="9218" max="9218" width="12.8515625" style="1" customWidth="1"/>
    <col min="9219" max="9219" width="14.8515625" style="1" customWidth="1"/>
    <col min="9220" max="9220" width="14.28125" style="1" customWidth="1"/>
    <col min="9221" max="9221" width="20.7109375" style="1" customWidth="1"/>
    <col min="9222" max="9222" width="21.00390625" style="1" customWidth="1"/>
    <col min="9223" max="9224" width="21.28125" style="1" customWidth="1"/>
    <col min="9225" max="9226" width="22.421875" style="1" bestFit="1" customWidth="1"/>
    <col min="9227" max="9227" width="22.28125" style="1" bestFit="1" customWidth="1"/>
    <col min="9228" max="9228" width="16.7109375" style="1" customWidth="1"/>
    <col min="9229" max="9229" width="21.421875" style="1" bestFit="1" customWidth="1"/>
    <col min="9230" max="9230" width="22.28125" style="1" bestFit="1" customWidth="1"/>
    <col min="9231" max="9470" width="9.140625" style="1" customWidth="1"/>
    <col min="9471" max="9471" width="4.28125" style="1" customWidth="1"/>
    <col min="9472" max="9472" width="9.8515625" style="1" customWidth="1"/>
    <col min="9473" max="9473" width="55.421875" style="1" bestFit="1" customWidth="1"/>
    <col min="9474" max="9474" width="12.8515625" style="1" customWidth="1"/>
    <col min="9475" max="9475" width="14.8515625" style="1" customWidth="1"/>
    <col min="9476" max="9476" width="14.28125" style="1" customWidth="1"/>
    <col min="9477" max="9477" width="20.7109375" style="1" customWidth="1"/>
    <col min="9478" max="9478" width="21.00390625" style="1" customWidth="1"/>
    <col min="9479" max="9480" width="21.28125" style="1" customWidth="1"/>
    <col min="9481" max="9482" width="22.421875" style="1" bestFit="1" customWidth="1"/>
    <col min="9483" max="9483" width="22.28125" style="1" bestFit="1" customWidth="1"/>
    <col min="9484" max="9484" width="16.7109375" style="1" customWidth="1"/>
    <col min="9485" max="9485" width="21.421875" style="1" bestFit="1" customWidth="1"/>
    <col min="9486" max="9486" width="22.28125" style="1" bestFit="1" customWidth="1"/>
    <col min="9487" max="9726" width="9.140625" style="1" customWidth="1"/>
    <col min="9727" max="9727" width="4.28125" style="1" customWidth="1"/>
    <col min="9728" max="9728" width="9.8515625" style="1" customWidth="1"/>
    <col min="9729" max="9729" width="55.421875" style="1" bestFit="1" customWidth="1"/>
    <col min="9730" max="9730" width="12.8515625" style="1" customWidth="1"/>
    <col min="9731" max="9731" width="14.8515625" style="1" customWidth="1"/>
    <col min="9732" max="9732" width="14.28125" style="1" customWidth="1"/>
    <col min="9733" max="9733" width="20.7109375" style="1" customWidth="1"/>
    <col min="9734" max="9734" width="21.00390625" style="1" customWidth="1"/>
    <col min="9735" max="9736" width="21.28125" style="1" customWidth="1"/>
    <col min="9737" max="9738" width="22.421875" style="1" bestFit="1" customWidth="1"/>
    <col min="9739" max="9739" width="22.28125" style="1" bestFit="1" customWidth="1"/>
    <col min="9740" max="9740" width="16.7109375" style="1" customWidth="1"/>
    <col min="9741" max="9741" width="21.421875" style="1" bestFit="1" customWidth="1"/>
    <col min="9742" max="9742" width="22.28125" style="1" bestFit="1" customWidth="1"/>
    <col min="9743" max="9982" width="9.140625" style="1" customWidth="1"/>
    <col min="9983" max="9983" width="4.28125" style="1" customWidth="1"/>
    <col min="9984" max="9984" width="9.8515625" style="1" customWidth="1"/>
    <col min="9985" max="9985" width="55.421875" style="1" bestFit="1" customWidth="1"/>
    <col min="9986" max="9986" width="12.8515625" style="1" customWidth="1"/>
    <col min="9987" max="9987" width="14.8515625" style="1" customWidth="1"/>
    <col min="9988" max="9988" width="14.28125" style="1" customWidth="1"/>
    <col min="9989" max="9989" width="20.7109375" style="1" customWidth="1"/>
    <col min="9990" max="9990" width="21.00390625" style="1" customWidth="1"/>
    <col min="9991" max="9992" width="21.28125" style="1" customWidth="1"/>
    <col min="9993" max="9994" width="22.421875" style="1" bestFit="1" customWidth="1"/>
    <col min="9995" max="9995" width="22.28125" style="1" bestFit="1" customWidth="1"/>
    <col min="9996" max="9996" width="16.7109375" style="1" customWidth="1"/>
    <col min="9997" max="9997" width="21.421875" style="1" bestFit="1" customWidth="1"/>
    <col min="9998" max="9998" width="22.28125" style="1" bestFit="1" customWidth="1"/>
    <col min="9999" max="10238" width="9.140625" style="1" customWidth="1"/>
    <col min="10239" max="10239" width="4.28125" style="1" customWidth="1"/>
    <col min="10240" max="10240" width="9.8515625" style="1" customWidth="1"/>
    <col min="10241" max="10241" width="55.421875" style="1" bestFit="1" customWidth="1"/>
    <col min="10242" max="10242" width="12.8515625" style="1" customWidth="1"/>
    <col min="10243" max="10243" width="14.8515625" style="1" customWidth="1"/>
    <col min="10244" max="10244" width="14.28125" style="1" customWidth="1"/>
    <col min="10245" max="10245" width="20.7109375" style="1" customWidth="1"/>
    <col min="10246" max="10246" width="21.00390625" style="1" customWidth="1"/>
    <col min="10247" max="10248" width="21.28125" style="1" customWidth="1"/>
    <col min="10249" max="10250" width="22.421875" style="1" bestFit="1" customWidth="1"/>
    <col min="10251" max="10251" width="22.28125" style="1" bestFit="1" customWidth="1"/>
    <col min="10252" max="10252" width="16.7109375" style="1" customWidth="1"/>
    <col min="10253" max="10253" width="21.421875" style="1" bestFit="1" customWidth="1"/>
    <col min="10254" max="10254" width="22.28125" style="1" bestFit="1" customWidth="1"/>
    <col min="10255" max="10494" width="9.140625" style="1" customWidth="1"/>
    <col min="10495" max="10495" width="4.28125" style="1" customWidth="1"/>
    <col min="10496" max="10496" width="9.8515625" style="1" customWidth="1"/>
    <col min="10497" max="10497" width="55.421875" style="1" bestFit="1" customWidth="1"/>
    <col min="10498" max="10498" width="12.8515625" style="1" customWidth="1"/>
    <col min="10499" max="10499" width="14.8515625" style="1" customWidth="1"/>
    <col min="10500" max="10500" width="14.28125" style="1" customWidth="1"/>
    <col min="10501" max="10501" width="20.7109375" style="1" customWidth="1"/>
    <col min="10502" max="10502" width="21.00390625" style="1" customWidth="1"/>
    <col min="10503" max="10504" width="21.28125" style="1" customWidth="1"/>
    <col min="10505" max="10506" width="22.421875" style="1" bestFit="1" customWidth="1"/>
    <col min="10507" max="10507" width="22.28125" style="1" bestFit="1" customWidth="1"/>
    <col min="10508" max="10508" width="16.7109375" style="1" customWidth="1"/>
    <col min="10509" max="10509" width="21.421875" style="1" bestFit="1" customWidth="1"/>
    <col min="10510" max="10510" width="22.28125" style="1" bestFit="1" customWidth="1"/>
    <col min="10511" max="10750" width="9.140625" style="1" customWidth="1"/>
    <col min="10751" max="10751" width="4.28125" style="1" customWidth="1"/>
    <col min="10752" max="10752" width="9.8515625" style="1" customWidth="1"/>
    <col min="10753" max="10753" width="55.421875" style="1" bestFit="1" customWidth="1"/>
    <col min="10754" max="10754" width="12.8515625" style="1" customWidth="1"/>
    <col min="10755" max="10755" width="14.8515625" style="1" customWidth="1"/>
    <col min="10756" max="10756" width="14.28125" style="1" customWidth="1"/>
    <col min="10757" max="10757" width="20.7109375" style="1" customWidth="1"/>
    <col min="10758" max="10758" width="21.00390625" style="1" customWidth="1"/>
    <col min="10759" max="10760" width="21.28125" style="1" customWidth="1"/>
    <col min="10761" max="10762" width="22.421875" style="1" bestFit="1" customWidth="1"/>
    <col min="10763" max="10763" width="22.28125" style="1" bestFit="1" customWidth="1"/>
    <col min="10764" max="10764" width="16.7109375" style="1" customWidth="1"/>
    <col min="10765" max="10765" width="21.421875" style="1" bestFit="1" customWidth="1"/>
    <col min="10766" max="10766" width="22.28125" style="1" bestFit="1" customWidth="1"/>
    <col min="10767" max="11006" width="9.140625" style="1" customWidth="1"/>
    <col min="11007" max="11007" width="4.28125" style="1" customWidth="1"/>
    <col min="11008" max="11008" width="9.8515625" style="1" customWidth="1"/>
    <col min="11009" max="11009" width="55.421875" style="1" bestFit="1" customWidth="1"/>
    <col min="11010" max="11010" width="12.8515625" style="1" customWidth="1"/>
    <col min="11011" max="11011" width="14.8515625" style="1" customWidth="1"/>
    <col min="11012" max="11012" width="14.28125" style="1" customWidth="1"/>
    <col min="11013" max="11013" width="20.7109375" style="1" customWidth="1"/>
    <col min="11014" max="11014" width="21.00390625" style="1" customWidth="1"/>
    <col min="11015" max="11016" width="21.28125" style="1" customWidth="1"/>
    <col min="11017" max="11018" width="22.421875" style="1" bestFit="1" customWidth="1"/>
    <col min="11019" max="11019" width="22.28125" style="1" bestFit="1" customWidth="1"/>
    <col min="11020" max="11020" width="16.7109375" style="1" customWidth="1"/>
    <col min="11021" max="11021" width="21.421875" style="1" bestFit="1" customWidth="1"/>
    <col min="11022" max="11022" width="22.28125" style="1" bestFit="1" customWidth="1"/>
    <col min="11023" max="11262" width="9.140625" style="1" customWidth="1"/>
    <col min="11263" max="11263" width="4.28125" style="1" customWidth="1"/>
    <col min="11264" max="11264" width="9.8515625" style="1" customWidth="1"/>
    <col min="11265" max="11265" width="55.421875" style="1" bestFit="1" customWidth="1"/>
    <col min="11266" max="11266" width="12.8515625" style="1" customWidth="1"/>
    <col min="11267" max="11267" width="14.8515625" style="1" customWidth="1"/>
    <col min="11268" max="11268" width="14.28125" style="1" customWidth="1"/>
    <col min="11269" max="11269" width="20.7109375" style="1" customWidth="1"/>
    <col min="11270" max="11270" width="21.00390625" style="1" customWidth="1"/>
    <col min="11271" max="11272" width="21.28125" style="1" customWidth="1"/>
    <col min="11273" max="11274" width="22.421875" style="1" bestFit="1" customWidth="1"/>
    <col min="11275" max="11275" width="22.28125" style="1" bestFit="1" customWidth="1"/>
    <col min="11276" max="11276" width="16.7109375" style="1" customWidth="1"/>
    <col min="11277" max="11277" width="21.421875" style="1" bestFit="1" customWidth="1"/>
    <col min="11278" max="11278" width="22.28125" style="1" bestFit="1" customWidth="1"/>
    <col min="11279" max="11518" width="9.140625" style="1" customWidth="1"/>
    <col min="11519" max="11519" width="4.28125" style="1" customWidth="1"/>
    <col min="11520" max="11520" width="9.8515625" style="1" customWidth="1"/>
    <col min="11521" max="11521" width="55.421875" style="1" bestFit="1" customWidth="1"/>
    <col min="11522" max="11522" width="12.8515625" style="1" customWidth="1"/>
    <col min="11523" max="11523" width="14.8515625" style="1" customWidth="1"/>
    <col min="11524" max="11524" width="14.28125" style="1" customWidth="1"/>
    <col min="11525" max="11525" width="20.7109375" style="1" customWidth="1"/>
    <col min="11526" max="11526" width="21.00390625" style="1" customWidth="1"/>
    <col min="11527" max="11528" width="21.28125" style="1" customWidth="1"/>
    <col min="11529" max="11530" width="22.421875" style="1" bestFit="1" customWidth="1"/>
    <col min="11531" max="11531" width="22.28125" style="1" bestFit="1" customWidth="1"/>
    <col min="11532" max="11532" width="16.7109375" style="1" customWidth="1"/>
    <col min="11533" max="11533" width="21.421875" style="1" bestFit="1" customWidth="1"/>
    <col min="11534" max="11534" width="22.28125" style="1" bestFit="1" customWidth="1"/>
    <col min="11535" max="11774" width="9.140625" style="1" customWidth="1"/>
    <col min="11775" max="11775" width="4.28125" style="1" customWidth="1"/>
    <col min="11776" max="11776" width="9.8515625" style="1" customWidth="1"/>
    <col min="11777" max="11777" width="55.421875" style="1" bestFit="1" customWidth="1"/>
    <col min="11778" max="11778" width="12.8515625" style="1" customWidth="1"/>
    <col min="11779" max="11779" width="14.8515625" style="1" customWidth="1"/>
    <col min="11780" max="11780" width="14.28125" style="1" customWidth="1"/>
    <col min="11781" max="11781" width="20.7109375" style="1" customWidth="1"/>
    <col min="11782" max="11782" width="21.00390625" style="1" customWidth="1"/>
    <col min="11783" max="11784" width="21.28125" style="1" customWidth="1"/>
    <col min="11785" max="11786" width="22.421875" style="1" bestFit="1" customWidth="1"/>
    <col min="11787" max="11787" width="22.28125" style="1" bestFit="1" customWidth="1"/>
    <col min="11788" max="11788" width="16.7109375" style="1" customWidth="1"/>
    <col min="11789" max="11789" width="21.421875" style="1" bestFit="1" customWidth="1"/>
    <col min="11790" max="11790" width="22.28125" style="1" bestFit="1" customWidth="1"/>
    <col min="11791" max="12030" width="9.140625" style="1" customWidth="1"/>
    <col min="12031" max="12031" width="4.28125" style="1" customWidth="1"/>
    <col min="12032" max="12032" width="9.8515625" style="1" customWidth="1"/>
    <col min="12033" max="12033" width="55.421875" style="1" bestFit="1" customWidth="1"/>
    <col min="12034" max="12034" width="12.8515625" style="1" customWidth="1"/>
    <col min="12035" max="12035" width="14.8515625" style="1" customWidth="1"/>
    <col min="12036" max="12036" width="14.28125" style="1" customWidth="1"/>
    <col min="12037" max="12037" width="20.7109375" style="1" customWidth="1"/>
    <col min="12038" max="12038" width="21.00390625" style="1" customWidth="1"/>
    <col min="12039" max="12040" width="21.28125" style="1" customWidth="1"/>
    <col min="12041" max="12042" width="22.421875" style="1" bestFit="1" customWidth="1"/>
    <col min="12043" max="12043" width="22.28125" style="1" bestFit="1" customWidth="1"/>
    <col min="12044" max="12044" width="16.7109375" style="1" customWidth="1"/>
    <col min="12045" max="12045" width="21.421875" style="1" bestFit="1" customWidth="1"/>
    <col min="12046" max="12046" width="22.28125" style="1" bestFit="1" customWidth="1"/>
    <col min="12047" max="12286" width="9.140625" style="1" customWidth="1"/>
    <col min="12287" max="12287" width="4.28125" style="1" customWidth="1"/>
    <col min="12288" max="12288" width="9.8515625" style="1" customWidth="1"/>
    <col min="12289" max="12289" width="55.421875" style="1" bestFit="1" customWidth="1"/>
    <col min="12290" max="12290" width="12.8515625" style="1" customWidth="1"/>
    <col min="12291" max="12291" width="14.8515625" style="1" customWidth="1"/>
    <col min="12292" max="12292" width="14.28125" style="1" customWidth="1"/>
    <col min="12293" max="12293" width="20.7109375" style="1" customWidth="1"/>
    <col min="12294" max="12294" width="21.00390625" style="1" customWidth="1"/>
    <col min="12295" max="12296" width="21.28125" style="1" customWidth="1"/>
    <col min="12297" max="12298" width="22.421875" style="1" bestFit="1" customWidth="1"/>
    <col min="12299" max="12299" width="22.28125" style="1" bestFit="1" customWidth="1"/>
    <col min="12300" max="12300" width="16.7109375" style="1" customWidth="1"/>
    <col min="12301" max="12301" width="21.421875" style="1" bestFit="1" customWidth="1"/>
    <col min="12302" max="12302" width="22.28125" style="1" bestFit="1" customWidth="1"/>
    <col min="12303" max="12542" width="9.140625" style="1" customWidth="1"/>
    <col min="12543" max="12543" width="4.28125" style="1" customWidth="1"/>
    <col min="12544" max="12544" width="9.8515625" style="1" customWidth="1"/>
    <col min="12545" max="12545" width="55.421875" style="1" bestFit="1" customWidth="1"/>
    <col min="12546" max="12546" width="12.8515625" style="1" customWidth="1"/>
    <col min="12547" max="12547" width="14.8515625" style="1" customWidth="1"/>
    <col min="12548" max="12548" width="14.28125" style="1" customWidth="1"/>
    <col min="12549" max="12549" width="20.7109375" style="1" customWidth="1"/>
    <col min="12550" max="12550" width="21.00390625" style="1" customWidth="1"/>
    <col min="12551" max="12552" width="21.28125" style="1" customWidth="1"/>
    <col min="12553" max="12554" width="22.421875" style="1" bestFit="1" customWidth="1"/>
    <col min="12555" max="12555" width="22.28125" style="1" bestFit="1" customWidth="1"/>
    <col min="12556" max="12556" width="16.7109375" style="1" customWidth="1"/>
    <col min="12557" max="12557" width="21.421875" style="1" bestFit="1" customWidth="1"/>
    <col min="12558" max="12558" width="22.28125" style="1" bestFit="1" customWidth="1"/>
    <col min="12559" max="12798" width="9.140625" style="1" customWidth="1"/>
    <col min="12799" max="12799" width="4.28125" style="1" customWidth="1"/>
    <col min="12800" max="12800" width="9.8515625" style="1" customWidth="1"/>
    <col min="12801" max="12801" width="55.421875" style="1" bestFit="1" customWidth="1"/>
    <col min="12802" max="12802" width="12.8515625" style="1" customWidth="1"/>
    <col min="12803" max="12803" width="14.8515625" style="1" customWidth="1"/>
    <col min="12804" max="12804" width="14.28125" style="1" customWidth="1"/>
    <col min="12805" max="12805" width="20.7109375" style="1" customWidth="1"/>
    <col min="12806" max="12806" width="21.00390625" style="1" customWidth="1"/>
    <col min="12807" max="12808" width="21.28125" style="1" customWidth="1"/>
    <col min="12809" max="12810" width="22.421875" style="1" bestFit="1" customWidth="1"/>
    <col min="12811" max="12811" width="22.28125" style="1" bestFit="1" customWidth="1"/>
    <col min="12812" max="12812" width="16.7109375" style="1" customWidth="1"/>
    <col min="12813" max="12813" width="21.421875" style="1" bestFit="1" customWidth="1"/>
    <col min="12814" max="12814" width="22.28125" style="1" bestFit="1" customWidth="1"/>
    <col min="12815" max="13054" width="9.140625" style="1" customWidth="1"/>
    <col min="13055" max="13055" width="4.28125" style="1" customWidth="1"/>
    <col min="13056" max="13056" width="9.8515625" style="1" customWidth="1"/>
    <col min="13057" max="13057" width="55.421875" style="1" bestFit="1" customWidth="1"/>
    <col min="13058" max="13058" width="12.8515625" style="1" customWidth="1"/>
    <col min="13059" max="13059" width="14.8515625" style="1" customWidth="1"/>
    <col min="13060" max="13060" width="14.28125" style="1" customWidth="1"/>
    <col min="13061" max="13061" width="20.7109375" style="1" customWidth="1"/>
    <col min="13062" max="13062" width="21.00390625" style="1" customWidth="1"/>
    <col min="13063" max="13064" width="21.28125" style="1" customWidth="1"/>
    <col min="13065" max="13066" width="22.421875" style="1" bestFit="1" customWidth="1"/>
    <col min="13067" max="13067" width="22.28125" style="1" bestFit="1" customWidth="1"/>
    <col min="13068" max="13068" width="16.7109375" style="1" customWidth="1"/>
    <col min="13069" max="13069" width="21.421875" style="1" bestFit="1" customWidth="1"/>
    <col min="13070" max="13070" width="22.28125" style="1" bestFit="1" customWidth="1"/>
    <col min="13071" max="13310" width="9.140625" style="1" customWidth="1"/>
    <col min="13311" max="13311" width="4.28125" style="1" customWidth="1"/>
    <col min="13312" max="13312" width="9.8515625" style="1" customWidth="1"/>
    <col min="13313" max="13313" width="55.421875" style="1" bestFit="1" customWidth="1"/>
    <col min="13314" max="13314" width="12.8515625" style="1" customWidth="1"/>
    <col min="13315" max="13315" width="14.8515625" style="1" customWidth="1"/>
    <col min="13316" max="13316" width="14.28125" style="1" customWidth="1"/>
    <col min="13317" max="13317" width="20.7109375" style="1" customWidth="1"/>
    <col min="13318" max="13318" width="21.00390625" style="1" customWidth="1"/>
    <col min="13319" max="13320" width="21.28125" style="1" customWidth="1"/>
    <col min="13321" max="13322" width="22.421875" style="1" bestFit="1" customWidth="1"/>
    <col min="13323" max="13323" width="22.28125" style="1" bestFit="1" customWidth="1"/>
    <col min="13324" max="13324" width="16.7109375" style="1" customWidth="1"/>
    <col min="13325" max="13325" width="21.421875" style="1" bestFit="1" customWidth="1"/>
    <col min="13326" max="13326" width="22.28125" style="1" bestFit="1" customWidth="1"/>
    <col min="13327" max="13566" width="9.140625" style="1" customWidth="1"/>
    <col min="13567" max="13567" width="4.28125" style="1" customWidth="1"/>
    <col min="13568" max="13568" width="9.8515625" style="1" customWidth="1"/>
    <col min="13569" max="13569" width="55.421875" style="1" bestFit="1" customWidth="1"/>
    <col min="13570" max="13570" width="12.8515625" style="1" customWidth="1"/>
    <col min="13571" max="13571" width="14.8515625" style="1" customWidth="1"/>
    <col min="13572" max="13572" width="14.28125" style="1" customWidth="1"/>
    <col min="13573" max="13573" width="20.7109375" style="1" customWidth="1"/>
    <col min="13574" max="13574" width="21.00390625" style="1" customWidth="1"/>
    <col min="13575" max="13576" width="21.28125" style="1" customWidth="1"/>
    <col min="13577" max="13578" width="22.421875" style="1" bestFit="1" customWidth="1"/>
    <col min="13579" max="13579" width="22.28125" style="1" bestFit="1" customWidth="1"/>
    <col min="13580" max="13580" width="16.7109375" style="1" customWidth="1"/>
    <col min="13581" max="13581" width="21.421875" style="1" bestFit="1" customWidth="1"/>
    <col min="13582" max="13582" width="22.28125" style="1" bestFit="1" customWidth="1"/>
    <col min="13583" max="13822" width="9.140625" style="1" customWidth="1"/>
    <col min="13823" max="13823" width="4.28125" style="1" customWidth="1"/>
    <col min="13824" max="13824" width="9.8515625" style="1" customWidth="1"/>
    <col min="13825" max="13825" width="55.421875" style="1" bestFit="1" customWidth="1"/>
    <col min="13826" max="13826" width="12.8515625" style="1" customWidth="1"/>
    <col min="13827" max="13827" width="14.8515625" style="1" customWidth="1"/>
    <col min="13828" max="13828" width="14.28125" style="1" customWidth="1"/>
    <col min="13829" max="13829" width="20.7109375" style="1" customWidth="1"/>
    <col min="13830" max="13830" width="21.00390625" style="1" customWidth="1"/>
    <col min="13831" max="13832" width="21.28125" style="1" customWidth="1"/>
    <col min="13833" max="13834" width="22.421875" style="1" bestFit="1" customWidth="1"/>
    <col min="13835" max="13835" width="22.28125" style="1" bestFit="1" customWidth="1"/>
    <col min="13836" max="13836" width="16.7109375" style="1" customWidth="1"/>
    <col min="13837" max="13837" width="21.421875" style="1" bestFit="1" customWidth="1"/>
    <col min="13838" max="13838" width="22.28125" style="1" bestFit="1" customWidth="1"/>
    <col min="13839" max="14078" width="9.140625" style="1" customWidth="1"/>
    <col min="14079" max="14079" width="4.28125" style="1" customWidth="1"/>
    <col min="14080" max="14080" width="9.8515625" style="1" customWidth="1"/>
    <col min="14081" max="14081" width="55.421875" style="1" bestFit="1" customWidth="1"/>
    <col min="14082" max="14082" width="12.8515625" style="1" customWidth="1"/>
    <col min="14083" max="14083" width="14.8515625" style="1" customWidth="1"/>
    <col min="14084" max="14084" width="14.28125" style="1" customWidth="1"/>
    <col min="14085" max="14085" width="20.7109375" style="1" customWidth="1"/>
    <col min="14086" max="14086" width="21.00390625" style="1" customWidth="1"/>
    <col min="14087" max="14088" width="21.28125" style="1" customWidth="1"/>
    <col min="14089" max="14090" width="22.421875" style="1" bestFit="1" customWidth="1"/>
    <col min="14091" max="14091" width="22.28125" style="1" bestFit="1" customWidth="1"/>
    <col min="14092" max="14092" width="16.7109375" style="1" customWidth="1"/>
    <col min="14093" max="14093" width="21.421875" style="1" bestFit="1" customWidth="1"/>
    <col min="14094" max="14094" width="22.28125" style="1" bestFit="1" customWidth="1"/>
    <col min="14095" max="14334" width="9.140625" style="1" customWidth="1"/>
    <col min="14335" max="14335" width="4.28125" style="1" customWidth="1"/>
    <col min="14336" max="14336" width="9.8515625" style="1" customWidth="1"/>
    <col min="14337" max="14337" width="55.421875" style="1" bestFit="1" customWidth="1"/>
    <col min="14338" max="14338" width="12.8515625" style="1" customWidth="1"/>
    <col min="14339" max="14339" width="14.8515625" style="1" customWidth="1"/>
    <col min="14340" max="14340" width="14.28125" style="1" customWidth="1"/>
    <col min="14341" max="14341" width="20.7109375" style="1" customWidth="1"/>
    <col min="14342" max="14342" width="21.00390625" style="1" customWidth="1"/>
    <col min="14343" max="14344" width="21.28125" style="1" customWidth="1"/>
    <col min="14345" max="14346" width="22.421875" style="1" bestFit="1" customWidth="1"/>
    <col min="14347" max="14347" width="22.28125" style="1" bestFit="1" customWidth="1"/>
    <col min="14348" max="14348" width="16.7109375" style="1" customWidth="1"/>
    <col min="14349" max="14349" width="21.421875" style="1" bestFit="1" customWidth="1"/>
    <col min="14350" max="14350" width="22.28125" style="1" bestFit="1" customWidth="1"/>
    <col min="14351" max="14590" width="9.140625" style="1" customWidth="1"/>
    <col min="14591" max="14591" width="4.28125" style="1" customWidth="1"/>
    <col min="14592" max="14592" width="9.8515625" style="1" customWidth="1"/>
    <col min="14593" max="14593" width="55.421875" style="1" bestFit="1" customWidth="1"/>
    <col min="14594" max="14594" width="12.8515625" style="1" customWidth="1"/>
    <col min="14595" max="14595" width="14.8515625" style="1" customWidth="1"/>
    <col min="14596" max="14596" width="14.28125" style="1" customWidth="1"/>
    <col min="14597" max="14597" width="20.7109375" style="1" customWidth="1"/>
    <col min="14598" max="14598" width="21.00390625" style="1" customWidth="1"/>
    <col min="14599" max="14600" width="21.28125" style="1" customWidth="1"/>
    <col min="14601" max="14602" width="22.421875" style="1" bestFit="1" customWidth="1"/>
    <col min="14603" max="14603" width="22.28125" style="1" bestFit="1" customWidth="1"/>
    <col min="14604" max="14604" width="16.7109375" style="1" customWidth="1"/>
    <col min="14605" max="14605" width="21.421875" style="1" bestFit="1" customWidth="1"/>
    <col min="14606" max="14606" width="22.28125" style="1" bestFit="1" customWidth="1"/>
    <col min="14607" max="14846" width="9.140625" style="1" customWidth="1"/>
    <col min="14847" max="14847" width="4.28125" style="1" customWidth="1"/>
    <col min="14848" max="14848" width="9.8515625" style="1" customWidth="1"/>
    <col min="14849" max="14849" width="55.421875" style="1" bestFit="1" customWidth="1"/>
    <col min="14850" max="14850" width="12.8515625" style="1" customWidth="1"/>
    <col min="14851" max="14851" width="14.8515625" style="1" customWidth="1"/>
    <col min="14852" max="14852" width="14.28125" style="1" customWidth="1"/>
    <col min="14853" max="14853" width="20.7109375" style="1" customWidth="1"/>
    <col min="14854" max="14854" width="21.00390625" style="1" customWidth="1"/>
    <col min="14855" max="14856" width="21.28125" style="1" customWidth="1"/>
    <col min="14857" max="14858" width="22.421875" style="1" bestFit="1" customWidth="1"/>
    <col min="14859" max="14859" width="22.28125" style="1" bestFit="1" customWidth="1"/>
    <col min="14860" max="14860" width="16.7109375" style="1" customWidth="1"/>
    <col min="14861" max="14861" width="21.421875" style="1" bestFit="1" customWidth="1"/>
    <col min="14862" max="14862" width="22.28125" style="1" bestFit="1" customWidth="1"/>
    <col min="14863" max="15102" width="9.140625" style="1" customWidth="1"/>
    <col min="15103" max="15103" width="4.28125" style="1" customWidth="1"/>
    <col min="15104" max="15104" width="9.8515625" style="1" customWidth="1"/>
    <col min="15105" max="15105" width="55.421875" style="1" bestFit="1" customWidth="1"/>
    <col min="15106" max="15106" width="12.8515625" style="1" customWidth="1"/>
    <col min="15107" max="15107" width="14.8515625" style="1" customWidth="1"/>
    <col min="15108" max="15108" width="14.28125" style="1" customWidth="1"/>
    <col min="15109" max="15109" width="20.7109375" style="1" customWidth="1"/>
    <col min="15110" max="15110" width="21.00390625" style="1" customWidth="1"/>
    <col min="15111" max="15112" width="21.28125" style="1" customWidth="1"/>
    <col min="15113" max="15114" width="22.421875" style="1" bestFit="1" customWidth="1"/>
    <col min="15115" max="15115" width="22.28125" style="1" bestFit="1" customWidth="1"/>
    <col min="15116" max="15116" width="16.7109375" style="1" customWidth="1"/>
    <col min="15117" max="15117" width="21.421875" style="1" bestFit="1" customWidth="1"/>
    <col min="15118" max="15118" width="22.28125" style="1" bestFit="1" customWidth="1"/>
    <col min="15119" max="15358" width="9.140625" style="1" customWidth="1"/>
    <col min="15359" max="15359" width="4.28125" style="1" customWidth="1"/>
    <col min="15360" max="15360" width="9.8515625" style="1" customWidth="1"/>
    <col min="15361" max="15361" width="55.421875" style="1" bestFit="1" customWidth="1"/>
    <col min="15362" max="15362" width="12.8515625" style="1" customWidth="1"/>
    <col min="15363" max="15363" width="14.8515625" style="1" customWidth="1"/>
    <col min="15364" max="15364" width="14.28125" style="1" customWidth="1"/>
    <col min="15365" max="15365" width="20.7109375" style="1" customWidth="1"/>
    <col min="15366" max="15366" width="21.00390625" style="1" customWidth="1"/>
    <col min="15367" max="15368" width="21.28125" style="1" customWidth="1"/>
    <col min="15369" max="15370" width="22.421875" style="1" bestFit="1" customWidth="1"/>
    <col min="15371" max="15371" width="22.28125" style="1" bestFit="1" customWidth="1"/>
    <col min="15372" max="15372" width="16.7109375" style="1" customWidth="1"/>
    <col min="15373" max="15373" width="21.421875" style="1" bestFit="1" customWidth="1"/>
    <col min="15374" max="15374" width="22.28125" style="1" bestFit="1" customWidth="1"/>
    <col min="15375" max="15614" width="9.140625" style="1" customWidth="1"/>
    <col min="15615" max="15615" width="4.28125" style="1" customWidth="1"/>
    <col min="15616" max="15616" width="9.8515625" style="1" customWidth="1"/>
    <col min="15617" max="15617" width="55.421875" style="1" bestFit="1" customWidth="1"/>
    <col min="15618" max="15618" width="12.8515625" style="1" customWidth="1"/>
    <col min="15619" max="15619" width="14.8515625" style="1" customWidth="1"/>
    <col min="15620" max="15620" width="14.28125" style="1" customWidth="1"/>
    <col min="15621" max="15621" width="20.7109375" style="1" customWidth="1"/>
    <col min="15622" max="15622" width="21.00390625" style="1" customWidth="1"/>
    <col min="15623" max="15624" width="21.28125" style="1" customWidth="1"/>
    <col min="15625" max="15626" width="22.421875" style="1" bestFit="1" customWidth="1"/>
    <col min="15627" max="15627" width="22.28125" style="1" bestFit="1" customWidth="1"/>
    <col min="15628" max="15628" width="16.7109375" style="1" customWidth="1"/>
    <col min="15629" max="15629" width="21.421875" style="1" bestFit="1" customWidth="1"/>
    <col min="15630" max="15630" width="22.28125" style="1" bestFit="1" customWidth="1"/>
    <col min="15631" max="15870" width="9.140625" style="1" customWidth="1"/>
    <col min="15871" max="15871" width="4.28125" style="1" customWidth="1"/>
    <col min="15872" max="15872" width="9.8515625" style="1" customWidth="1"/>
    <col min="15873" max="15873" width="55.421875" style="1" bestFit="1" customWidth="1"/>
    <col min="15874" max="15874" width="12.8515625" style="1" customWidth="1"/>
    <col min="15875" max="15875" width="14.8515625" style="1" customWidth="1"/>
    <col min="15876" max="15876" width="14.28125" style="1" customWidth="1"/>
    <col min="15877" max="15877" width="20.7109375" style="1" customWidth="1"/>
    <col min="15878" max="15878" width="21.00390625" style="1" customWidth="1"/>
    <col min="15879" max="15880" width="21.28125" style="1" customWidth="1"/>
    <col min="15881" max="15882" width="22.421875" style="1" bestFit="1" customWidth="1"/>
    <col min="15883" max="15883" width="22.28125" style="1" bestFit="1" customWidth="1"/>
    <col min="15884" max="15884" width="16.7109375" style="1" customWidth="1"/>
    <col min="15885" max="15885" width="21.421875" style="1" bestFit="1" customWidth="1"/>
    <col min="15886" max="15886" width="22.28125" style="1" bestFit="1" customWidth="1"/>
    <col min="15887" max="16126" width="9.140625" style="1" customWidth="1"/>
    <col min="16127" max="16127" width="4.28125" style="1" customWidth="1"/>
    <col min="16128" max="16128" width="9.8515625" style="1" customWidth="1"/>
    <col min="16129" max="16129" width="55.421875" style="1" bestFit="1" customWidth="1"/>
    <col min="16130" max="16130" width="12.8515625" style="1" customWidth="1"/>
    <col min="16131" max="16131" width="14.8515625" style="1" customWidth="1"/>
    <col min="16132" max="16132" width="14.28125" style="1" customWidth="1"/>
    <col min="16133" max="16133" width="20.7109375" style="1" customWidth="1"/>
    <col min="16134" max="16134" width="21.00390625" style="1" customWidth="1"/>
    <col min="16135" max="16136" width="21.28125" style="1" customWidth="1"/>
    <col min="16137" max="16138" width="22.421875" style="1" bestFit="1" customWidth="1"/>
    <col min="16139" max="16139" width="22.28125" style="1" bestFit="1" customWidth="1"/>
    <col min="16140" max="16140" width="16.7109375" style="1" customWidth="1"/>
    <col min="16141" max="16141" width="21.421875" style="1" bestFit="1" customWidth="1"/>
    <col min="16142" max="16142" width="22.28125" style="1" bestFit="1" customWidth="1"/>
    <col min="16143" max="16384" width="9.140625" style="1" customWidth="1"/>
  </cols>
  <sheetData>
    <row r="6" ht="13.9" customHeight="1"/>
    <row r="7" ht="15.75"/>
    <row r="8" spans="9:11" ht="15.75">
      <c r="I8" s="5"/>
      <c r="J8" s="5"/>
      <c r="K8" s="6"/>
    </row>
    <row r="9" spans="2:13" ht="15" customHeight="1">
      <c r="B9" s="7"/>
      <c r="C9" s="8"/>
      <c r="D9" s="44" t="s">
        <v>0</v>
      </c>
      <c r="E9" s="44"/>
      <c r="F9" s="44"/>
      <c r="G9" s="44"/>
      <c r="H9" s="44"/>
      <c r="I9" s="44"/>
      <c r="J9" s="44"/>
      <c r="K9" s="8"/>
      <c r="L9" s="8"/>
      <c r="M9" s="8"/>
    </row>
    <row r="10" ht="15.75"/>
    <row r="11" spans="11:13" ht="15" customHeight="1" thickBot="1">
      <c r="K11" s="45"/>
      <c r="L11" s="45"/>
      <c r="M11" s="45"/>
    </row>
    <row r="12" spans="1:13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2" t="s">
        <v>121</v>
      </c>
      <c r="H12" s="53"/>
      <c r="I12" s="53"/>
      <c r="J12" s="53"/>
      <c r="K12" s="54"/>
      <c r="L12" s="50" t="s">
        <v>122</v>
      </c>
      <c r="M12" s="51"/>
    </row>
    <row r="13" spans="1:14" s="7" customFormat="1" ht="15.75" customHeight="1">
      <c r="A13" s="47"/>
      <c r="B13" s="49"/>
      <c r="C13" s="49"/>
      <c r="D13" s="49"/>
      <c r="E13" s="49"/>
      <c r="F13" s="49"/>
      <c r="G13" s="55"/>
      <c r="H13" s="56"/>
      <c r="I13" s="56"/>
      <c r="J13" s="56"/>
      <c r="K13" s="57"/>
      <c r="L13" s="41"/>
      <c r="M13" s="42"/>
      <c r="N13" s="9"/>
    </row>
    <row r="14" spans="1:14" s="7" customFormat="1" ht="33.75" customHeight="1">
      <c r="A14" s="47"/>
      <c r="B14" s="49"/>
      <c r="C14" s="49"/>
      <c r="D14" s="49"/>
      <c r="E14" s="49"/>
      <c r="F14" s="49"/>
      <c r="G14" s="40" t="s">
        <v>117</v>
      </c>
      <c r="H14" s="61" t="s">
        <v>5</v>
      </c>
      <c r="I14" s="62"/>
      <c r="J14" s="63"/>
      <c r="K14" s="60" t="s">
        <v>6</v>
      </c>
      <c r="L14" s="41" t="s">
        <v>7</v>
      </c>
      <c r="M14" s="42" t="s">
        <v>8</v>
      </c>
      <c r="N14" s="9"/>
    </row>
    <row r="15" spans="1:16" s="7" customFormat="1" ht="47.25">
      <c r="A15" s="47"/>
      <c r="B15" s="49"/>
      <c r="C15" s="49"/>
      <c r="D15" s="23" t="s">
        <v>9</v>
      </c>
      <c r="E15" s="23" t="s">
        <v>10</v>
      </c>
      <c r="F15" s="23" t="s">
        <v>11</v>
      </c>
      <c r="G15" s="24" t="s">
        <v>123</v>
      </c>
      <c r="H15" s="24" t="s">
        <v>101</v>
      </c>
      <c r="I15" s="10" t="s">
        <v>89</v>
      </c>
      <c r="J15" s="24" t="s">
        <v>102</v>
      </c>
      <c r="K15" s="60"/>
      <c r="L15" s="41"/>
      <c r="M15" s="43"/>
      <c r="N15" s="9"/>
      <c r="P15" s="35" t="s">
        <v>111</v>
      </c>
    </row>
    <row r="16" spans="1:16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37">
        <f>VLOOKUP(B16,'[1]Brokers'!$B$8:$I$58,8,0)</f>
        <v>3130000000</v>
      </c>
      <c r="H16" s="15">
        <f>VLOOKUP(B16,'[1]Brokers'!$B$8:$N$58,13,0)</f>
        <v>2387574784.34</v>
      </c>
      <c r="I16" s="15">
        <v>0</v>
      </c>
      <c r="J16" s="15">
        <f>VLOOKUP(B16,'[1]Brokers'!$B$8:$S$58,18,0)</f>
        <v>38716300000</v>
      </c>
      <c r="K16" s="22">
        <f>VLOOKUP(B16,'[1]Brokers'!$B$8:$U$58,20,0)</f>
        <v>44233874784.340004</v>
      </c>
      <c r="L16" s="22">
        <v>44233874784.340004</v>
      </c>
      <c r="M16" s="26">
        <f aca="true" t="shared" si="0" ref="M16:M47">L16/$L$67</f>
        <v>0.3121979170464111</v>
      </c>
      <c r="P16" s="19"/>
    </row>
    <row r="17" spans="1:16" ht="15">
      <c r="A17" s="25">
        <f>+A16+1</f>
        <v>2</v>
      </c>
      <c r="B17" s="11" t="s">
        <v>81</v>
      </c>
      <c r="C17" s="12" t="s">
        <v>110</v>
      </c>
      <c r="D17" s="13" t="s">
        <v>14</v>
      </c>
      <c r="E17" s="13" t="s">
        <v>14</v>
      </c>
      <c r="F17" s="13" t="s">
        <v>14</v>
      </c>
      <c r="G17" s="37">
        <f>VLOOKUP(B17,'[1]Brokers'!$B$8:$I$58,8,0)</f>
        <v>781500000</v>
      </c>
      <c r="H17" s="15">
        <f>VLOOKUP(B17,'[1]Brokers'!$B$8:$N$58,13,0)</f>
        <v>3773286827.63</v>
      </c>
      <c r="I17" s="15">
        <v>0</v>
      </c>
      <c r="J17" s="15">
        <f>VLOOKUP(B17,'[1]Brokers'!$B$8:$S$58,18,0)</f>
        <v>39459137220</v>
      </c>
      <c r="K17" s="22">
        <f>VLOOKUP(B17,'[1]Brokers'!$B$8:$U$58,20,0)</f>
        <v>44013924047.630005</v>
      </c>
      <c r="L17" s="22">
        <v>44013924047.630005</v>
      </c>
      <c r="M17" s="26">
        <f t="shared" si="0"/>
        <v>0.3106455284711738</v>
      </c>
      <c r="P17" s="19"/>
    </row>
    <row r="18" spans="1:16" ht="15">
      <c r="A18" s="25">
        <f aca="true" t="shared" si="1" ref="A18:A58">+A17+1</f>
        <v>3</v>
      </c>
      <c r="B18" s="11" t="s">
        <v>19</v>
      </c>
      <c r="C18" s="12" t="s">
        <v>20</v>
      </c>
      <c r="D18" s="13" t="s">
        <v>14</v>
      </c>
      <c r="E18" s="13" t="s">
        <v>14</v>
      </c>
      <c r="F18" s="13" t="s">
        <v>14</v>
      </c>
      <c r="G18" s="37">
        <f>VLOOKUP(B18,'[1]Brokers'!$B$8:$I$58,8,0)</f>
        <v>25033000000</v>
      </c>
      <c r="H18" s="15">
        <f>VLOOKUP(B18,'[1]Brokers'!$B$8:$N$58,13,0)</f>
        <v>9036191173.59</v>
      </c>
      <c r="I18" s="15">
        <v>0</v>
      </c>
      <c r="J18" s="15">
        <f>VLOOKUP(B18,'[1]Brokers'!$B$8:$S$58,18,0)</f>
        <v>1383409700</v>
      </c>
      <c r="K18" s="22">
        <f>VLOOKUP(B18,'[1]Brokers'!$B$8:$U$58,20,0)</f>
        <v>35452600873.59</v>
      </c>
      <c r="L18" s="22">
        <v>35452600873.59</v>
      </c>
      <c r="M18" s="26">
        <f t="shared" si="0"/>
        <v>0.25022063295551544</v>
      </c>
      <c r="P18" s="19"/>
    </row>
    <row r="19" spans="1:16" ht="15">
      <c r="A19" s="25">
        <f t="shared" si="1"/>
        <v>4</v>
      </c>
      <c r="B19" s="11" t="s">
        <v>24</v>
      </c>
      <c r="C19" s="12" t="s">
        <v>104</v>
      </c>
      <c r="D19" s="13" t="s">
        <v>14</v>
      </c>
      <c r="E19" s="13" t="s">
        <v>14</v>
      </c>
      <c r="F19" s="13" t="s">
        <v>14</v>
      </c>
      <c r="G19" s="37">
        <f>VLOOKUP(B19,'[1]Brokers'!$B$8:$I$58,8,0)</f>
        <v>1100000</v>
      </c>
      <c r="H19" s="15">
        <f>VLOOKUP(B19,'[1]Brokers'!$B$8:$N$58,13,0)</f>
        <v>2062350661.28</v>
      </c>
      <c r="I19" s="15">
        <v>0</v>
      </c>
      <c r="J19" s="15">
        <f>VLOOKUP(B19,'[1]Brokers'!$B$8:$S$58,18,0)</f>
        <v>2005575000</v>
      </c>
      <c r="K19" s="22">
        <f>VLOOKUP(B19,'[1]Brokers'!$B$8:$U$58,20,0)</f>
        <v>4069025661.2799997</v>
      </c>
      <c r="L19" s="22">
        <v>4069025661.2799997</v>
      </c>
      <c r="M19" s="26">
        <f t="shared" si="0"/>
        <v>0.028718744221560864</v>
      </c>
      <c r="P19" s="19"/>
    </row>
    <row r="20" spans="1:16" ht="15">
      <c r="A20" s="25">
        <f t="shared" si="1"/>
        <v>5</v>
      </c>
      <c r="B20" s="11" t="s">
        <v>31</v>
      </c>
      <c r="C20" s="12" t="s">
        <v>109</v>
      </c>
      <c r="D20" s="13" t="s">
        <v>14</v>
      </c>
      <c r="E20" s="13" t="s">
        <v>14</v>
      </c>
      <c r="F20" s="13" t="s">
        <v>14</v>
      </c>
      <c r="G20" s="37">
        <f>VLOOKUP(B20,'[1]Brokers'!$B$8:$I$58,8,0)</f>
        <v>0</v>
      </c>
      <c r="H20" s="15">
        <f>VLOOKUP(B20,'[1]Brokers'!$B$8:$N$58,13,0)</f>
        <v>300030413.23</v>
      </c>
      <c r="I20" s="15">
        <v>0</v>
      </c>
      <c r="J20" s="15">
        <f>VLOOKUP(B20,'[1]Brokers'!$B$8:$S$58,18,0)</f>
        <v>2258700000</v>
      </c>
      <c r="K20" s="22">
        <f>VLOOKUP(B20,'[1]Brokers'!$B$8:$U$58,20,0)</f>
        <v>2558730413.23</v>
      </c>
      <c r="L20" s="22">
        <v>2558730413.23</v>
      </c>
      <c r="M20" s="26">
        <f t="shared" si="0"/>
        <v>0.018059243265220716</v>
      </c>
      <c r="P20" s="19"/>
    </row>
    <row r="21" spans="1:16" ht="15">
      <c r="A21" s="25">
        <f t="shared" si="1"/>
        <v>6</v>
      </c>
      <c r="B21" s="11" t="s">
        <v>27</v>
      </c>
      <c r="C21" s="12" t="s">
        <v>28</v>
      </c>
      <c r="D21" s="13" t="s">
        <v>14</v>
      </c>
      <c r="E21" s="13" t="s">
        <v>14</v>
      </c>
      <c r="F21" s="13" t="s">
        <v>14</v>
      </c>
      <c r="G21" s="37">
        <f>VLOOKUP(B21,'[1]Brokers'!$B$8:$I$58,8,0)</f>
        <v>0</v>
      </c>
      <c r="H21" s="15">
        <f>VLOOKUP(B21,'[1]Brokers'!$B$8:$N$58,13,0)</f>
        <v>1915183074.66</v>
      </c>
      <c r="I21" s="15">
        <v>0</v>
      </c>
      <c r="J21" s="15">
        <f>VLOOKUP(B21,'[1]Brokers'!$B$8:$S$58,18,0)</f>
        <v>2092000</v>
      </c>
      <c r="K21" s="22">
        <f>VLOOKUP(B21,'[1]Brokers'!$B$8:$U$58,20,0)</f>
        <v>1917275074.66</v>
      </c>
      <c r="L21" s="22">
        <v>1917275074.66</v>
      </c>
      <c r="M21" s="26">
        <f t="shared" si="0"/>
        <v>0.013531920674644676</v>
      </c>
      <c r="P21" s="19"/>
    </row>
    <row r="22" spans="1:16" ht="15">
      <c r="A22" s="25">
        <f t="shared" si="1"/>
        <v>7</v>
      </c>
      <c r="B22" s="11" t="s">
        <v>94</v>
      </c>
      <c r="C22" s="12" t="s">
        <v>95</v>
      </c>
      <c r="D22" s="13" t="s">
        <v>14</v>
      </c>
      <c r="E22" s="13" t="s">
        <v>14</v>
      </c>
      <c r="F22" s="13" t="s">
        <v>14</v>
      </c>
      <c r="G22" s="37">
        <f>VLOOKUP(B22,'[1]Brokers'!$B$8:$I$58,8,0)</f>
        <v>31200000</v>
      </c>
      <c r="H22" s="15">
        <f>VLOOKUP(B22,'[1]Brokers'!$B$8:$N$58,13,0)</f>
        <v>1722152343.8899999</v>
      </c>
      <c r="I22" s="15">
        <v>0</v>
      </c>
      <c r="J22" s="15">
        <f>VLOOKUP(B22,'[1]Brokers'!$B$8:$S$58,18,0)</f>
        <v>0</v>
      </c>
      <c r="K22" s="22">
        <f>VLOOKUP(B22,'[1]Brokers'!$B$8:$U$58,20,0)</f>
        <v>1753352343.8899999</v>
      </c>
      <c r="L22" s="22">
        <v>1753352343.8899999</v>
      </c>
      <c r="M22" s="26">
        <f t="shared" si="0"/>
        <v>0.012374971722004616</v>
      </c>
      <c r="P22" s="19"/>
    </row>
    <row r="23" spans="1:16" ht="15">
      <c r="A23" s="25">
        <f t="shared" si="1"/>
        <v>8</v>
      </c>
      <c r="B23" s="11" t="s">
        <v>15</v>
      </c>
      <c r="C23" s="12" t="s">
        <v>16</v>
      </c>
      <c r="D23" s="13" t="s">
        <v>14</v>
      </c>
      <c r="E23" s="13" t="s">
        <v>14</v>
      </c>
      <c r="F23" s="13" t="s">
        <v>14</v>
      </c>
      <c r="G23" s="37">
        <f>VLOOKUP(B23,'[1]Brokers'!$B$8:$I$58,8,0)</f>
        <v>0</v>
      </c>
      <c r="H23" s="15">
        <f>VLOOKUP(B23,'[1]Brokers'!$B$8:$N$58,13,0)</f>
        <v>1361452376.1699998</v>
      </c>
      <c r="I23" s="15">
        <v>0</v>
      </c>
      <c r="J23" s="15">
        <f>VLOOKUP(B23,'[1]Brokers'!$B$8:$S$58,18,0)</f>
        <v>0</v>
      </c>
      <c r="K23" s="22">
        <f>VLOOKUP(B23,'[1]Brokers'!$B$8:$U$58,20,0)</f>
        <v>1361452376.1699998</v>
      </c>
      <c r="L23" s="22">
        <v>1361452376.1699998</v>
      </c>
      <c r="M23" s="26">
        <f t="shared" si="0"/>
        <v>0.009608984021192679</v>
      </c>
      <c r="P23" s="19"/>
    </row>
    <row r="24" spans="1:16" ht="15">
      <c r="A24" s="25">
        <f t="shared" si="1"/>
        <v>9</v>
      </c>
      <c r="B24" s="11" t="s">
        <v>98</v>
      </c>
      <c r="C24" s="12" t="s">
        <v>99</v>
      </c>
      <c r="D24" s="13" t="s">
        <v>14</v>
      </c>
      <c r="E24" s="13" t="s">
        <v>14</v>
      </c>
      <c r="F24" s="13" t="s">
        <v>14</v>
      </c>
      <c r="G24" s="37">
        <f>VLOOKUP(B24,'[1]Brokers'!$B$8:$I$58,8,0)</f>
        <v>0</v>
      </c>
      <c r="H24" s="15">
        <f>VLOOKUP(B24,'[1]Brokers'!$B$8:$N$58,13,0)</f>
        <v>1318124892.77</v>
      </c>
      <c r="I24" s="15">
        <v>0</v>
      </c>
      <c r="J24" s="15">
        <f>VLOOKUP(B24,'[1]Brokers'!$B$8:$S$58,18,0)</f>
        <v>0</v>
      </c>
      <c r="K24" s="22">
        <f>VLOOKUP(B24,'[1]Brokers'!$B$8:$U$58,20,0)</f>
        <v>1318124892.77</v>
      </c>
      <c r="L24" s="22">
        <v>1318124892.77</v>
      </c>
      <c r="M24" s="26">
        <f t="shared" si="0"/>
        <v>0.009303183316771194</v>
      </c>
      <c r="P24" s="19"/>
    </row>
    <row r="25" spans="1:16" s="7" customFormat="1" ht="15">
      <c r="A25" s="25">
        <f t="shared" si="1"/>
        <v>10</v>
      </c>
      <c r="B25" s="11" t="s">
        <v>40</v>
      </c>
      <c r="C25" s="12" t="s">
        <v>112</v>
      </c>
      <c r="D25" s="13" t="s">
        <v>14</v>
      </c>
      <c r="E25" s="14"/>
      <c r="F25" s="14"/>
      <c r="G25" s="37">
        <f>VLOOKUP(B25,'[1]Brokers'!$B$8:$I$58,8,0)</f>
        <v>1000000000</v>
      </c>
      <c r="H25" s="15">
        <f>VLOOKUP(B25,'[1]Brokers'!$B$8:$N$58,13,0)</f>
        <v>81229349.35</v>
      </c>
      <c r="I25" s="15">
        <v>0</v>
      </c>
      <c r="J25" s="15">
        <f>VLOOKUP(B25,'[1]Brokers'!$B$8:$S$58,18,0)</f>
        <v>0</v>
      </c>
      <c r="K25" s="22">
        <f>VLOOKUP(B25,'[1]Brokers'!$B$8:$U$58,20,0)</f>
        <v>1081229349.35</v>
      </c>
      <c r="L25" s="22">
        <v>1081229349.35</v>
      </c>
      <c r="M25" s="26">
        <f t="shared" si="0"/>
        <v>0.007631200123485923</v>
      </c>
      <c r="N25" s="22"/>
      <c r="P25" s="19"/>
    </row>
    <row r="26" spans="1:16" ht="15">
      <c r="A26" s="25">
        <f t="shared" si="1"/>
        <v>11</v>
      </c>
      <c r="B26" s="11" t="s">
        <v>17</v>
      </c>
      <c r="C26" s="12" t="s">
        <v>18</v>
      </c>
      <c r="D26" s="13" t="s">
        <v>14</v>
      </c>
      <c r="E26" s="13" t="s">
        <v>14</v>
      </c>
      <c r="F26" s="13" t="s">
        <v>14</v>
      </c>
      <c r="G26" s="37">
        <f>VLOOKUP(B26,'[1]Brokers'!$B$8:$I$58,8,0)</f>
        <v>0</v>
      </c>
      <c r="H26" s="15">
        <f>VLOOKUP(B26,'[1]Brokers'!$B$8:$N$58,13,0)</f>
        <v>754379</v>
      </c>
      <c r="I26" s="15">
        <v>0</v>
      </c>
      <c r="J26" s="15">
        <f>VLOOKUP(B26,'[1]Brokers'!$B$8:$S$58,18,0)</f>
        <v>736300000</v>
      </c>
      <c r="K26" s="22">
        <f>VLOOKUP(B26,'[1]Brokers'!$B$8:$U$58,20,0)</f>
        <v>737054379</v>
      </c>
      <c r="L26" s="22">
        <v>737054379</v>
      </c>
      <c r="M26" s="26">
        <f t="shared" si="0"/>
        <v>0.00520205030636837</v>
      </c>
      <c r="P26" s="19"/>
    </row>
    <row r="27" spans="1:16" ht="15">
      <c r="A27" s="25">
        <f t="shared" si="1"/>
        <v>12</v>
      </c>
      <c r="B27" s="11" t="s">
        <v>69</v>
      </c>
      <c r="C27" s="12" t="s">
        <v>92</v>
      </c>
      <c r="D27" s="13" t="s">
        <v>14</v>
      </c>
      <c r="E27" s="13" t="s">
        <v>14</v>
      </c>
      <c r="F27" s="13" t="s">
        <v>14</v>
      </c>
      <c r="G27" s="37">
        <f>VLOOKUP(B27,'[1]Brokers'!$B$8:$I$58,8,0)</f>
        <v>0</v>
      </c>
      <c r="H27" s="15">
        <f>VLOOKUP(B27,'[1]Brokers'!$B$8:$N$58,13,0)</f>
        <v>596459246.2</v>
      </c>
      <c r="I27" s="15">
        <v>0</v>
      </c>
      <c r="J27" s="15">
        <f>VLOOKUP(B27,'[1]Brokers'!$B$8:$S$58,18,0)</f>
        <v>0</v>
      </c>
      <c r="K27" s="22">
        <f>VLOOKUP(B27,'[1]Brokers'!$B$8:$U$58,20,0)</f>
        <v>596459246.2</v>
      </c>
      <c r="L27" s="22">
        <v>596459246.2</v>
      </c>
      <c r="M27" s="26">
        <f t="shared" si="0"/>
        <v>0.004209745024024825</v>
      </c>
      <c r="P27" s="19"/>
    </row>
    <row r="28" spans="1:16" ht="15">
      <c r="A28" s="25">
        <f t="shared" si="1"/>
        <v>13</v>
      </c>
      <c r="B28" s="11" t="s">
        <v>71</v>
      </c>
      <c r="C28" s="12" t="s">
        <v>72</v>
      </c>
      <c r="D28" s="13" t="s">
        <v>14</v>
      </c>
      <c r="E28" s="13" t="s">
        <v>14</v>
      </c>
      <c r="F28" s="14"/>
      <c r="G28" s="37">
        <f>VLOOKUP(B28,'[1]Brokers'!$B$8:$I$58,8,0)</f>
        <v>0</v>
      </c>
      <c r="H28" s="15">
        <f>VLOOKUP(B28,'[1]Brokers'!$B$8:$N$58,13,0)</f>
        <v>558598155.38</v>
      </c>
      <c r="I28" s="15">
        <v>0</v>
      </c>
      <c r="J28" s="15">
        <f>VLOOKUP(B28,'[1]Brokers'!$B$8:$S$58,18,0)</f>
        <v>0</v>
      </c>
      <c r="K28" s="22">
        <f>VLOOKUP(B28,'[1]Brokers'!$B$8:$U$58,20,0)</f>
        <v>558598155.38</v>
      </c>
      <c r="L28" s="22">
        <v>558598155.38</v>
      </c>
      <c r="M28" s="26">
        <f t="shared" si="0"/>
        <v>0.003942525528813574</v>
      </c>
      <c r="P28" s="19"/>
    </row>
    <row r="29" spans="1:16" ht="15">
      <c r="A29" s="25">
        <f t="shared" si="1"/>
        <v>14</v>
      </c>
      <c r="B29" s="11" t="s">
        <v>25</v>
      </c>
      <c r="C29" s="12" t="s">
        <v>26</v>
      </c>
      <c r="D29" s="13" t="s">
        <v>14</v>
      </c>
      <c r="E29" s="13" t="s">
        <v>14</v>
      </c>
      <c r="F29" s="13" t="s">
        <v>14</v>
      </c>
      <c r="G29" s="37">
        <f>VLOOKUP(B29,'[1]Brokers'!$B$8:$I$58,8,0)</f>
        <v>0</v>
      </c>
      <c r="H29" s="15">
        <f>VLOOKUP(B29,'[1]Brokers'!$B$8:$N$58,13,0)</f>
        <v>313411699</v>
      </c>
      <c r="I29" s="15">
        <v>0</v>
      </c>
      <c r="J29" s="15">
        <f>VLOOKUP(B29,'[1]Brokers'!$B$8:$S$58,18,0)</f>
        <v>41491500</v>
      </c>
      <c r="K29" s="22">
        <f>VLOOKUP(B29,'[1]Brokers'!$B$8:$U$58,20,0)</f>
        <v>354903199</v>
      </c>
      <c r="L29" s="22">
        <v>354903199</v>
      </c>
      <c r="M29" s="26">
        <f t="shared" si="0"/>
        <v>0.002504868497754444</v>
      </c>
      <c r="P29" s="19"/>
    </row>
    <row r="30" spans="1:16" ht="15">
      <c r="A30" s="25">
        <f t="shared" si="1"/>
        <v>15</v>
      </c>
      <c r="B30" s="11" t="s">
        <v>23</v>
      </c>
      <c r="C30" s="12" t="s">
        <v>103</v>
      </c>
      <c r="D30" s="13" t="s">
        <v>14</v>
      </c>
      <c r="E30" s="13" t="s">
        <v>14</v>
      </c>
      <c r="F30" s="14"/>
      <c r="G30" s="37">
        <f>VLOOKUP(B30,'[1]Brokers'!$B$8:$I$58,8,0)</f>
        <v>5300000</v>
      </c>
      <c r="H30" s="15">
        <f>VLOOKUP(B30,'[1]Brokers'!$B$8:$N$58,13,0)</f>
        <v>336474865.1</v>
      </c>
      <c r="I30" s="15">
        <v>0</v>
      </c>
      <c r="J30" s="15">
        <f>VLOOKUP(B30,'[1]Brokers'!$B$8:$S$58,18,0)</f>
        <v>4200000</v>
      </c>
      <c r="K30" s="22">
        <f>VLOOKUP(B30,'[1]Brokers'!$B$8:$U$58,20,0)</f>
        <v>345974865.1</v>
      </c>
      <c r="L30" s="22">
        <v>345974865.1</v>
      </c>
      <c r="M30" s="26">
        <f t="shared" si="0"/>
        <v>0.002441853280121697</v>
      </c>
      <c r="P30" s="19"/>
    </row>
    <row r="31" spans="1:16" ht="15">
      <c r="A31" s="25">
        <f t="shared" si="1"/>
        <v>16</v>
      </c>
      <c r="B31" s="11" t="s">
        <v>79</v>
      </c>
      <c r="C31" s="12" t="s">
        <v>80</v>
      </c>
      <c r="D31" s="13" t="s">
        <v>14</v>
      </c>
      <c r="E31" s="13" t="s">
        <v>14</v>
      </c>
      <c r="F31" s="13" t="s">
        <v>14</v>
      </c>
      <c r="G31" s="37">
        <f>VLOOKUP(B31,'[1]Brokers'!$B$8:$I$58,8,0)</f>
        <v>0</v>
      </c>
      <c r="H31" s="15">
        <f>VLOOKUP(B31,'[1]Brokers'!$B$8:$N$58,13,0)</f>
        <v>265219052.08</v>
      </c>
      <c r="I31" s="15">
        <v>0</v>
      </c>
      <c r="J31" s="15">
        <f>VLOOKUP(B31,'[1]Brokers'!$B$8:$S$58,18,0)</f>
        <v>0</v>
      </c>
      <c r="K31" s="22">
        <f>VLOOKUP(B31,'[1]Brokers'!$B$8:$U$58,20,0)</f>
        <v>265219052.08</v>
      </c>
      <c r="L31" s="22">
        <v>265219052.08</v>
      </c>
      <c r="M31" s="26">
        <f t="shared" si="0"/>
        <v>0.001871887462359806</v>
      </c>
      <c r="P31" s="19"/>
    </row>
    <row r="32" spans="1:16" ht="15">
      <c r="A32" s="25">
        <f t="shared" si="1"/>
        <v>17</v>
      </c>
      <c r="B32" s="11" t="s">
        <v>36</v>
      </c>
      <c r="C32" s="12" t="s">
        <v>37</v>
      </c>
      <c r="D32" s="13" t="s">
        <v>14</v>
      </c>
      <c r="E32" s="13"/>
      <c r="F32" s="14"/>
      <c r="G32" s="37">
        <f>VLOOKUP(B32,'[1]Brokers'!$B$8:$I$58,8,0)</f>
        <v>0</v>
      </c>
      <c r="H32" s="15">
        <f>VLOOKUP(B32,'[1]Brokers'!$B$8:$N$58,13,0)</f>
        <v>218197393.59</v>
      </c>
      <c r="I32" s="15">
        <v>0</v>
      </c>
      <c r="J32" s="15">
        <f>VLOOKUP(B32,'[1]Brokers'!$B$8:$S$58,18,0)</f>
        <v>0</v>
      </c>
      <c r="K32" s="22">
        <f>VLOOKUP(B32,'[1]Brokers'!$B$8:$U$58,20,0)</f>
        <v>218197393.59</v>
      </c>
      <c r="L32" s="22">
        <v>218197393.59</v>
      </c>
      <c r="M32" s="26">
        <f t="shared" si="0"/>
        <v>0.0015400136686164907</v>
      </c>
      <c r="P32" s="19"/>
    </row>
    <row r="33" spans="1:16" ht="15">
      <c r="A33" s="25">
        <f t="shared" si="1"/>
        <v>18</v>
      </c>
      <c r="B33" s="11" t="s">
        <v>21</v>
      </c>
      <c r="C33" s="12" t="s">
        <v>22</v>
      </c>
      <c r="D33" s="13" t="s">
        <v>14</v>
      </c>
      <c r="E33" s="13" t="s">
        <v>14</v>
      </c>
      <c r="F33" s="14" t="s">
        <v>14</v>
      </c>
      <c r="G33" s="37">
        <f>VLOOKUP(B33,'[1]Brokers'!$B$8:$I$58,8,0)</f>
        <v>0</v>
      </c>
      <c r="H33" s="15">
        <f>VLOOKUP(B33,'[1]Brokers'!$B$8:$N$58,13,0)</f>
        <v>176221551.14</v>
      </c>
      <c r="I33" s="15">
        <v>0</v>
      </c>
      <c r="J33" s="15">
        <f>VLOOKUP(B33,'[1]Brokers'!$B$8:$S$58,18,0)</f>
        <v>0</v>
      </c>
      <c r="K33" s="22">
        <f>VLOOKUP(B33,'[1]Brokers'!$B$8:$U$58,20,0)</f>
        <v>176221551.14</v>
      </c>
      <c r="L33" s="22">
        <v>176221551.14</v>
      </c>
      <c r="M33" s="26">
        <f t="shared" si="0"/>
        <v>0.001243752700228576</v>
      </c>
      <c r="P33" s="19"/>
    </row>
    <row r="34" spans="1:16" ht="15">
      <c r="A34" s="25">
        <f t="shared" si="1"/>
        <v>19</v>
      </c>
      <c r="B34" s="11" t="s">
        <v>38</v>
      </c>
      <c r="C34" s="12" t="s">
        <v>39</v>
      </c>
      <c r="D34" s="13" t="s">
        <v>14</v>
      </c>
      <c r="E34" s="13" t="s">
        <v>14</v>
      </c>
      <c r="F34" s="14"/>
      <c r="G34" s="37">
        <f>VLOOKUP(B34,'[1]Brokers'!$B$8:$I$58,8,0)</f>
        <v>0</v>
      </c>
      <c r="H34" s="15">
        <f>VLOOKUP(B34,'[1]Brokers'!$B$8:$N$58,13,0)</f>
        <v>172358045.05</v>
      </c>
      <c r="I34" s="15">
        <v>0</v>
      </c>
      <c r="J34" s="15">
        <f>VLOOKUP(B34,'[1]Brokers'!$B$8:$S$58,18,0)</f>
        <v>0</v>
      </c>
      <c r="K34" s="22">
        <f>VLOOKUP(B34,'[1]Brokers'!$B$8:$U$58,20,0)</f>
        <v>172358045.05</v>
      </c>
      <c r="L34" s="22">
        <v>172358045.05</v>
      </c>
      <c r="M34" s="26">
        <f t="shared" si="0"/>
        <v>0.001216484490973231</v>
      </c>
      <c r="P34" s="19"/>
    </row>
    <row r="35" spans="1:16" ht="15">
      <c r="A35" s="25">
        <f t="shared" si="1"/>
        <v>20</v>
      </c>
      <c r="B35" s="11" t="s">
        <v>106</v>
      </c>
      <c r="C35" s="12" t="s">
        <v>105</v>
      </c>
      <c r="D35" s="13" t="s">
        <v>14</v>
      </c>
      <c r="E35" s="14"/>
      <c r="F35" s="14"/>
      <c r="G35" s="37">
        <f>VLOOKUP(B35,'[1]Brokers'!$B$8:$I$58,8,0)</f>
        <v>7900000</v>
      </c>
      <c r="H35" s="15">
        <f>VLOOKUP(B35,'[1]Brokers'!$B$8:$N$58,13,0)</f>
        <v>135033858.88</v>
      </c>
      <c r="I35" s="15">
        <v>0</v>
      </c>
      <c r="J35" s="15">
        <f>VLOOKUP(B35,'[1]Brokers'!$B$8:$S$58,18,0)</f>
        <v>0</v>
      </c>
      <c r="K35" s="22">
        <f>VLOOKUP(B35,'[1]Brokers'!$B$8:$U$58,20,0)</f>
        <v>142933858.88</v>
      </c>
      <c r="L35" s="22">
        <v>142933858.88</v>
      </c>
      <c r="M35" s="26">
        <f t="shared" si="0"/>
        <v>0.0010088117587550719</v>
      </c>
      <c r="P35" s="19"/>
    </row>
    <row r="36" spans="1:16" ht="15">
      <c r="A36" s="25">
        <f t="shared" si="1"/>
        <v>21</v>
      </c>
      <c r="B36" s="11" t="s">
        <v>73</v>
      </c>
      <c r="C36" s="12" t="s">
        <v>74</v>
      </c>
      <c r="D36" s="13" t="s">
        <v>14</v>
      </c>
      <c r="E36" s="14"/>
      <c r="F36" s="14"/>
      <c r="G36" s="37">
        <f>VLOOKUP(B36,'[1]Brokers'!$B$8:$I$58,8,0)</f>
        <v>0</v>
      </c>
      <c r="H36" s="15">
        <f>VLOOKUP(B36,'[1]Brokers'!$B$8:$N$58,13,0)</f>
        <v>110179667.34</v>
      </c>
      <c r="I36" s="15">
        <v>0</v>
      </c>
      <c r="J36" s="15">
        <f>VLOOKUP(B36,'[1]Brokers'!$B$8:$S$58,18,0)</f>
        <v>0</v>
      </c>
      <c r="K36" s="22">
        <f>VLOOKUP(B36,'[1]Brokers'!$B$8:$U$58,20,0)</f>
        <v>110179667.34</v>
      </c>
      <c r="L36" s="22">
        <v>110179667.34</v>
      </c>
      <c r="M36" s="26">
        <f t="shared" si="0"/>
        <v>0.0007776362078185442</v>
      </c>
      <c r="P36" s="19"/>
    </row>
    <row r="37" spans="1:16" ht="15">
      <c r="A37" s="25">
        <f t="shared" si="1"/>
        <v>22</v>
      </c>
      <c r="B37" s="11" t="s">
        <v>41</v>
      </c>
      <c r="C37" s="12" t="s">
        <v>120</v>
      </c>
      <c r="D37" s="13" t="s">
        <v>14</v>
      </c>
      <c r="E37" s="14"/>
      <c r="F37" s="14"/>
      <c r="G37" s="37">
        <f>VLOOKUP(B37,'[1]Brokers'!$B$8:$I$58,8,0)</f>
        <v>10000000</v>
      </c>
      <c r="H37" s="15">
        <f>VLOOKUP(B37,'[1]Brokers'!$B$8:$N$58,13,0)</f>
        <v>71621529.63</v>
      </c>
      <c r="I37" s="15">
        <v>0</v>
      </c>
      <c r="J37" s="15">
        <f>VLOOKUP(B37,'[1]Brokers'!$B$8:$S$58,18,0)</f>
        <v>0</v>
      </c>
      <c r="K37" s="22">
        <f>VLOOKUP(B37,'[1]Brokers'!$B$8:$U$58,20,0)</f>
        <v>81621529.63</v>
      </c>
      <c r="L37" s="22">
        <v>81621529.63</v>
      </c>
      <c r="M37" s="26">
        <f t="shared" si="0"/>
        <v>0.0005760759522168126</v>
      </c>
      <c r="P37" s="19"/>
    </row>
    <row r="38" spans="1:16" ht="15">
      <c r="A38" s="25">
        <f t="shared" si="1"/>
        <v>23</v>
      </c>
      <c r="B38" s="11" t="s">
        <v>29</v>
      </c>
      <c r="C38" s="12" t="s">
        <v>30</v>
      </c>
      <c r="D38" s="13" t="s">
        <v>14</v>
      </c>
      <c r="E38" s="14"/>
      <c r="F38" s="14"/>
      <c r="G38" s="37">
        <f>VLOOKUP(B38,'[1]Brokers'!$B$8:$I$58,8,0)</f>
        <v>0</v>
      </c>
      <c r="H38" s="15">
        <f>VLOOKUP(B38,'[1]Brokers'!$B$8:$N$58,13,0)</f>
        <v>66922632.26</v>
      </c>
      <c r="I38" s="15">
        <v>0</v>
      </c>
      <c r="J38" s="15">
        <f>VLOOKUP(B38,'[1]Brokers'!$B$8:$S$58,18,0)</f>
        <v>0</v>
      </c>
      <c r="K38" s="22">
        <f>VLOOKUP(B38,'[1]Brokers'!$B$8:$U$58,20,0)</f>
        <v>66922632.26</v>
      </c>
      <c r="L38" s="22">
        <v>66922632.26</v>
      </c>
      <c r="M38" s="26">
        <f t="shared" si="0"/>
        <v>0.00047233272004087876</v>
      </c>
      <c r="P38" s="19"/>
    </row>
    <row r="39" spans="1:16" ht="15">
      <c r="A39" s="25">
        <f t="shared" si="1"/>
        <v>24</v>
      </c>
      <c r="B39" s="11" t="s">
        <v>32</v>
      </c>
      <c r="C39" s="12" t="s">
        <v>33</v>
      </c>
      <c r="D39" s="13" t="s">
        <v>14</v>
      </c>
      <c r="E39" s="14"/>
      <c r="F39" s="14"/>
      <c r="G39" s="37">
        <f>VLOOKUP(B39,'[1]Brokers'!$B$8:$I$58,8,0)</f>
        <v>0</v>
      </c>
      <c r="H39" s="15">
        <f>VLOOKUP(B39,'[1]Brokers'!$B$8:$N$58,13,0)</f>
        <v>36912015.45</v>
      </c>
      <c r="I39" s="15">
        <v>0</v>
      </c>
      <c r="J39" s="15">
        <f>VLOOKUP(B39,'[1]Brokers'!$B$8:$S$58,18,0)</f>
        <v>0</v>
      </c>
      <c r="K39" s="22">
        <f>VLOOKUP(B39,'[1]Brokers'!$B$8:$U$58,20,0)</f>
        <v>36912015.45</v>
      </c>
      <c r="L39" s="22">
        <v>36912015.45</v>
      </c>
      <c r="M39" s="26">
        <f t="shared" si="0"/>
        <v>0.0002605210236195429</v>
      </c>
      <c r="N39" s="1"/>
      <c r="P39" s="19"/>
    </row>
    <row r="40" spans="1:16" ht="15">
      <c r="A40" s="25">
        <f t="shared" si="1"/>
        <v>25</v>
      </c>
      <c r="B40" s="11" t="s">
        <v>57</v>
      </c>
      <c r="C40" s="12" t="s">
        <v>58</v>
      </c>
      <c r="D40" s="13" t="s">
        <v>14</v>
      </c>
      <c r="E40" s="14"/>
      <c r="F40" s="14"/>
      <c r="G40" s="37">
        <f>VLOOKUP(B40,'[1]Brokers'!$B$8:$I$58,8,0)</f>
        <v>0</v>
      </c>
      <c r="H40" s="15">
        <f>VLOOKUP(B40,'[1]Brokers'!$B$8:$N$58,13,0)</f>
        <v>20104982.7</v>
      </c>
      <c r="I40" s="15">
        <v>0</v>
      </c>
      <c r="J40" s="15">
        <f>VLOOKUP(B40,'[1]Brokers'!$B$8:$S$58,18,0)</f>
        <v>0</v>
      </c>
      <c r="K40" s="22">
        <f>VLOOKUP(B40,'[1]Brokers'!$B$8:$U$58,20,0)</f>
        <v>20104982.7</v>
      </c>
      <c r="L40" s="22">
        <v>20104982.7</v>
      </c>
      <c r="M40" s="26">
        <f t="shared" si="0"/>
        <v>0.0001418987993205665</v>
      </c>
      <c r="P40" s="19"/>
    </row>
    <row r="41" spans="1:16" ht="15">
      <c r="A41" s="25">
        <f t="shared" si="1"/>
        <v>26</v>
      </c>
      <c r="B41" s="11" t="s">
        <v>84</v>
      </c>
      <c r="C41" s="12" t="s">
        <v>85</v>
      </c>
      <c r="D41" s="13" t="s">
        <v>14</v>
      </c>
      <c r="E41" s="14"/>
      <c r="F41" s="14"/>
      <c r="G41" s="37">
        <f>VLOOKUP(B41,'[1]Brokers'!$B$8:$I$58,8,0)</f>
        <v>0</v>
      </c>
      <c r="H41" s="15">
        <f>VLOOKUP(B41,'[1]Brokers'!$B$8:$N$58,13,0)</f>
        <v>12409284.31</v>
      </c>
      <c r="I41" s="15">
        <v>0</v>
      </c>
      <c r="J41" s="15">
        <f>VLOOKUP(B41,'[1]Brokers'!$B$8:$S$58,18,0)</f>
        <v>0</v>
      </c>
      <c r="K41" s="22">
        <f>VLOOKUP(B41,'[1]Brokers'!$B$8:$U$58,20,0)</f>
        <v>12409284.31</v>
      </c>
      <c r="L41" s="22">
        <v>12409284.31</v>
      </c>
      <c r="M41" s="26">
        <f t="shared" si="0"/>
        <v>8.758339016210867E-05</v>
      </c>
      <c r="P41" s="19"/>
    </row>
    <row r="42" spans="1:16" ht="15">
      <c r="A42" s="25">
        <v>27</v>
      </c>
      <c r="B42" s="11" t="s">
        <v>52</v>
      </c>
      <c r="C42" s="12" t="s">
        <v>53</v>
      </c>
      <c r="D42" s="13" t="s">
        <v>14</v>
      </c>
      <c r="E42" s="14"/>
      <c r="F42" s="14"/>
      <c r="G42" s="37">
        <f>VLOOKUP(B42,'[1]Brokers'!$B$8:$I$58,8,0)</f>
        <v>0</v>
      </c>
      <c r="H42" s="15">
        <f>VLOOKUP(B42,'[1]Brokers'!$B$8:$N$58,13,0)</f>
        <v>11978275</v>
      </c>
      <c r="I42" s="15">
        <v>0</v>
      </c>
      <c r="J42" s="15">
        <f>VLOOKUP(B42,'[1]Brokers'!$B$8:$S$58,18,0)</f>
        <v>0</v>
      </c>
      <c r="K42" s="22">
        <f>VLOOKUP(B42,'[1]Brokers'!$B$8:$U$58,20,0)</f>
        <v>11978275</v>
      </c>
      <c r="L42" s="22">
        <v>11978275</v>
      </c>
      <c r="M42" s="26">
        <f t="shared" si="0"/>
        <v>8.454137294192046E-05</v>
      </c>
      <c r="P42" s="19"/>
    </row>
    <row r="43" spans="1:16" ht="15">
      <c r="A43" s="25">
        <f t="shared" si="1"/>
        <v>28</v>
      </c>
      <c r="B43" s="11" t="s">
        <v>67</v>
      </c>
      <c r="C43" s="12" t="s">
        <v>68</v>
      </c>
      <c r="D43" s="13" t="s">
        <v>14</v>
      </c>
      <c r="E43" s="14"/>
      <c r="F43" s="14"/>
      <c r="G43" s="37">
        <f>VLOOKUP(B43,'[1]Brokers'!$B$8:$I$58,8,0)</f>
        <v>0</v>
      </c>
      <c r="H43" s="15">
        <f>VLOOKUP(B43,'[1]Brokers'!$B$8:$N$58,13,0)</f>
        <v>4939332.8</v>
      </c>
      <c r="I43" s="15">
        <v>0</v>
      </c>
      <c r="J43" s="15">
        <f>VLOOKUP(B43,'[1]Brokers'!$B$8:$S$58,18,0)</f>
        <v>0</v>
      </c>
      <c r="K43" s="22">
        <f>VLOOKUP(B43,'[1]Brokers'!$B$8:$U$58,20,0)</f>
        <v>4939332.8</v>
      </c>
      <c r="L43" s="22">
        <v>4939332.8</v>
      </c>
      <c r="M43" s="26">
        <f t="shared" si="0"/>
        <v>3.486127813304171E-05</v>
      </c>
      <c r="P43" s="19"/>
    </row>
    <row r="44" spans="1:16" ht="15">
      <c r="A44" s="25">
        <f t="shared" si="1"/>
        <v>29</v>
      </c>
      <c r="B44" s="11" t="s">
        <v>34</v>
      </c>
      <c r="C44" s="12" t="s">
        <v>35</v>
      </c>
      <c r="D44" s="13" t="s">
        <v>14</v>
      </c>
      <c r="E44" s="13" t="s">
        <v>14</v>
      </c>
      <c r="F44" s="13" t="s">
        <v>14</v>
      </c>
      <c r="G44" s="37">
        <f>VLOOKUP(B44,'[1]Brokers'!$B$8:$I$58,8,0)</f>
        <v>0</v>
      </c>
      <c r="H44" s="15">
        <f>VLOOKUP(B44,'[1]Brokers'!$B$8:$N$58,13,0)</f>
        <v>3309020</v>
      </c>
      <c r="I44" s="15">
        <v>0</v>
      </c>
      <c r="J44" s="15">
        <f>VLOOKUP(B44,'[1]Brokers'!$B$8:$S$58,18,0)</f>
        <v>0</v>
      </c>
      <c r="K44" s="22">
        <f>VLOOKUP(B44,'[1]Brokers'!$B$8:$U$58,20,0)</f>
        <v>3309020</v>
      </c>
      <c r="L44" s="22">
        <v>3309020</v>
      </c>
      <c r="M44" s="26">
        <f t="shared" si="0"/>
        <v>2.3354706240445608E-05</v>
      </c>
      <c r="P44" s="19"/>
    </row>
    <row r="45" spans="1:16" ht="15">
      <c r="A45" s="25">
        <f t="shared" si="1"/>
        <v>30</v>
      </c>
      <c r="B45" s="11" t="s">
        <v>61</v>
      </c>
      <c r="C45" s="12" t="s">
        <v>62</v>
      </c>
      <c r="D45" s="13" t="s">
        <v>14</v>
      </c>
      <c r="E45" s="14"/>
      <c r="F45" s="14"/>
      <c r="G45" s="37">
        <f>VLOOKUP(B45,'[1]Brokers'!$B$8:$I$58,8,0)</f>
        <v>0</v>
      </c>
      <c r="H45" s="15">
        <f>VLOOKUP(B45,'[1]Brokers'!$B$8:$N$58,13,0)</f>
        <v>2418631.52</v>
      </c>
      <c r="I45" s="15">
        <v>0</v>
      </c>
      <c r="J45" s="15">
        <f>VLOOKUP(B45,'[1]Brokers'!$B$8:$S$58,18,0)</f>
        <v>0</v>
      </c>
      <c r="K45" s="22">
        <f>VLOOKUP(B45,'[1]Brokers'!$B$8:$U$58,20,0)</f>
        <v>2418631.52</v>
      </c>
      <c r="L45" s="22">
        <v>2418631.52</v>
      </c>
      <c r="M45" s="26">
        <f t="shared" si="0"/>
        <v>1.7070440388236533E-05</v>
      </c>
      <c r="P45" s="19"/>
    </row>
    <row r="46" spans="1:16" ht="15">
      <c r="A46" s="25">
        <f t="shared" si="1"/>
        <v>31</v>
      </c>
      <c r="B46" s="11" t="s">
        <v>96</v>
      </c>
      <c r="C46" s="12" t="s">
        <v>97</v>
      </c>
      <c r="D46" s="13" t="s">
        <v>14</v>
      </c>
      <c r="E46" s="14"/>
      <c r="F46" s="14"/>
      <c r="G46" s="37">
        <f>VLOOKUP(B46,'[1]Brokers'!$B$8:$I$58,8,0)</f>
        <v>0</v>
      </c>
      <c r="H46" s="15">
        <f>VLOOKUP(B46,'[1]Brokers'!$B$8:$N$58,13,0)</f>
        <v>2210575.35</v>
      </c>
      <c r="I46" s="15">
        <v>0</v>
      </c>
      <c r="J46" s="15">
        <f>VLOOKUP(B46,'[1]Brokers'!$B$8:$S$58,18,0)</f>
        <v>0</v>
      </c>
      <c r="K46" s="22">
        <f>VLOOKUP(B46,'[1]Brokers'!$B$8:$U$58,20,0)</f>
        <v>2210575.35</v>
      </c>
      <c r="L46" s="22">
        <v>2210575.35</v>
      </c>
      <c r="M46" s="26">
        <f t="shared" si="0"/>
        <v>1.5602002381859356E-05</v>
      </c>
      <c r="P46" s="19"/>
    </row>
    <row r="47" spans="1:16" ht="15">
      <c r="A47" s="25">
        <f t="shared" si="1"/>
        <v>32</v>
      </c>
      <c r="B47" s="11" t="s">
        <v>63</v>
      </c>
      <c r="C47" s="12" t="s">
        <v>64</v>
      </c>
      <c r="D47" s="13" t="s">
        <v>14</v>
      </c>
      <c r="E47" s="14"/>
      <c r="F47" s="14"/>
      <c r="G47" s="37">
        <f>VLOOKUP(B47,'[1]Brokers'!$B$8:$I$58,8,0)</f>
        <v>0</v>
      </c>
      <c r="H47" s="15">
        <f>VLOOKUP(B47,'[1]Brokers'!$B$8:$N$58,13,0)</f>
        <v>2005206.05</v>
      </c>
      <c r="I47" s="15">
        <v>0</v>
      </c>
      <c r="J47" s="15">
        <f>VLOOKUP(B47,'[1]Brokers'!$B$8:$S$58,18,0)</f>
        <v>0</v>
      </c>
      <c r="K47" s="22">
        <f>VLOOKUP(B47,'[1]Brokers'!$B$8:$U$58,20,0)</f>
        <v>2005206.05</v>
      </c>
      <c r="L47" s="22">
        <v>2005206.05</v>
      </c>
      <c r="M47" s="26">
        <f t="shared" si="0"/>
        <v>1.4152528014129347E-05</v>
      </c>
      <c r="P47" s="19"/>
    </row>
    <row r="48" spans="1:16" ht="15">
      <c r="A48" s="25">
        <f t="shared" si="1"/>
        <v>33</v>
      </c>
      <c r="B48" s="11" t="s">
        <v>59</v>
      </c>
      <c r="C48" s="12" t="s">
        <v>60</v>
      </c>
      <c r="D48" s="13" t="s">
        <v>14</v>
      </c>
      <c r="E48" s="14"/>
      <c r="F48" s="14"/>
      <c r="G48" s="37">
        <f>VLOOKUP(B48,'[1]Brokers'!$B$8:$I$58,8,0)</f>
        <v>0</v>
      </c>
      <c r="H48" s="15">
        <f>VLOOKUP(B48,'[1]Brokers'!$B$8:$N$58,13,0)</f>
        <v>1299200</v>
      </c>
      <c r="I48" s="15">
        <v>0</v>
      </c>
      <c r="J48" s="15">
        <f>VLOOKUP(B48,'[1]Brokers'!$B$8:$S$58,18,0)</f>
        <v>0</v>
      </c>
      <c r="K48" s="22">
        <f>VLOOKUP(B48,'[1]Brokers'!$B$8:$U$58,20,0)</f>
        <v>1299200</v>
      </c>
      <c r="L48" s="22">
        <v>1299200</v>
      </c>
      <c r="M48" s="26">
        <f aca="true" t="shared" si="2" ref="M48:M79">L48/$L$67</f>
        <v>9.169613464888981E-06</v>
      </c>
      <c r="P48" s="19"/>
    </row>
    <row r="49" spans="1:16" ht="15">
      <c r="A49" s="25">
        <f t="shared" si="1"/>
        <v>34</v>
      </c>
      <c r="B49" s="11" t="s">
        <v>46</v>
      </c>
      <c r="C49" s="12" t="s">
        <v>47</v>
      </c>
      <c r="D49" s="13" t="s">
        <v>14</v>
      </c>
      <c r="E49" s="14"/>
      <c r="F49" s="14"/>
      <c r="G49" s="37">
        <f>VLOOKUP(B49,'[1]Brokers'!$B$8:$I$58,8,0)</f>
        <v>0</v>
      </c>
      <c r="H49" s="15">
        <f>VLOOKUP(B49,'[1]Brokers'!$B$8:$N$58,13,0)</f>
        <v>608568</v>
      </c>
      <c r="I49" s="15">
        <v>0</v>
      </c>
      <c r="J49" s="15">
        <f>VLOOKUP(B49,'[1]Brokers'!$B$8:$S$58,18,0)</f>
        <v>0</v>
      </c>
      <c r="K49" s="22">
        <f>VLOOKUP(B49,'[1]Brokers'!$B$8:$U$58,20,0)</f>
        <v>608568</v>
      </c>
      <c r="L49" s="22">
        <v>608568</v>
      </c>
      <c r="M49" s="26">
        <f t="shared" si="2"/>
        <v>4.29520730226336E-06</v>
      </c>
      <c r="P49" s="19"/>
    </row>
    <row r="50" spans="1:16" ht="15">
      <c r="A50" s="25">
        <f t="shared" si="1"/>
        <v>35</v>
      </c>
      <c r="B50" s="11" t="s">
        <v>48</v>
      </c>
      <c r="C50" s="12" t="s">
        <v>49</v>
      </c>
      <c r="D50" s="13" t="s">
        <v>14</v>
      </c>
      <c r="E50" s="14"/>
      <c r="F50" s="14"/>
      <c r="G50" s="37">
        <f>VLOOKUP(B50,'[1]Brokers'!$B$8:$I$58,8,0)</f>
        <v>0</v>
      </c>
      <c r="H50" s="15">
        <f>VLOOKUP(B50,'[1]Brokers'!$B$8:$N$58,13,0)</f>
        <v>482645</v>
      </c>
      <c r="I50" s="15">
        <v>0</v>
      </c>
      <c r="J50" s="15">
        <f>VLOOKUP(B50,'[1]Brokers'!$B$8:$S$58,18,0)</f>
        <v>0</v>
      </c>
      <c r="K50" s="22">
        <f>VLOOKUP(B50,'[1]Brokers'!$B$8:$U$58,20,0)</f>
        <v>482645</v>
      </c>
      <c r="L50" s="22">
        <v>482645</v>
      </c>
      <c r="M50" s="26">
        <f t="shared" si="2"/>
        <v>3.406456350647585E-06</v>
      </c>
      <c r="P50" s="19"/>
    </row>
    <row r="51" spans="1:16" ht="15">
      <c r="A51" s="25">
        <f t="shared" si="1"/>
        <v>36</v>
      </c>
      <c r="B51" s="11" t="s">
        <v>50</v>
      </c>
      <c r="C51" s="12" t="s">
        <v>51</v>
      </c>
      <c r="D51" s="13" t="s">
        <v>14</v>
      </c>
      <c r="E51" s="14"/>
      <c r="F51" s="13" t="s">
        <v>14</v>
      </c>
      <c r="G51" s="37">
        <f>VLOOKUP(B51,'[1]Brokers'!$B$8:$I$58,8,0)</f>
        <v>0</v>
      </c>
      <c r="H51" s="15">
        <f>VLOOKUP(B51,'[1]Brokers'!$B$8:$N$58,13,0)</f>
        <v>310000</v>
      </c>
      <c r="I51" s="15">
        <v>0</v>
      </c>
      <c r="J51" s="15">
        <f>VLOOKUP(B51,'[1]Brokers'!$B$8:$S$58,18,0)</f>
        <v>0</v>
      </c>
      <c r="K51" s="22">
        <f>VLOOKUP(B51,'[1]Brokers'!$B$8:$U$58,20,0)</f>
        <v>310000</v>
      </c>
      <c r="L51" s="22">
        <v>310000</v>
      </c>
      <c r="M51" s="26">
        <f t="shared" si="2"/>
        <v>2.1879465625889657E-06</v>
      </c>
      <c r="P51" s="19"/>
    </row>
    <row r="52" spans="1:16" ht="15">
      <c r="A52" s="25">
        <f t="shared" si="1"/>
        <v>37</v>
      </c>
      <c r="B52" s="11" t="s">
        <v>42</v>
      </c>
      <c r="C52" s="12" t="s">
        <v>43</v>
      </c>
      <c r="D52" s="13" t="s">
        <v>14</v>
      </c>
      <c r="E52" s="14"/>
      <c r="F52" s="14"/>
      <c r="G52" s="37">
        <f>VLOOKUP(B52,'[1]Brokers'!$B$8:$I$58,8,0)</f>
        <v>0</v>
      </c>
      <c r="H52" s="15">
        <f>VLOOKUP(B52,'[1]Brokers'!$B$8:$N$58,13,0)</f>
        <v>96000</v>
      </c>
      <c r="I52" s="15">
        <v>0</v>
      </c>
      <c r="J52" s="15">
        <f>VLOOKUP(B52,'[1]Brokers'!$B$8:$S$58,18,0)</f>
        <v>0</v>
      </c>
      <c r="K52" s="22">
        <f>VLOOKUP(B52,'[1]Brokers'!$B$8:$U$58,20,0)</f>
        <v>96000</v>
      </c>
      <c r="L52" s="22">
        <v>96000</v>
      </c>
      <c r="M52" s="26">
        <f t="shared" si="2"/>
        <v>6.77557645188841E-07</v>
      </c>
      <c r="P52" s="19"/>
    </row>
    <row r="53" spans="1:16" ht="15">
      <c r="A53" s="25">
        <f t="shared" si="1"/>
        <v>38</v>
      </c>
      <c r="B53" s="11" t="s">
        <v>108</v>
      </c>
      <c r="C53" s="12" t="s">
        <v>119</v>
      </c>
      <c r="D53" s="13" t="s">
        <v>14</v>
      </c>
      <c r="E53" s="14"/>
      <c r="F53" s="14"/>
      <c r="G53" s="37">
        <f>VLOOKUP(B53,'[1]Brokers'!$B$8:$I$58,8,0)</f>
        <v>0</v>
      </c>
      <c r="H53" s="15">
        <f>VLOOKUP(B53,'[1]Brokers'!$B$8:$N$58,13,0)</f>
        <v>39111.240000000005</v>
      </c>
      <c r="I53" s="15"/>
      <c r="J53" s="15">
        <f>VLOOKUP(B53,'[1]Brokers'!$B$8:$S$58,18,0)</f>
        <v>0</v>
      </c>
      <c r="K53" s="22">
        <f>VLOOKUP(B53,'[1]Brokers'!$B$8:$U$58,20,0)</f>
        <v>39111.240000000005</v>
      </c>
      <c r="L53" s="22">
        <v>39111.240000000005</v>
      </c>
      <c r="M53" s="26">
        <f t="shared" si="2"/>
        <v>2.7604291327932924E-07</v>
      </c>
      <c r="P53" s="19"/>
    </row>
    <row r="54" spans="1:16" ht="15">
      <c r="A54" s="25">
        <f t="shared" si="1"/>
        <v>39</v>
      </c>
      <c r="B54" s="11" t="s">
        <v>116</v>
      </c>
      <c r="C54" s="12" t="s">
        <v>115</v>
      </c>
      <c r="D54" s="13" t="s">
        <v>14</v>
      </c>
      <c r="E54" s="13"/>
      <c r="F54" s="14"/>
      <c r="G54" s="37">
        <f>VLOOKUP(B54,'[1]Brokers'!$B$8:$I$58,8,0)</f>
        <v>0</v>
      </c>
      <c r="H54" s="15">
        <f>VLOOKUP(B54,'[1]Brokers'!$B$8:$N$58,13,0)</f>
        <v>5415</v>
      </c>
      <c r="I54" s="15">
        <v>0</v>
      </c>
      <c r="J54" s="15">
        <f>VLOOKUP(B54,'[1]Brokers'!$B$8:$S$58,18,0)</f>
        <v>0</v>
      </c>
      <c r="K54" s="22">
        <f>VLOOKUP(B54,'[1]Brokers'!$B$8:$U$58,20,0)</f>
        <v>5415</v>
      </c>
      <c r="L54" s="22">
        <v>5415</v>
      </c>
      <c r="M54" s="26">
        <f t="shared" si="2"/>
        <v>3.821848592393306E-08</v>
      </c>
      <c r="P54" s="19"/>
    </row>
    <row r="55" spans="1:16" s="17" customFormat="1" ht="15">
      <c r="A55" s="25">
        <f t="shared" si="1"/>
        <v>40</v>
      </c>
      <c r="B55" s="11" t="s">
        <v>86</v>
      </c>
      <c r="C55" s="12" t="s">
        <v>87</v>
      </c>
      <c r="D55" s="13" t="s">
        <v>14</v>
      </c>
      <c r="E55" s="14"/>
      <c r="F55" s="14"/>
      <c r="G55" s="37">
        <f>VLOOKUP(B55,'[1]Brokers'!$B$8:$I$58,8,0)</f>
        <v>0</v>
      </c>
      <c r="H55" s="15">
        <f>VLOOKUP(B55,'[1]Brokers'!$B$8:$N$58,13,0)</f>
        <v>0</v>
      </c>
      <c r="I55" s="15">
        <v>0</v>
      </c>
      <c r="J55" s="15">
        <f>VLOOKUP(B55,'[1]Brokers'!$B$8:$S$58,18,0)</f>
        <v>0</v>
      </c>
      <c r="K55" s="22">
        <f>VLOOKUP(B55,'[1]Brokers'!$B$8:$U$58,20,0)</f>
        <v>0</v>
      </c>
      <c r="L55" s="22">
        <v>0</v>
      </c>
      <c r="M55" s="26">
        <f t="shared" si="2"/>
        <v>0</v>
      </c>
      <c r="N55" s="16"/>
      <c r="P55" s="19"/>
    </row>
    <row r="56" spans="1:16" ht="15">
      <c r="A56" s="25">
        <f t="shared" si="1"/>
        <v>41</v>
      </c>
      <c r="B56" s="11" t="s">
        <v>82</v>
      </c>
      <c r="C56" s="12" t="s">
        <v>83</v>
      </c>
      <c r="D56" s="13" t="s">
        <v>14</v>
      </c>
      <c r="E56" s="13" t="s">
        <v>14</v>
      </c>
      <c r="F56" s="13" t="s">
        <v>14</v>
      </c>
      <c r="G56" s="37">
        <f>VLOOKUP(B56,'[1]Brokers'!$B$8:$I$58,8,0)</f>
        <v>0</v>
      </c>
      <c r="H56" s="15">
        <f>VLOOKUP(B56,'[1]Brokers'!$B$8:$N$58,13,0)</f>
        <v>0</v>
      </c>
      <c r="I56" s="15">
        <v>0</v>
      </c>
      <c r="J56" s="15">
        <f>VLOOKUP(B56,'[1]Brokers'!$B$8:$S$58,18,0)</f>
        <v>0</v>
      </c>
      <c r="K56" s="22">
        <f>VLOOKUP(B56,'[1]Brokers'!$B$8:$U$58,20,0)</f>
        <v>0</v>
      </c>
      <c r="L56" s="22">
        <v>0</v>
      </c>
      <c r="M56" s="26">
        <f t="shared" si="2"/>
        <v>0</v>
      </c>
      <c r="P56" s="19"/>
    </row>
    <row r="57" spans="1:16" ht="15">
      <c r="A57" s="25">
        <f t="shared" si="1"/>
        <v>42</v>
      </c>
      <c r="B57" s="11" t="s">
        <v>77</v>
      </c>
      <c r="C57" s="12" t="s">
        <v>78</v>
      </c>
      <c r="D57" s="13" t="s">
        <v>14</v>
      </c>
      <c r="E57" s="14"/>
      <c r="F57" s="14"/>
      <c r="G57" s="37">
        <f>VLOOKUP(B57,'[1]Brokers'!$B$8:$I$58,8,0)</f>
        <v>0</v>
      </c>
      <c r="H57" s="15">
        <f>VLOOKUP(B57,'[1]Brokers'!$B$8:$N$58,13,0)</f>
        <v>0</v>
      </c>
      <c r="I57" s="15">
        <v>0</v>
      </c>
      <c r="J57" s="15">
        <f>VLOOKUP(B57,'[1]Brokers'!$B$8:$S$58,18,0)</f>
        <v>0</v>
      </c>
      <c r="K57" s="22">
        <f>VLOOKUP(B57,'[1]Brokers'!$B$8:$U$58,20,0)</f>
        <v>0</v>
      </c>
      <c r="L57" s="22">
        <v>0</v>
      </c>
      <c r="M57" s="26">
        <f t="shared" si="2"/>
        <v>0</v>
      </c>
      <c r="P57" s="19"/>
    </row>
    <row r="58" spans="1:16" ht="15">
      <c r="A58" s="25">
        <f t="shared" si="1"/>
        <v>43</v>
      </c>
      <c r="B58" s="11" t="s">
        <v>65</v>
      </c>
      <c r="C58" s="12" t="s">
        <v>66</v>
      </c>
      <c r="D58" s="13" t="s">
        <v>14</v>
      </c>
      <c r="E58" s="14"/>
      <c r="F58" s="14"/>
      <c r="G58" s="37">
        <f>VLOOKUP(B58,'[1]Brokers'!$B$8:$I$58,8,0)</f>
        <v>0</v>
      </c>
      <c r="H58" s="15">
        <f>VLOOKUP(B58,'[1]Brokers'!$B$8:$N$58,13,0)</f>
        <v>0</v>
      </c>
      <c r="I58" s="15">
        <v>0</v>
      </c>
      <c r="J58" s="15">
        <f>VLOOKUP(B58,'[1]Brokers'!$B$8:$S$58,18,0)</f>
        <v>0</v>
      </c>
      <c r="K58" s="22">
        <f>VLOOKUP(B58,'[1]Brokers'!$B$8:$U$58,20,0)</f>
        <v>0</v>
      </c>
      <c r="L58" s="22">
        <v>0</v>
      </c>
      <c r="M58" s="26">
        <f t="shared" si="2"/>
        <v>0</v>
      </c>
      <c r="P58" s="19"/>
    </row>
    <row r="59" spans="1:16" ht="15">
      <c r="A59" s="25">
        <v>44</v>
      </c>
      <c r="B59" s="11" t="s">
        <v>44</v>
      </c>
      <c r="C59" s="12" t="s">
        <v>45</v>
      </c>
      <c r="D59" s="13" t="s">
        <v>14</v>
      </c>
      <c r="E59" s="14"/>
      <c r="F59" s="14"/>
      <c r="G59" s="37">
        <f>VLOOKUP(B59,'[1]Brokers'!$B$8:$I$58,8,0)</f>
        <v>0</v>
      </c>
      <c r="H59" s="15">
        <f>VLOOKUP(B59,'[1]Brokers'!$B$8:$N$58,13,0)</f>
        <v>0</v>
      </c>
      <c r="I59" s="15">
        <v>0</v>
      </c>
      <c r="J59" s="15">
        <f>VLOOKUP(B59,'[1]Brokers'!$B$8:$S$58,18,0)</f>
        <v>0</v>
      </c>
      <c r="K59" s="22">
        <f>VLOOKUP(B59,'[1]Brokers'!$B$8:$U$58,20,0)</f>
        <v>0</v>
      </c>
      <c r="L59" s="22">
        <v>0</v>
      </c>
      <c r="M59" s="26">
        <f t="shared" si="2"/>
        <v>0</v>
      </c>
      <c r="P59" s="19"/>
    </row>
    <row r="60" spans="1:16" ht="15">
      <c r="A60" s="25">
        <v>45</v>
      </c>
      <c r="B60" s="11" t="s">
        <v>75</v>
      </c>
      <c r="C60" s="12" t="s">
        <v>76</v>
      </c>
      <c r="D60" s="13" t="s">
        <v>14</v>
      </c>
      <c r="E60" s="14"/>
      <c r="F60" s="14"/>
      <c r="G60" s="37">
        <f>VLOOKUP(B60,'[1]Brokers'!$B$8:$I$58,8,0)</f>
        <v>0</v>
      </c>
      <c r="H60" s="15">
        <f>VLOOKUP(B60,'[1]Brokers'!$B$8:$N$58,13,0)</f>
        <v>0</v>
      </c>
      <c r="I60" s="15">
        <v>0</v>
      </c>
      <c r="J60" s="15">
        <f>VLOOKUP(B60,'[1]Brokers'!$B$8:$S$58,18,0)</f>
        <v>0</v>
      </c>
      <c r="K60" s="22">
        <f>VLOOKUP(B60,'[1]Brokers'!$B$8:$U$58,20,0)</f>
        <v>0</v>
      </c>
      <c r="L60" s="22">
        <v>0</v>
      </c>
      <c r="M60" s="26">
        <f t="shared" si="2"/>
        <v>0</v>
      </c>
      <c r="P60" s="19"/>
    </row>
    <row r="61" spans="1:16" ht="15">
      <c r="A61" s="25">
        <v>46</v>
      </c>
      <c r="B61" s="11" t="s">
        <v>107</v>
      </c>
      <c r="C61" s="12" t="s">
        <v>70</v>
      </c>
      <c r="D61" s="13" t="s">
        <v>14</v>
      </c>
      <c r="E61" s="14"/>
      <c r="F61" s="14"/>
      <c r="G61" s="37">
        <f>VLOOKUP(B61,'[1]Brokers'!$B$8:$I$58,8,0)</f>
        <v>0</v>
      </c>
      <c r="H61" s="15">
        <f>VLOOKUP(B61,'[1]Brokers'!$B$8:$N$58,13,0)</f>
        <v>0</v>
      </c>
      <c r="I61" s="15"/>
      <c r="J61" s="15">
        <f>VLOOKUP(B61,'[1]Brokers'!$B$8:$S$58,18,0)</f>
        <v>0</v>
      </c>
      <c r="K61" s="22">
        <f>VLOOKUP(B61,'[1]Brokers'!$B$8:$U$58,20,0)</f>
        <v>0</v>
      </c>
      <c r="L61" s="22">
        <v>0</v>
      </c>
      <c r="M61" s="26">
        <f t="shared" si="2"/>
        <v>0</v>
      </c>
      <c r="P61" s="19"/>
    </row>
    <row r="62" spans="1:16" ht="15">
      <c r="A62" s="25">
        <v>47</v>
      </c>
      <c r="B62" s="11" t="s">
        <v>91</v>
      </c>
      <c r="C62" s="12" t="s">
        <v>90</v>
      </c>
      <c r="D62" s="13" t="s">
        <v>14</v>
      </c>
      <c r="E62" s="14"/>
      <c r="F62" s="14"/>
      <c r="G62" s="37">
        <f>VLOOKUP(B62,'[1]Brokers'!$B$8:$I$58,8,0)</f>
        <v>0</v>
      </c>
      <c r="H62" s="15">
        <f>VLOOKUP(B62,'[1]Brokers'!$B$8:$N$58,13,0)</f>
        <v>0</v>
      </c>
      <c r="I62" s="15">
        <v>0</v>
      </c>
      <c r="J62" s="15">
        <f>VLOOKUP(B62,'[1]Brokers'!$B$8:$S$58,18,0)</f>
        <v>0</v>
      </c>
      <c r="K62" s="22">
        <f>VLOOKUP(B62,'[1]Brokers'!$B$8:$U$58,20,0)</f>
        <v>0</v>
      </c>
      <c r="L62" s="22">
        <v>0</v>
      </c>
      <c r="M62" s="26">
        <f t="shared" si="2"/>
        <v>0</v>
      </c>
      <c r="P62" s="19"/>
    </row>
    <row r="63" spans="1:16" ht="15">
      <c r="A63" s="25">
        <v>48</v>
      </c>
      <c r="B63" s="11" t="s">
        <v>54</v>
      </c>
      <c r="C63" s="12" t="s">
        <v>55</v>
      </c>
      <c r="D63" s="13" t="s">
        <v>14</v>
      </c>
      <c r="E63" s="13" t="s">
        <v>14</v>
      </c>
      <c r="F63" s="13" t="s">
        <v>14</v>
      </c>
      <c r="G63" s="37">
        <f>VLOOKUP(B63,'[1]Brokers'!$B$8:$I$58,8,0)</f>
        <v>0</v>
      </c>
      <c r="H63" s="15">
        <f>VLOOKUP(B63,'[1]Brokers'!$B$8:$N$58,13,0)</f>
        <v>0</v>
      </c>
      <c r="I63" s="15">
        <v>0</v>
      </c>
      <c r="J63" s="15">
        <f>VLOOKUP(B63,'[1]Brokers'!$B$8:$S$58,18,0)</f>
        <v>0</v>
      </c>
      <c r="K63" s="22">
        <f>VLOOKUP(B63,'[1]Brokers'!$B$8:$U$58,20,0)</f>
        <v>0</v>
      </c>
      <c r="L63" s="22">
        <v>0</v>
      </c>
      <c r="M63" s="26">
        <f t="shared" si="2"/>
        <v>0</v>
      </c>
      <c r="P63" s="19"/>
    </row>
    <row r="64" spans="1:16" ht="15">
      <c r="A64" s="25">
        <v>49</v>
      </c>
      <c r="B64" s="11" t="s">
        <v>56</v>
      </c>
      <c r="C64" s="12" t="s">
        <v>118</v>
      </c>
      <c r="D64" s="13" t="s">
        <v>14</v>
      </c>
      <c r="E64" s="14"/>
      <c r="F64" s="14"/>
      <c r="G64" s="37">
        <f>VLOOKUP(B64,'[1]Brokers'!$B$8:$I$58,8,0)</f>
        <v>0</v>
      </c>
      <c r="H64" s="15">
        <f>VLOOKUP(B64,'[1]Brokers'!$B$8:$N$58,13,0)</f>
        <v>0</v>
      </c>
      <c r="I64" s="15">
        <v>0</v>
      </c>
      <c r="J64" s="15">
        <f>VLOOKUP(B64,'[1]Brokers'!$B$8:$S$58,18,0)</f>
        <v>0</v>
      </c>
      <c r="K64" s="22">
        <f>VLOOKUP(B64,'[1]Brokers'!$B$8:$U$58,20,0)</f>
        <v>0</v>
      </c>
      <c r="L64" s="22">
        <v>0</v>
      </c>
      <c r="M64" s="26">
        <f t="shared" si="2"/>
        <v>0</v>
      </c>
      <c r="P64" s="19"/>
    </row>
    <row r="65" spans="1:16" ht="15">
      <c r="A65" s="25">
        <v>50</v>
      </c>
      <c r="B65" s="11" t="s">
        <v>93</v>
      </c>
      <c r="C65" s="12" t="s">
        <v>100</v>
      </c>
      <c r="D65" s="13" t="s">
        <v>14</v>
      </c>
      <c r="E65" s="14"/>
      <c r="F65" s="14"/>
      <c r="G65" s="37">
        <f>VLOOKUP(B65,'[1]Brokers'!$B$8:$I$58,8,0)</f>
        <v>0</v>
      </c>
      <c r="H65" s="15">
        <f>VLOOKUP(B65,'[1]Brokers'!$B$8:$N$58,13,0)</f>
        <v>0</v>
      </c>
      <c r="I65" s="15">
        <v>0</v>
      </c>
      <c r="J65" s="15">
        <f>VLOOKUP(B65,'[1]Brokers'!$B$8:$S$58,18,0)</f>
        <v>0</v>
      </c>
      <c r="K65" s="22">
        <f>VLOOKUP(B65,'[1]Brokers'!$B$8:$U$58,20,0)</f>
        <v>0</v>
      </c>
      <c r="L65" s="22">
        <v>0</v>
      </c>
      <c r="M65" s="26">
        <f t="shared" si="2"/>
        <v>0</v>
      </c>
      <c r="P65" s="19"/>
    </row>
    <row r="66" spans="1:16" ht="13.5" customHeight="1">
      <c r="A66" s="25">
        <v>51</v>
      </c>
      <c r="B66" s="11" t="s">
        <v>113</v>
      </c>
      <c r="C66" s="12" t="s">
        <v>114</v>
      </c>
      <c r="D66" s="13" t="s">
        <v>14</v>
      </c>
      <c r="E66" s="14"/>
      <c r="F66" s="14"/>
      <c r="G66" s="37">
        <f>VLOOKUP(B66,'[1]Brokers'!$B$8:$I$58,8,0)</f>
        <v>0</v>
      </c>
      <c r="H66" s="15">
        <f>VLOOKUP(B66,'[1]Brokers'!$B$8:$N$58,13,0)</f>
        <v>0</v>
      </c>
      <c r="I66" s="15"/>
      <c r="J66" s="15">
        <f>VLOOKUP(B66,'[1]Brokers'!$B$8:$S$58,18,0)</f>
        <v>0</v>
      </c>
      <c r="K66" s="22">
        <f>VLOOKUP(B66,'[1]Brokers'!$B$8:$U$58,20,0)</f>
        <v>0</v>
      </c>
      <c r="L66" s="22">
        <v>0</v>
      </c>
      <c r="M66" s="26">
        <f t="shared" si="2"/>
        <v>0</v>
      </c>
      <c r="P66" s="19"/>
    </row>
    <row r="67" spans="1:14" ht="16.5" customHeight="1" thickBot="1">
      <c r="A67" s="64" t="s">
        <v>6</v>
      </c>
      <c r="B67" s="65"/>
      <c r="C67" s="66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v>30000000000</v>
      </c>
      <c r="H67" s="31">
        <v>27078156233.98</v>
      </c>
      <c r="I67" s="28">
        <f>SUM(I16:I66)</f>
        <v>0</v>
      </c>
      <c r="J67" s="31">
        <v>84607205420</v>
      </c>
      <c r="K67" s="34">
        <v>141685361653.98</v>
      </c>
      <c r="L67" s="28">
        <v>141685361653.98</v>
      </c>
      <c r="M67" s="29">
        <f>SUM(M16:M66)</f>
        <v>0.9999999999999999</v>
      </c>
      <c r="N67" s="18"/>
    </row>
    <row r="68" spans="8:14" ht="15">
      <c r="H68" s="2" t="s">
        <v>111</v>
      </c>
      <c r="K68" s="20"/>
      <c r="M68" s="19"/>
      <c r="N68" s="18"/>
    </row>
    <row r="69" spans="2:14" ht="27.6" customHeight="1">
      <c r="B69" s="58" t="s">
        <v>88</v>
      </c>
      <c r="C69" s="58"/>
      <c r="D69" s="58"/>
      <c r="E69" s="58"/>
      <c r="F69" s="58"/>
      <c r="G69" s="39" t="s">
        <v>111</v>
      </c>
      <c r="I69" s="21"/>
      <c r="J69" s="21"/>
      <c r="K69" s="19"/>
      <c r="N69" s="18"/>
    </row>
    <row r="70" spans="3:14" ht="27.6" customHeight="1">
      <c r="C70" s="59"/>
      <c r="D70" s="59"/>
      <c r="E70" s="59"/>
      <c r="F70" s="59"/>
      <c r="G70" s="36"/>
      <c r="K70" s="19"/>
      <c r="L70" s="19"/>
      <c r="N70" s="18"/>
    </row>
    <row r="71" spans="8:14" ht="15">
      <c r="H71" s="30"/>
      <c r="J71" s="1"/>
      <c r="K71" s="4"/>
      <c r="M71" s="18"/>
      <c r="N71" s="1"/>
    </row>
    <row r="72" spans="12:14" ht="15">
      <c r="L72" s="4"/>
      <c r="N72" s="18"/>
    </row>
    <row r="74" ht="15">
      <c r="L74" s="32"/>
    </row>
    <row r="75" ht="15">
      <c r="L75" s="32"/>
    </row>
    <row r="76" ht="15">
      <c r="L76" s="32" t="s">
        <v>111</v>
      </c>
    </row>
    <row r="77" ht="15">
      <c r="L77" s="33"/>
    </row>
    <row r="125" ht="15">
      <c r="K125" s="19"/>
    </row>
  </sheetData>
  <autoFilter ref="A15:N67"/>
  <mergeCells count="15">
    <mergeCell ref="B69:F69"/>
    <mergeCell ref="C70:F70"/>
    <mergeCell ref="K14:K15"/>
    <mergeCell ref="H14:J14"/>
    <mergeCell ref="A67:C67"/>
    <mergeCell ref="L14:L15"/>
    <mergeCell ref="M14:M15"/>
    <mergeCell ref="D9:J9"/>
    <mergeCell ref="K11:M11"/>
    <mergeCell ref="A12:A15"/>
    <mergeCell ref="B12:B15"/>
    <mergeCell ref="C12:C15"/>
    <mergeCell ref="D12:F14"/>
    <mergeCell ref="L12:M13"/>
    <mergeCell ref="G12:K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 Ts</cp:lastModifiedBy>
  <cp:lastPrinted>2023-05-11T08:02:14Z</cp:lastPrinted>
  <dcterms:created xsi:type="dcterms:W3CDTF">2017-06-09T07:51:20Z</dcterms:created>
  <dcterms:modified xsi:type="dcterms:W3CDTF">2024-02-08T08:11:58Z</dcterms:modified>
  <cp:category/>
  <cp:version/>
  <cp:contentType/>
  <cp:contentStatus/>
</cp:coreProperties>
</file>