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8800" windowHeight="12435" tabRatio="866" activeTab="4"/>
  </bookViews>
  <sheets>
    <sheet name="Face" sheetId="10" r:id="rId1"/>
    <sheet name="CT1" sheetId="2" r:id="rId2"/>
    <sheet name="CT2" sheetId="3" r:id="rId3"/>
    <sheet name="CT3" sheetId="4" r:id="rId4"/>
    <sheet name=" CT4" sheetId="5" r:id="rId5"/>
  </sheets>
  <externalReferences>
    <externalReference r:id="rId6"/>
    <externalReference r:id="rId7"/>
  </externalReferences>
  <definedNames>
    <definedName name="А1">#REF!</definedName>
  </definedNames>
  <calcPr calcId="162913"/>
</workbook>
</file>

<file path=xl/calcChain.xml><?xml version="1.0" encoding="utf-8"?>
<calcChain xmlns="http://schemas.openxmlformats.org/spreadsheetml/2006/main">
  <c r="C14" i="5" l="1"/>
  <c r="C65" i="2"/>
  <c r="C71" i="2" s="1"/>
  <c r="C50" i="2"/>
  <c r="C59" i="2" s="1"/>
  <c r="C33" i="2"/>
  <c r="C22" i="2"/>
  <c r="C3" i="5"/>
  <c r="F3" i="4"/>
  <c r="C3" i="3"/>
  <c r="C35" i="5"/>
  <c r="C47" i="5"/>
  <c r="C43" i="5"/>
  <c r="G28" i="4"/>
  <c r="G27" i="4"/>
  <c r="G25" i="4"/>
  <c r="G24" i="4"/>
  <c r="G23" i="4"/>
  <c r="G22" i="4"/>
  <c r="G20" i="4"/>
  <c r="G18" i="4"/>
  <c r="G17" i="4"/>
  <c r="G16" i="4"/>
  <c r="G15" i="4"/>
  <c r="G14" i="4"/>
  <c r="G13" i="4"/>
  <c r="G12" i="4"/>
  <c r="G9" i="4"/>
  <c r="F11" i="4"/>
  <c r="G11" i="4" s="1"/>
  <c r="C73" i="2" l="1"/>
  <c r="C34" i="2"/>
  <c r="F19" i="4"/>
  <c r="F21" i="4" s="1"/>
  <c r="C52" i="5"/>
  <c r="C41" i="5"/>
  <c r="G19" i="4" l="1"/>
  <c r="G21" i="4"/>
  <c r="C20" i="3" l="1"/>
  <c r="D44" i="2" l="1"/>
  <c r="D15" i="2" l="1"/>
  <c r="D17" i="2"/>
  <c r="C18" i="3" l="1"/>
  <c r="C7" i="5"/>
  <c r="C25" i="5" s="1"/>
  <c r="C53" i="5" s="1"/>
  <c r="C55" i="5" s="1"/>
  <c r="D12" i="2" l="1"/>
  <c r="D55" i="5" l="1"/>
  <c r="C10" i="3" l="1"/>
  <c r="C16" i="3"/>
  <c r="C24" i="3" s="1"/>
  <c r="C25" i="3" s="1"/>
  <c r="C26" i="3" s="1"/>
  <c r="C28" i="3" s="1"/>
  <c r="F26" i="4" l="1"/>
  <c r="D41" i="2"/>
  <c r="D20" i="2"/>
  <c r="D28" i="2"/>
  <c r="D18" i="2"/>
  <c r="D22" i="2" s="1"/>
  <c r="D42" i="2"/>
  <c r="D62" i="2"/>
  <c r="D65" i="2" s="1"/>
  <c r="D40" i="2"/>
  <c r="D68" i="2"/>
  <c r="D38" i="2"/>
  <c r="D50" i="2" s="1"/>
  <c r="D59" i="2" s="1"/>
  <c r="D24" i="2"/>
  <c r="D33" i="2" s="1"/>
  <c r="D34" i="2" s="1"/>
  <c r="G26" i="4"/>
  <c r="F29" i="4"/>
  <c r="G29" i="4" s="1"/>
  <c r="D69" i="2" l="1"/>
  <c r="D71" i="2" s="1"/>
  <c r="D73" i="2"/>
  <c r="D74" i="2" s="1"/>
  <c r="H29" i="4"/>
</calcChain>
</file>

<file path=xl/sharedStrings.xml><?xml version="1.0" encoding="utf-8"?>
<sst xmlns="http://schemas.openxmlformats.org/spreadsheetml/2006/main" count="279" uniqueCount="241">
  <si>
    <t>Дансны авлага</t>
  </si>
  <si>
    <t>Бараа материал</t>
  </si>
  <si>
    <t>Хуримтлагдсан элэгдэл</t>
  </si>
  <si>
    <t>Бусад үндсэн хөрөнгө</t>
  </si>
  <si>
    <t>Бусад өглөг</t>
  </si>
  <si>
    <t>Урьдчилж орсон орлого</t>
  </si>
  <si>
    <t>Халаасны хувьцаа</t>
  </si>
  <si>
    <t xml:space="preserve">  ( Аж ахуйн нэгж, байгууллагын нэр )</t>
  </si>
  <si>
    <t>(төгрөгөөр)</t>
  </si>
  <si>
    <t>Мөрийн дугаар</t>
  </si>
  <si>
    <t>БАЛАНСЫН ЗҮЙЛ</t>
  </si>
  <si>
    <t>А</t>
  </si>
  <si>
    <t>Б</t>
  </si>
  <si>
    <t>ХӨРӨНГӨ</t>
  </si>
  <si>
    <t>Эргэлтийн хөрөнгө</t>
  </si>
  <si>
    <t>1.1.1</t>
  </si>
  <si>
    <t xml:space="preserve">Мөнгө ба түүнтэй адилтгах хөрөнгө </t>
  </si>
  <si>
    <t>1.1.2</t>
  </si>
  <si>
    <t>Богино хугацаат хөрөнгө оруулалт</t>
  </si>
  <si>
    <t>1.1.3</t>
  </si>
  <si>
    <t xml:space="preserve">Үнэлгээний хасагдуулга </t>
  </si>
  <si>
    <t>1.1.4</t>
  </si>
  <si>
    <t>1.1.5</t>
  </si>
  <si>
    <t>Найдваргүй авлагын хасагдуулга</t>
  </si>
  <si>
    <t>1.1.6</t>
  </si>
  <si>
    <t>1.1.7</t>
  </si>
  <si>
    <t>1.1.8</t>
  </si>
  <si>
    <t>Мал амьтад (ХАА-н үйлдвэрлэлийн)</t>
  </si>
  <si>
    <t>1.1.9</t>
  </si>
  <si>
    <t>Урьдчилж төлсөн зардал/тооцоо</t>
  </si>
  <si>
    <t>1.1.10</t>
  </si>
  <si>
    <t>1.1.20</t>
  </si>
  <si>
    <t>Эргэлтийн хөрөнгийн дүн</t>
  </si>
  <si>
    <t>Эргэлтийн бус хөрөнгө</t>
  </si>
  <si>
    <t>1.2.1</t>
  </si>
  <si>
    <t>Үндсэн хөрөнгө</t>
  </si>
  <si>
    <t>1.2.3</t>
  </si>
  <si>
    <t>1.2.5</t>
  </si>
  <si>
    <t>Дуусаагүй барилга</t>
  </si>
  <si>
    <t>1.2.6</t>
  </si>
  <si>
    <t>1.2.7</t>
  </si>
  <si>
    <t>Биет бус хөрөнгө</t>
  </si>
  <si>
    <t>1.2.8</t>
  </si>
  <si>
    <t>1.2.9</t>
  </si>
  <si>
    <t>Хөрөнгө оруулалт ба бусад хөрөнгө</t>
  </si>
  <si>
    <t>1.2.10</t>
  </si>
  <si>
    <t>Үнэлгээний хасагдуулга</t>
  </si>
  <si>
    <t>1.2.11</t>
  </si>
  <si>
    <t>1.2.20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</si>
  <si>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</si>
  <si>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</si>
  <si>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</si>
  <si>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</si>
  <si>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</si>
  <si>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</si>
  <si>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</si>
  <si>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</si>
  <si>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</si>
  <si>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</si>
  <si>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Орлогын татварын өглөг</t>
  </si>
  <si>
    <t>2.1.1.4</t>
  </si>
  <si>
    <t>ХАОАТ-ын өглөг</t>
  </si>
  <si>
    <t>2.1.1.5</t>
  </si>
  <si>
    <t>НӨАТ-ын өглөг</t>
  </si>
  <si>
    <t>2.1.1.6</t>
  </si>
  <si>
    <t>Бусад татварын өглөг</t>
  </si>
  <si>
    <t>2.1.1.7</t>
  </si>
  <si>
    <t xml:space="preserve">ЭМНД -ийн шимтгэлийн өглөг 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</si>
  <si>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</si>
  <si>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</si>
  <si>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</si>
  <si>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</si>
  <si>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</si>
  <si>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</si>
  <si>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2.1.1.12</t>
  </si>
  <si>
    <t>2.1.1.20</t>
  </si>
  <si>
    <t>Богино хугацаат өр төлбөрийн дүн</t>
  </si>
  <si>
    <t>2.1.2</t>
  </si>
  <si>
    <t>Урт хугацаат өр төлбөр</t>
  </si>
  <si>
    <t>2.1.2.1</t>
  </si>
  <si>
    <t>Урт хугацаат векселийн өглөг</t>
  </si>
  <si>
    <t>2.1.2.2</t>
  </si>
  <si>
    <t>2.1.2.3</t>
  </si>
  <si>
    <t>Урт хугацаат бондын өглөг</t>
  </si>
  <si>
    <t>2.1.2.4</t>
  </si>
  <si>
    <t>Бусад урт хугацаат өглөг</t>
  </si>
  <si>
    <t>2.1.2.5</t>
  </si>
  <si>
    <t>Урт хугацаат өглөгийн хасагдуулга</t>
  </si>
  <si>
    <t>2.1.2.6</t>
  </si>
  <si>
    <t>2.1.2.20</t>
  </si>
  <si>
    <t>Урт хугацаат өр төлбөрийн дүн</t>
  </si>
  <si>
    <t>Өр төлбөрийн нийт дүн</t>
  </si>
  <si>
    <t>2.2.1</t>
  </si>
  <si>
    <t>Өмч :      а) төрийн</t>
  </si>
  <si>
    <t>2.2.2</t>
  </si>
  <si>
    <t xml:space="preserve">               б) хувийн</t>
  </si>
  <si>
    <t>2.2.3</t>
  </si>
  <si>
    <t>2.2.4</t>
  </si>
  <si>
    <t>Хувьцаат капиталын дүн</t>
  </si>
  <si>
    <t>2.2.5</t>
  </si>
  <si>
    <t>Нэмж төлөгдсөн капитал</t>
  </si>
  <si>
    <t>2.2.6</t>
  </si>
  <si>
    <t>Дахин үнэлгээний нөөц</t>
  </si>
  <si>
    <t>2.2.7</t>
  </si>
  <si>
    <t>Эзэмшигчдийн өмчийн бусад хэсэг</t>
  </si>
  <si>
    <t>2.2.8</t>
  </si>
  <si>
    <t>Хуримтлагдсан ашиг (алдагдал)</t>
  </si>
  <si>
    <t>2.2.20</t>
  </si>
  <si>
    <t>Эзэмшигчдийн өмчийн дүн</t>
  </si>
  <si>
    <t>Үүнээс: Цөөнхийн хувь оролцоо</t>
  </si>
  <si>
    <t>2.3.20</t>
  </si>
  <si>
    <t>ӨМЧИЙН ӨӨРЧЛӨЛТИЙН ТАЙЛАН</t>
  </si>
  <si>
    <t>ҮЗҮҮЛЭЛТ</t>
  </si>
  <si>
    <t>Гадаад валютын хөрвүүлэлтийн нөөц</t>
  </si>
  <si>
    <t>Бүртгэлийн бодлогын өөрчлөлт</t>
  </si>
  <si>
    <t>Залруулсан  үлдэгдэл</t>
  </si>
  <si>
    <t>Хөрөнгө оруулалтын дахин үнэлгээний өсөлт /бууралт</t>
  </si>
  <si>
    <t>Орлогын тайланд хүлээн зөвшөөрөөгүй олз, гарз</t>
  </si>
  <si>
    <t>Тайлант үеийн цэвэр ашиг</t>
  </si>
  <si>
    <t>Ногдол ашиг</t>
  </si>
  <si>
    <t>Гаргасан хувьцаат капитал</t>
  </si>
  <si>
    <t>МӨНГӨН ГҮЙЛГЭЭНИЙ ТАЙЛАН</t>
  </si>
  <si>
    <t>( Аж ахуйн нэгж, байгууллагын нэр )</t>
  </si>
  <si>
    <t>Үндсэн үйл ажиллагааны мөнгөн гүйлгээ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</si>
  <si>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</si>
  <si>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</si>
  <si>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</si>
  <si>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мөнгөн гүйлгээ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</si>
  <si>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</si>
  <si>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</si>
  <si>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</si>
  <si>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</si>
  <si>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Үзүүлэлт</t>
  </si>
  <si>
    <t>Тайлант улирлын дүн</t>
  </si>
  <si>
    <t>Борлуулсан бүтээгдэхүүний өртөг</t>
  </si>
  <si>
    <t>Нийт ашиг (алдагдал)</t>
  </si>
  <si>
    <t xml:space="preserve">Татвар төлөхийн өмнөх ашиг (алдагдал) </t>
  </si>
  <si>
    <t>Татварын дараах ашиг (алдагдал)</t>
  </si>
  <si>
    <t>Тайлант үеийн цэвэр ашиг (алдагдал)</t>
  </si>
  <si>
    <t>САНХҮҮГИЙН ТАЙЛАН</t>
  </si>
  <si>
    <t>Сар, өдөр</t>
  </si>
  <si>
    <t>Гарын үсэг</t>
  </si>
  <si>
    <t>бодит байдлын тухай мэдэгдэл</t>
  </si>
  <si>
    <t>Биет бус хөрөнгө борлуулсны орлого</t>
  </si>
  <si>
    <t>Бусад зардал</t>
  </si>
  <si>
    <t>01-р сарын 01</t>
  </si>
  <si>
    <t xml:space="preserve">Урт хугацаат санхүүжилт </t>
  </si>
  <si>
    <t>САНХҮҮГИЙН БАЙДЛЫН ТАЙЛАН</t>
  </si>
  <si>
    <t xml:space="preserve">Тайлант үеийн 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</si>
  <si>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</si>
  <si>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</si>
  <si>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</si>
  <si>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</si>
  <si>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</si>
  <si>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</si>
  <si>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</si>
  <si>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</t>
  </si>
  <si>
    <t>Ажилчдад төлсөн</t>
  </si>
  <si>
    <t xml:space="preserve">Нийгмийн даатгалын байгууллагад төлсөн </t>
  </si>
  <si>
    <t xml:space="preserve">Ашиглалтын зардалд төлсөн 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</si>
  <si>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</si>
  <si>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</si>
  <si>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</si>
  <si>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</si>
  <si>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</si>
  <si>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</si>
  <si>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</si>
  <si>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</si>
  <si>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</si>
  <si>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</si>
  <si>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</si>
  <si>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</si>
  <si>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</si>
  <si>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</si>
  <si>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</si>
  <si>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</si>
  <si>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</si>
  <si>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2.3</t>
  </si>
  <si>
    <t>Зээл авсан, өрийн үнэт цаас гаргаснаас хүлээн авсан</t>
  </si>
  <si>
    <t>Хувьцаа болон өмчийн үнэт цаас гаргаснаас  хүлээн авсан</t>
  </si>
  <si>
    <t>Зээл авсан, өрийн үнэт цаасны төлбөрт төлсөн мөнгө</t>
  </si>
  <si>
    <t>Санхүүгийн түрээсийн өглөгт төлсөн мөнгө</t>
  </si>
  <si>
    <t>Хувьцаа буцааж худалдан авахад төлсөн мөнгө</t>
  </si>
  <si>
    <t>3.3</t>
  </si>
  <si>
    <t xml:space="preserve">               б) хувьцаат</t>
  </si>
  <si>
    <t>ОРЛОГЫН ДЭЛГЭРЭНГҮЙ ТАЙЛАН</t>
  </si>
  <si>
    <t>Борлуулалтын орлого /цэвэр/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</si>
  <si>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</si>
  <si>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</si>
  <si>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</si>
  <si>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</si>
  <si>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</si>
  <si>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</si>
  <si>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</si>
  <si>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</si>
  <si>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</si>
  <si>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</si>
  <si>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</si>
  <si>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</si>
  <si>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</si>
  <si>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>Орлогын татварын зардал</t>
  </si>
  <si>
    <t>Зогсоосон үйл ажиллагааны татварын дараахт ашиг /алдагдал/</t>
  </si>
  <si>
    <t>Бусад дэлгэрэнгүй орлого</t>
  </si>
  <si>
    <t>Хөрөнгийн дахин үнэлгээний нэмэгдлийн зөрүү</t>
  </si>
  <si>
    <t>Гадаад валюын хөрвүүлэлтийн зөрүү</t>
  </si>
  <si>
    <t>Бусад олз /гарз/</t>
  </si>
  <si>
    <t>Орлогын нийт дүн</t>
  </si>
  <si>
    <t xml:space="preserve"> Нэгж хувьцаанд ногдох ашиг (алдагдал)</t>
  </si>
  <si>
    <t>Хувьцаат капитал</t>
  </si>
  <si>
    <t>Үлдэгдэл</t>
  </si>
  <si>
    <t>Өмчийн өөрчлөлт</t>
  </si>
  <si>
    <t>Татвар НДШ-ийн авлага</t>
  </si>
  <si>
    <t>Нийт дүн</t>
  </si>
  <si>
    <t>Бараа материал худалдан авахад төлсөн мөнгө</t>
  </si>
  <si>
    <t>Хойшлогдсон татварын хөрөнгө</t>
  </si>
  <si>
    <t>ЭЗЭМШИГЧДИЙН ӨМЧ</t>
  </si>
  <si>
    <t>НИЙТ ӨР ТӨЛБӨР БА ӨМЧИЙН ДҮН</t>
  </si>
  <si>
    <t>Хуримтлагдсан ашиг алдагдал</t>
  </si>
  <si>
    <t>12-р сарын 31</t>
  </si>
  <si>
    <t>Валютын ханшийн зөрүү</t>
  </si>
  <si>
    <t>Сангийн сайдын 2017 оны 12 дугаар сарын 28-ны өдрийн 386 тоот тушаалын 3 дугаар хавсралт</t>
  </si>
  <si>
    <t>Хаяг: .....................................................................................................</t>
  </si>
  <si>
    <t>Шуудангийн хаяг: ...................................................................................</t>
  </si>
  <si>
    <t>Утас:     .....................................                                               Факс:.........................................</t>
  </si>
  <si>
    <t>Хянаж хүлээн авсан байгууллагын нэр</t>
  </si>
  <si>
    <t xml:space="preserve">                              ......….......…………..-ийн </t>
  </si>
  <si>
    <t>(Байгууллагын нэр)</t>
  </si>
  <si>
    <t xml:space="preserve">  "22-р бааз" ХХК</t>
  </si>
  <si>
    <t xml:space="preserve">   Нягтлан бодогч /Ерөнхий/         ______________/М.НЭРГҮЙ ./</t>
  </si>
  <si>
    <t>Гүйцэтгэх захирал                     ______________ / Т.ЗОРИГТБААТАР /</t>
  </si>
  <si>
    <t>2020 оны 12-р сарын 31-ний үлдэгдэл</t>
  </si>
  <si>
    <t>2021 оны 12-р сарын 31 -ний үлдэгдэл</t>
  </si>
  <si>
    <t>2022 оны 03-р сарын 31-ний үлдэгдэл</t>
  </si>
  <si>
    <t>Бичиг хэргийн зардал</t>
  </si>
  <si>
    <t>"22-Р БААЗ" ХК</t>
  </si>
  <si>
    <t>Регистрийн дугаар: 2048906</t>
  </si>
  <si>
    <t xml:space="preserve">                Гүйцэтгэх захирал                     ______________ / Т.ЗОРИГТБААТАР /</t>
  </si>
  <si>
    <t>2023 ОНЫ ЖИЛИЙН 2-Р УЛИРАЛ</t>
  </si>
  <si>
    <t>2023 оны 2-р улирал санхүүгийн тайлангийн</t>
  </si>
  <si>
    <t>2023 оны 06 сарын  30 ний өдөр</t>
  </si>
  <si>
    <t>2023 оны 06 сарын 30 ний өдөр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</si>
</sst>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Mon"/>
      <family val="1"/>
    </font>
    <font>
      <b/>
      <sz val="12"/>
      <name val="Times New Roman Mon"/>
      <family val="1"/>
    </font>
    <font>
      <b/>
      <sz val="11"/>
      <name val="Times New Roman Mon"/>
      <family val="1"/>
    </font>
    <font>
      <sz val="11"/>
      <color theme="1"/>
      <name val="Calibri"/>
      <family val="3"/>
      <charset val="128"/>
      <scheme val="minor"/>
    </font>
    <font>
      <b/>
      <sz val="14"/>
      <name val="Times New Roman Mon"/>
      <family val="1"/>
    </font>
    <font>
      <b/>
      <sz val="48"/>
      <color indexed="9"/>
      <name val="Times New Roman Mo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2" applyFont="1" applyAlignment="1">
      <alignment vertical="center"/>
    </xf>
    <xf numFmtId="165" fontId="3" fillId="0" borderId="0" xfId="3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164" fontId="3" fillId="0" borderId="0" xfId="3" applyFont="1"/>
    <xf numFmtId="0" fontId="3" fillId="0" borderId="0" xfId="2" applyFont="1"/>
    <xf numFmtId="0" fontId="3" fillId="0" borderId="0" xfId="2" applyFont="1" applyAlignment="1">
      <alignment horizontal="left" vertical="center"/>
    </xf>
    <xf numFmtId="164" fontId="3" fillId="0" borderId="0" xfId="3" applyFont="1" applyBorder="1"/>
    <xf numFmtId="164" fontId="3" fillId="0" borderId="0" xfId="3" applyFont="1" applyBorder="1" applyAlignment="1">
      <alignment horizontal="right"/>
    </xf>
    <xf numFmtId="164" fontId="3" fillId="0" borderId="0" xfId="3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3" xfId="2" applyFont="1" applyBorder="1" applyAlignment="1">
      <alignment horizontal="center" wrapText="1"/>
    </xf>
    <xf numFmtId="0" fontId="5" fillId="0" borderId="3" xfId="2" applyFont="1" applyBorder="1" applyAlignment="1">
      <alignment wrapText="1"/>
    </xf>
    <xf numFmtId="164" fontId="5" fillId="0" borderId="0" xfId="3" applyFont="1"/>
    <xf numFmtId="0" fontId="5" fillId="0" borderId="0" xfId="2" applyFont="1"/>
    <xf numFmtId="0" fontId="3" fillId="0" borderId="3" xfId="2" applyFont="1" applyBorder="1" applyAlignment="1">
      <alignment horizontal="center" wrapText="1"/>
    </xf>
    <xf numFmtId="0" fontId="3" fillId="0" borderId="3" xfId="2" applyFont="1" applyBorder="1" applyAlignment="1">
      <alignment wrapText="1"/>
    </xf>
    <xf numFmtId="0" fontId="5" fillId="0" borderId="3" xfId="2" applyFont="1" applyBorder="1" applyAlignment="1">
      <alignment horizontal="left" wrapText="1"/>
    </xf>
    <xf numFmtId="0" fontId="5" fillId="0" borderId="0" xfId="2" applyFont="1" applyAlignment="1">
      <alignment horizontal="center"/>
    </xf>
    <xf numFmtId="0" fontId="3" fillId="3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5" fillId="3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164" fontId="12" fillId="0" borderId="0" xfId="1" applyFont="1" applyAlignment="1">
      <alignment vertical="center"/>
    </xf>
    <xf numFmtId="164" fontId="12" fillId="0" borderId="0" xfId="1" applyFont="1" applyAlignment="1">
      <alignment horizontal="right" vertical="center"/>
    </xf>
    <xf numFmtId="164" fontId="12" fillId="0" borderId="0" xfId="1" applyFont="1" applyBorder="1" applyAlignment="1">
      <alignment horizontal="right" vertical="center"/>
    </xf>
    <xf numFmtId="0" fontId="12" fillId="0" borderId="7" xfId="2" applyFont="1" applyBorder="1" applyAlignment="1">
      <alignment horizontal="center" vertical="center" wrapText="1"/>
    </xf>
    <xf numFmtId="164" fontId="12" fillId="0" borderId="9" xfId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164" fontId="11" fillId="0" borderId="3" xfId="1" applyFont="1" applyBorder="1" applyAlignment="1">
      <alignment vertical="center"/>
    </xf>
    <xf numFmtId="164" fontId="12" fillId="0" borderId="3" xfId="1" applyFont="1" applyBorder="1" applyAlignment="1">
      <alignment vertical="center"/>
    </xf>
    <xf numFmtId="164" fontId="12" fillId="0" borderId="3" xfId="1" applyFont="1" applyBorder="1" applyAlignment="1">
      <alignment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3" borderId="3" xfId="2" applyFont="1" applyFill="1" applyBorder="1" applyAlignment="1">
      <alignment horizontal="right" vertical="center" wrapText="1"/>
    </xf>
    <xf numFmtId="0" fontId="3" fillId="3" borderId="0" xfId="2" applyFont="1" applyFill="1" applyAlignment="1">
      <alignment vertical="center"/>
    </xf>
    <xf numFmtId="0" fontId="3" fillId="3" borderId="0" xfId="2" applyFont="1" applyFill="1" applyAlignment="1">
      <alignment horizontal="justify" vertical="center"/>
    </xf>
    <xf numFmtId="165" fontId="3" fillId="3" borderId="0" xfId="3" applyNumberFormat="1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3" fillId="3" borderId="5" xfId="2" applyFont="1" applyFill="1" applyBorder="1" applyAlignment="1">
      <alignment vertical="center"/>
    </xf>
    <xf numFmtId="165" fontId="3" fillId="3" borderId="5" xfId="3" applyNumberFormat="1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165" fontId="3" fillId="3" borderId="0" xfId="3" applyNumberFormat="1" applyFont="1" applyFill="1" applyBorder="1" applyAlignment="1">
      <alignment vertical="center"/>
    </xf>
    <xf numFmtId="0" fontId="3" fillId="3" borderId="3" xfId="3" applyNumberFormat="1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vertical="center" wrapText="1"/>
    </xf>
    <xf numFmtId="165" fontId="5" fillId="3" borderId="3" xfId="3" applyNumberFormat="1" applyFont="1" applyFill="1" applyBorder="1" applyAlignment="1">
      <alignment vertical="center" wrapText="1"/>
    </xf>
    <xf numFmtId="0" fontId="3" fillId="3" borderId="3" xfId="2" applyFont="1" applyFill="1" applyBorder="1" applyAlignment="1">
      <alignment vertical="center" wrapText="1"/>
    </xf>
    <xf numFmtId="164" fontId="3" fillId="3" borderId="0" xfId="1" applyFont="1" applyFill="1" applyAlignment="1">
      <alignment vertical="center"/>
    </xf>
    <xf numFmtId="0" fontId="3" fillId="3" borderId="3" xfId="2" applyFont="1" applyFill="1" applyBorder="1" applyAlignment="1">
      <alignment vertical="center"/>
    </xf>
    <xf numFmtId="164" fontId="5" fillId="3" borderId="3" xfId="1" applyFont="1" applyFill="1" applyBorder="1" applyAlignment="1">
      <alignment vertical="center" wrapText="1"/>
    </xf>
    <xf numFmtId="164" fontId="3" fillId="3" borderId="3" xfId="1" applyFont="1" applyFill="1" applyBorder="1" applyAlignment="1">
      <alignment vertical="center"/>
    </xf>
    <xf numFmtId="0" fontId="3" fillId="3" borderId="3" xfId="2" applyFont="1" applyFill="1" applyBorder="1" applyAlignment="1">
      <alignment horizontal="left" vertical="center" wrapText="1"/>
    </xf>
    <xf numFmtId="164" fontId="3" fillId="3" borderId="0" xfId="1" applyFont="1" applyFill="1" applyBorder="1" applyAlignment="1">
      <alignment vertical="center"/>
    </xf>
    <xf numFmtId="164" fontId="17" fillId="3" borderId="3" xfId="1" applyFont="1" applyFill="1" applyBorder="1" applyAlignment="1">
      <alignment vertical="center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0" fontId="11" fillId="0" borderId="3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3" fillId="0" borderId="0" xfId="0" applyFont="1"/>
    <xf numFmtId="0" fontId="18" fillId="0" borderId="0" xfId="2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1" fillId="0" borderId="0" xfId="2" applyFont="1"/>
    <xf numFmtId="0" fontId="18" fillId="0" borderId="0" xfId="2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2" applyFont="1" applyAlignment="1">
      <alignment vertical="center"/>
    </xf>
    <xf numFmtId="165" fontId="3" fillId="3" borderId="3" xfId="3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right" vertical="center" wrapText="1"/>
    </xf>
    <xf numFmtId="0" fontId="5" fillId="3" borderId="0" xfId="2" applyFont="1" applyFill="1" applyAlignment="1">
      <alignment horizontal="left" vertical="center" wrapText="1"/>
    </xf>
    <xf numFmtId="164" fontId="5" fillId="3" borderId="0" xfId="3" applyFont="1" applyFill="1" applyBorder="1" applyAlignment="1">
      <alignment vertical="center"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wrapText="1"/>
    </xf>
    <xf numFmtId="164" fontId="5" fillId="0" borderId="0" xfId="3" applyFont="1" applyBorder="1" applyAlignment="1">
      <alignment vertical="top" wrapText="1"/>
    </xf>
    <xf numFmtId="164" fontId="3" fillId="0" borderId="0" xfId="3" applyFont="1" applyAlignment="1"/>
    <xf numFmtId="0" fontId="12" fillId="3" borderId="0" xfId="2" applyFont="1" applyFill="1"/>
    <xf numFmtId="0" fontId="11" fillId="3" borderId="0" xfId="2" applyFont="1" applyFill="1" applyAlignment="1">
      <alignment horizontal="left"/>
    </xf>
    <xf numFmtId="0" fontId="11" fillId="3" borderId="0" xfId="2" applyFont="1" applyFill="1" applyAlignment="1">
      <alignment horizontal="left" vertical="center"/>
    </xf>
    <xf numFmtId="0" fontId="11" fillId="3" borderId="0" xfId="2" applyFont="1" applyFill="1" applyAlignment="1">
      <alignment vertical="center"/>
    </xf>
    <xf numFmtId="0" fontId="12" fillId="3" borderId="0" xfId="2" applyFont="1" applyFill="1" applyAlignment="1">
      <alignment horizontal="left"/>
    </xf>
    <xf numFmtId="0" fontId="12" fillId="3" borderId="3" xfId="2" applyFont="1" applyFill="1" applyBorder="1" applyAlignment="1">
      <alignment horizontal="left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wrapText="1"/>
    </xf>
    <xf numFmtId="0" fontId="11" fillId="3" borderId="3" xfId="2" applyFont="1" applyFill="1" applyBorder="1" applyAlignment="1">
      <alignment wrapText="1"/>
    </xf>
    <xf numFmtId="0" fontId="11" fillId="3" borderId="0" xfId="2" applyFont="1" applyFill="1"/>
    <xf numFmtId="0" fontId="12" fillId="3" borderId="3" xfId="2" applyFont="1" applyFill="1" applyBorder="1" applyAlignment="1">
      <alignment horizontal="left" wrapText="1"/>
    </xf>
    <xf numFmtId="0" fontId="12" fillId="3" borderId="3" xfId="2" applyFont="1" applyFill="1" applyBorder="1" applyAlignment="1">
      <alignment wrapText="1"/>
    </xf>
    <xf numFmtId="49" fontId="11" fillId="3" borderId="3" xfId="2" applyNumberFormat="1" applyFont="1" applyFill="1" applyBorder="1" applyAlignment="1">
      <alignment horizontal="left" vertical="center" wrapText="1"/>
    </xf>
    <xf numFmtId="0" fontId="11" fillId="3" borderId="3" xfId="2" applyFont="1" applyFill="1" applyBorder="1" applyAlignment="1">
      <alignment horizontal="left" vertical="center" wrapText="1"/>
    </xf>
    <xf numFmtId="0" fontId="11" fillId="3" borderId="3" xfId="2" applyFont="1" applyFill="1" applyBorder="1" applyAlignment="1">
      <alignment vertical="top" wrapText="1"/>
    </xf>
    <xf numFmtId="0" fontId="11" fillId="3" borderId="3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0" xfId="2" applyFont="1" applyFill="1" applyAlignment="1">
      <alignment wrapText="1"/>
    </xf>
    <xf numFmtId="0" fontId="12" fillId="3" borderId="0" xfId="2" applyFont="1" applyFill="1" applyAlignment="1">
      <alignment vertical="center"/>
    </xf>
    <xf numFmtId="165" fontId="10" fillId="3" borderId="3" xfId="3" applyNumberFormat="1" applyFont="1" applyFill="1" applyBorder="1"/>
    <xf numFmtId="164" fontId="3" fillId="3" borderId="0" xfId="1" applyFont="1" applyFill="1" applyAlignment="1">
      <alignment horizontal="right" vertical="center"/>
    </xf>
    <xf numFmtId="164" fontId="3" fillId="3" borderId="5" xfId="1" applyFont="1" applyFill="1" applyBorder="1" applyAlignment="1">
      <alignment horizontal="right" vertical="center"/>
    </xf>
    <xf numFmtId="164" fontId="3" fillId="3" borderId="0" xfId="1" applyFont="1" applyFill="1" applyBorder="1" applyAlignment="1">
      <alignment horizontal="right" vertical="center"/>
    </xf>
    <xf numFmtId="164" fontId="3" fillId="3" borderId="3" xfId="1" applyFont="1" applyFill="1" applyBorder="1" applyAlignment="1">
      <alignment horizontal="center" vertical="center" wrapText="1"/>
    </xf>
    <xf numFmtId="164" fontId="3" fillId="3" borderId="3" xfId="1" applyFont="1" applyFill="1" applyBorder="1" applyAlignment="1">
      <alignment vertical="center" wrapText="1"/>
    </xf>
    <xf numFmtId="164" fontId="10" fillId="3" borderId="3" xfId="1" applyFont="1" applyFill="1" applyBorder="1" applyAlignment="1">
      <alignment horizontal="center"/>
    </xf>
    <xf numFmtId="164" fontId="3" fillId="3" borderId="1" xfId="1" applyFont="1" applyFill="1" applyBorder="1" applyAlignment="1">
      <alignment vertical="center"/>
    </xf>
    <xf numFmtId="164" fontId="10" fillId="3" borderId="3" xfId="1" applyFont="1" applyFill="1" applyBorder="1"/>
    <xf numFmtId="164" fontId="5" fillId="3" borderId="0" xfId="1" applyFont="1" applyFill="1" applyBorder="1" applyAlignment="1">
      <alignment vertical="center" wrapText="1"/>
    </xf>
    <xf numFmtId="165" fontId="5" fillId="0" borderId="3" xfId="3" applyNumberFormat="1" applyFont="1" applyBorder="1" applyAlignment="1">
      <alignment vertical="top" wrapText="1"/>
    </xf>
    <xf numFmtId="165" fontId="3" fillId="0" borderId="3" xfId="3" applyNumberFormat="1" applyFont="1" applyBorder="1" applyAlignment="1">
      <alignment vertical="top" wrapText="1"/>
    </xf>
    <xf numFmtId="164" fontId="3" fillId="0" borderId="0" xfId="1" applyFont="1" applyBorder="1" applyAlignment="1">
      <alignment vertical="center"/>
    </xf>
    <xf numFmtId="165" fontId="12" fillId="0" borderId="0" xfId="1" applyNumberFormat="1" applyFont="1" applyFill="1"/>
    <xf numFmtId="165" fontId="12" fillId="0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/>
    </xf>
    <xf numFmtId="165" fontId="12" fillId="0" borderId="3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vertical="top" wrapText="1"/>
    </xf>
    <xf numFmtId="165" fontId="11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Border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164" fontId="5" fillId="3" borderId="3" xfId="1" applyFont="1" applyFill="1" applyBorder="1" applyAlignment="1">
      <alignment horizontal="left" vertical="center" wrapText="1"/>
    </xf>
    <xf numFmtId="164" fontId="5" fillId="0" borderId="3" xfId="1" applyFont="1" applyBorder="1" applyAlignment="1">
      <alignment vertical="top" wrapText="1"/>
    </xf>
    <xf numFmtId="164" fontId="3" fillId="3" borderId="3" xfId="1" applyFont="1" applyFill="1" applyBorder="1"/>
    <xf numFmtId="164" fontId="3" fillId="0" borderId="3" xfId="1" applyFont="1" applyFill="1" applyBorder="1"/>
    <xf numFmtId="164" fontId="11" fillId="0" borderId="3" xfId="1" applyFont="1" applyBorder="1"/>
    <xf numFmtId="164" fontId="3" fillId="0" borderId="3" xfId="1" applyFont="1" applyFill="1" applyBorder="1" applyAlignment="1">
      <alignment vertical="top" wrapText="1"/>
    </xf>
    <xf numFmtId="164" fontId="1" fillId="0" borderId="0" xfId="1" applyFont="1"/>
    <xf numFmtId="164" fontId="11" fillId="0" borderId="3" xfId="1" applyFont="1" applyFill="1" applyBorder="1" applyAlignment="1">
      <alignment vertical="center" wrapText="1"/>
    </xf>
    <xf numFmtId="164" fontId="11" fillId="0" borderId="3" xfId="1" applyFont="1" applyFill="1" applyBorder="1" applyAlignment="1">
      <alignment vertical="top" wrapText="1"/>
    </xf>
    <xf numFmtId="164" fontId="12" fillId="0" borderId="3" xfId="1" applyFont="1" applyFill="1" applyBorder="1" applyAlignment="1">
      <alignment vertical="top" wrapText="1"/>
    </xf>
    <xf numFmtId="164" fontId="24" fillId="0" borderId="3" xfId="1" applyFont="1" applyFill="1" applyBorder="1" applyAlignment="1">
      <alignment vertical="center"/>
    </xf>
    <xf numFmtId="164" fontId="12" fillId="3" borderId="0" xfId="1" applyFont="1" applyFill="1"/>
    <xf numFmtId="164" fontId="12" fillId="3" borderId="0" xfId="2" applyNumberFormat="1" applyFont="1" applyFill="1"/>
    <xf numFmtId="164" fontId="11" fillId="3" borderId="0" xfId="2" applyNumberFormat="1" applyFont="1" applyFill="1"/>
    <xf numFmtId="0" fontId="22" fillId="0" borderId="3" xfId="0" applyFont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165" fontId="3" fillId="3" borderId="3" xfId="3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164" fontId="3" fillId="0" borderId="3" xfId="3" applyFont="1" applyBorder="1" applyAlignment="1">
      <alignment horizontal="center" vertical="center" wrapText="1"/>
    </xf>
    <xf numFmtId="164" fontId="5" fillId="0" borderId="3" xfId="3" applyFont="1" applyBorder="1" applyAlignment="1">
      <alignment horizontal="center" vertical="center" wrapText="1"/>
    </xf>
    <xf numFmtId="0" fontId="11" fillId="3" borderId="0" xfId="2" applyFont="1" applyFill="1" applyAlignment="1">
      <alignment horizontal="center"/>
    </xf>
    <xf numFmtId="0" fontId="3" fillId="0" borderId="0" xfId="2" applyFont="1" applyAlignment="1">
      <alignment horizontal="left" vertical="center"/>
    </xf>
  </cellXfs>
  <cellStyles count="43">
    <cellStyle name="Comma" xfId="1" builtinId="3"/>
    <cellStyle name="Comma 13 3" xfId="42"/>
    <cellStyle name="Comma 18" xfId="7"/>
    <cellStyle name="Comma 2" xfId="3"/>
    <cellStyle name="Comma 20" xfId="8"/>
    <cellStyle name="Comma 3" xfId="4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2" xfId="5"/>
    <cellStyle name="Normal" xfId="0" builtinId="0"/>
    <cellStyle name="Normal 11" xfId="6"/>
    <cellStyle name="Normal 2" xfId="2"/>
    <cellStyle name="Normal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65</xdr:row>
      <xdr:rowOff>95250</xdr:rowOff>
    </xdr:from>
    <xdr:to>
      <xdr:col>9</xdr:col>
      <xdr:colOff>419100</xdr:colOff>
      <xdr:row>83</xdr:row>
      <xdr:rowOff>47626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2887325"/>
          <a:ext cx="5819775" cy="338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Удирдах зөвлөлийн дарга/Гүйцэтгэх захирал Түмэндэмбэрэл овогтой Зоригтбаатар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ерөнхий нягтлан бодогч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_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Моононцагаан овогтой Нэргүй бид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манай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2023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оны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06 сарын 30 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н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ий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өдрөөр тасалбар болгон гаргасан санхүүгийн тайланд тайлант хугацааны үйл ажиллагааны үр дүн, санхүүгийн байдлыг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үнэн зөв, бүрэн тусгасан болохыг баталж байна. Үүнд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1. Бүх ажил гүйлгээ бодитоор гарсан бөгөөд холбогдох анхан шатны баримтыг үндэслэн нягтлан бодох бүртгэл, санхүүгийн тайланд үнэн зөв тусгасан;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2. Санхүүгийн тайланд тусгагдсан бүх тооцоолол үнэн зөв хийгдсэн;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3.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үйл ажиллагааны санхүүгийн бүхий л үйл явцыг иж бүрэн хамарсан;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4. Тайлант үеийн үр дүнд өмнөх оны ажил гүйлгээнээс шилжин тусгагдаагүй, мөн тайлант оны ажил гүйлгээнээс орхигдсон зүйл байхгүй;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5. Бүх хөрөнгө, авлага, өр төлбөр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бодит үнээр үнэлэгдсэн </a:t>
          </a:r>
        </a:p>
        <a:p>
          <a:pPr algn="l" rtl="1">
            <a:defRPr sz="1000"/>
          </a:pPr>
          <a:endParaRPr lang="mn-MN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6. Энэ тайланд тусгагдсан бүхий л зүйл манай байгууллагын албан ёсны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эзэмшилд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байдаг бөгөөд орхигдсон зүйл үгүй болно.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276225</xdr:colOff>
      <xdr:row>14</xdr:row>
      <xdr:rowOff>19050</xdr:rowOff>
    </xdr:from>
    <xdr:to>
      <xdr:col>2</xdr:col>
      <xdr:colOff>19050</xdr:colOff>
      <xdr:row>18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76225" y="2647950"/>
          <a:ext cx="96202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\Desktop\New%20folder\22%20&#1073;&#1072;&#1072;&#1079;\&#1058;&#1072;&#1081;&#1083;&#1072;&#1085;%202023.01%20&#1091;&#1083;&#1080;&#1088;&#1072;&#1083;%20-%2022-&#1088;%20&#1073;&#1072;&#1072;&#10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\Desktop\New%20folder\22%20&#1073;&#1072;&#1072;&#1079;\&#1058;&#1072;&#1081;&#1083;&#1072;&#1085;%202022.04%20&#1091;&#1083;&#1080;&#1088;&#1072;&#1083;%20-%2022-&#1088;%20&#1073;&#1072;&#1072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.дэвтэр"/>
      <sheetName val="BS"/>
      <sheetName val="IS"/>
      <sheetName val="CF"/>
      <sheetName val="Equity"/>
      <sheetName val="Г.Балан"/>
      <sheetName val="данс"/>
      <sheetName val="Undsen hurung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H7">
            <v>277239.79057884216</v>
          </cell>
        </row>
        <row r="8">
          <cell r="H8">
            <v>1674186.5325444043</v>
          </cell>
        </row>
        <row r="9">
          <cell r="H9">
            <v>44225331.289999992</v>
          </cell>
        </row>
        <row r="11">
          <cell r="H11">
            <v>1116335.3799999999</v>
          </cell>
        </row>
        <row r="16">
          <cell r="H16">
            <v>20307310</v>
          </cell>
        </row>
        <row r="18">
          <cell r="H18">
            <v>2200000</v>
          </cell>
        </row>
        <row r="20">
          <cell r="H20">
            <v>403326770</v>
          </cell>
        </row>
        <row r="21">
          <cell r="H21">
            <v>6494630</v>
          </cell>
        </row>
        <row r="22">
          <cell r="H22">
            <v>7972375</v>
          </cell>
        </row>
        <row r="23">
          <cell r="H23">
            <v>4678445.45</v>
          </cell>
        </row>
        <row r="24">
          <cell r="H24">
            <v>12521350</v>
          </cell>
        </row>
        <row r="26">
          <cell r="H26">
            <v>988900</v>
          </cell>
        </row>
        <row r="29">
          <cell r="H29">
            <v>-154495862.375</v>
          </cell>
        </row>
        <row r="30">
          <cell r="H30">
            <v>-6718619</v>
          </cell>
        </row>
        <row r="31">
          <cell r="H31">
            <v>-7699121.25</v>
          </cell>
        </row>
        <row r="32">
          <cell r="H32">
            <v>-2022798.1558333333</v>
          </cell>
        </row>
        <row r="33">
          <cell r="H33">
            <v>-16498956</v>
          </cell>
        </row>
        <row r="35">
          <cell r="I35">
            <v>6100476.4499999993</v>
          </cell>
        </row>
        <row r="36">
          <cell r="I36">
            <v>90190</v>
          </cell>
        </row>
        <row r="37">
          <cell r="I37">
            <v>23842.92</v>
          </cell>
        </row>
        <row r="38">
          <cell r="I38">
            <v>296315.37021549646</v>
          </cell>
        </row>
        <row r="39">
          <cell r="I39">
            <v>2683062.0172766149</v>
          </cell>
        </row>
        <row r="40">
          <cell r="I40">
            <v>5461351.6436069999</v>
          </cell>
        </row>
        <row r="47">
          <cell r="I47">
            <v>14872000</v>
          </cell>
        </row>
        <row r="48">
          <cell r="I48">
            <v>0</v>
          </cell>
        </row>
        <row r="49">
          <cell r="I49">
            <v>32758830</v>
          </cell>
        </row>
        <row r="59">
          <cell r="I59">
            <v>26511700</v>
          </cell>
        </row>
        <row r="68">
          <cell r="I68">
            <v>57652000</v>
          </cell>
        </row>
        <row r="69">
          <cell r="I69">
            <v>171897748.25655279</v>
          </cell>
        </row>
        <row r="73">
          <cell r="G73">
            <v>172675418.18272299</v>
          </cell>
        </row>
        <row r="76">
          <cell r="G76">
            <v>64788049.890000001</v>
          </cell>
        </row>
        <row r="77">
          <cell r="G77">
            <v>0</v>
          </cell>
        </row>
        <row r="78">
          <cell r="G78">
            <v>8044332.5287500005</v>
          </cell>
        </row>
        <row r="79">
          <cell r="G79">
            <v>521800</v>
          </cell>
        </row>
        <row r="80">
          <cell r="G80">
            <v>6946192.7899999991</v>
          </cell>
        </row>
        <row r="81">
          <cell r="G81">
            <v>23988481.889999997</v>
          </cell>
        </row>
        <row r="82">
          <cell r="G82">
            <v>13086162.563636001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673999.99727299996</v>
          </cell>
        </row>
        <row r="86">
          <cell r="G86">
            <v>6858846.9199999999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1087090.9099999999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136363.63636400001</v>
          </cell>
        </row>
        <row r="95">
          <cell r="G95">
            <v>3093539.9700000007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975045.45454499999</v>
          </cell>
        </row>
        <row r="100">
          <cell r="G100">
            <v>9200</v>
          </cell>
        </row>
        <row r="101">
          <cell r="G101">
            <v>40909.089999999997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22636.36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450000</v>
          </cell>
        </row>
        <row r="133">
          <cell r="G133">
            <v>705068.48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38284544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ломт"/>
      <sheetName val="tatvar tulult"/>
      <sheetName val="Е.дэвтэр"/>
      <sheetName val="Г.Балан"/>
      <sheetName val="данс"/>
      <sheetName val="Balance"/>
      <sheetName val="Face"/>
      <sheetName val="Orlogo"/>
      <sheetName val="Өмч"/>
      <sheetName val="CT"/>
      <sheetName val="tod-1"/>
      <sheetName val="tod-2"/>
      <sheetName val="tod-3"/>
      <sheetName val="Өглөг"/>
      <sheetName val="Авлага"/>
      <sheetName val="Undsen hurungu"/>
      <sheetName val="Umch"/>
      <sheetName val="Үндсэн хөрөнгө"/>
    </sheetNames>
    <sheetDataSet>
      <sheetData sheetId="0" refreshError="1"/>
      <sheetData sheetId="1" refreshError="1"/>
      <sheetData sheetId="2" refreshError="1"/>
      <sheetData sheetId="3" refreshError="1">
        <row r="7">
          <cell r="H7">
            <v>850279.61917287111</v>
          </cell>
        </row>
        <row r="92">
          <cell r="I92">
            <v>1.9600018858909607E-3</v>
          </cell>
        </row>
        <row r="195">
          <cell r="F19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GridLines="0" topLeftCell="A42" zoomScale="85" zoomScaleNormal="85" zoomScalePageLayoutView="90" workbookViewId="0">
      <selection activeCell="K63" sqref="K63"/>
    </sheetView>
  </sheetViews>
  <sheetFormatPr defaultColWidth="9.140625" defaultRowHeight="14.25"/>
  <cols>
    <col min="1" max="16384" width="9.140625" style="5"/>
  </cols>
  <sheetData>
    <row r="1" spans="1:10" s="63" customFormat="1" ht="15" customHeight="1">
      <c r="A1" s="62"/>
      <c r="B1" s="62"/>
      <c r="C1" s="62"/>
      <c r="D1" s="62"/>
      <c r="E1" s="62"/>
      <c r="F1" s="145" t="s">
        <v>220</v>
      </c>
      <c r="G1" s="145"/>
      <c r="H1" s="145"/>
      <c r="I1" s="145"/>
      <c r="J1" s="64"/>
    </row>
    <row r="2" spans="1:10" s="63" customFormat="1" ht="15">
      <c r="A2" s="62"/>
      <c r="B2" s="62"/>
      <c r="C2" s="62"/>
      <c r="D2" s="62"/>
      <c r="E2" s="62"/>
      <c r="F2" s="145"/>
      <c r="G2" s="145"/>
      <c r="H2" s="145"/>
      <c r="I2" s="145"/>
      <c r="J2" s="64"/>
    </row>
    <row r="3" spans="1:10" s="63" customFormat="1" ht="15">
      <c r="A3" s="62"/>
      <c r="B3" s="62"/>
      <c r="C3" s="62"/>
      <c r="D3" s="62"/>
      <c r="E3" s="62"/>
      <c r="F3" s="145"/>
      <c r="G3" s="145"/>
      <c r="H3" s="145"/>
      <c r="I3" s="145"/>
      <c r="J3" s="64"/>
    </row>
    <row r="4" spans="1:10" s="63" customFormat="1" ht="15">
      <c r="A4" s="62"/>
      <c r="B4" s="62"/>
      <c r="C4" s="62"/>
      <c r="D4" s="62"/>
      <c r="E4" s="62"/>
      <c r="F4" s="62"/>
      <c r="G4" s="62"/>
      <c r="H4" s="62"/>
      <c r="I4" s="62"/>
    </row>
    <row r="5" spans="1:10" s="63" customFormat="1" ht="15">
      <c r="A5" s="149" t="s">
        <v>235</v>
      </c>
      <c r="B5" s="149"/>
      <c r="C5" s="149"/>
      <c r="D5" s="149"/>
      <c r="E5" s="149"/>
      <c r="F5" s="149"/>
      <c r="G5" s="62"/>
      <c r="H5" s="62"/>
      <c r="I5" s="62"/>
    </row>
    <row r="6" spans="1:10" s="63" customFormat="1" ht="15">
      <c r="A6" s="65"/>
      <c r="B6" s="65"/>
      <c r="C6" s="65"/>
      <c r="D6" s="62"/>
      <c r="E6" s="62"/>
      <c r="F6" s="62"/>
      <c r="G6" s="62"/>
      <c r="H6" s="62"/>
      <c r="I6" s="62"/>
    </row>
    <row r="7" spans="1:10" s="63" customFormat="1" ht="15">
      <c r="A7" s="65" t="s">
        <v>221</v>
      </c>
      <c r="B7" s="65"/>
      <c r="C7" s="65"/>
      <c r="D7" s="62"/>
      <c r="E7" s="62"/>
      <c r="F7" s="62"/>
      <c r="G7" s="62"/>
      <c r="H7" s="62"/>
      <c r="I7" s="62"/>
    </row>
    <row r="8" spans="1:10" s="63" customFormat="1" ht="15">
      <c r="A8" s="65" t="s">
        <v>222</v>
      </c>
      <c r="B8" s="65"/>
      <c r="C8" s="65"/>
      <c r="D8" s="62"/>
      <c r="E8" s="62"/>
      <c r="F8" s="62"/>
      <c r="G8" s="62"/>
      <c r="H8" s="62"/>
      <c r="I8" s="62"/>
    </row>
    <row r="9" spans="1:10" s="63" customFormat="1" ht="15">
      <c r="A9" s="65" t="s">
        <v>223</v>
      </c>
      <c r="B9" s="65"/>
      <c r="C9" s="65"/>
      <c r="D9" s="62"/>
      <c r="E9" s="62"/>
      <c r="F9" s="62"/>
      <c r="G9" s="62"/>
      <c r="H9" s="62"/>
      <c r="I9" s="62"/>
    </row>
    <row r="14" spans="1:10" ht="15" thickBot="1"/>
    <row r="15" spans="1:10">
      <c r="B15" s="135" t="s">
        <v>12</v>
      </c>
    </row>
    <row r="16" spans="1:10">
      <c r="B16" s="136"/>
    </row>
    <row r="17" spans="1:9">
      <c r="B17" s="136"/>
    </row>
    <row r="18" spans="1:9" ht="15" thickBot="1">
      <c r="B18" s="137"/>
    </row>
    <row r="20" spans="1:9">
      <c r="A20" s="18"/>
    </row>
    <row r="22" spans="1:9" ht="18">
      <c r="A22" s="138"/>
      <c r="B22" s="138"/>
      <c r="C22" s="138"/>
      <c r="D22" s="138"/>
      <c r="E22" s="138"/>
      <c r="F22" s="138"/>
      <c r="G22" s="138"/>
      <c r="H22" s="138"/>
    </row>
    <row r="23" spans="1:9" s="63" customFormat="1" ht="25.5">
      <c r="A23" s="140" t="s">
        <v>234</v>
      </c>
      <c r="B23" s="140"/>
      <c r="C23" s="140"/>
      <c r="D23" s="140"/>
      <c r="E23" s="140"/>
      <c r="F23" s="140"/>
      <c r="G23" s="140"/>
      <c r="H23" s="140"/>
      <c r="I23" s="62"/>
    </row>
    <row r="24" spans="1:9" s="66" customFormat="1" ht="18.75">
      <c r="A24" s="139" t="s">
        <v>237</v>
      </c>
      <c r="B24" s="139"/>
      <c r="C24" s="139"/>
      <c r="D24" s="139"/>
      <c r="E24" s="139"/>
      <c r="F24" s="139"/>
      <c r="G24" s="139"/>
      <c r="H24" s="139"/>
      <c r="I24" s="62"/>
    </row>
    <row r="25" spans="1:9" s="66" customFormat="1" ht="18.75">
      <c r="A25" s="139" t="s">
        <v>139</v>
      </c>
      <c r="B25" s="139"/>
      <c r="C25" s="139"/>
      <c r="D25" s="139"/>
      <c r="E25" s="139"/>
      <c r="F25" s="139"/>
      <c r="G25" s="139"/>
      <c r="H25" s="139"/>
      <c r="I25" s="62"/>
    </row>
    <row r="26" spans="1:9" s="63" customFormat="1" ht="15">
      <c r="A26" s="62"/>
      <c r="B26" s="62"/>
      <c r="C26" s="62"/>
      <c r="D26" s="62"/>
      <c r="E26" s="62"/>
      <c r="F26" s="62"/>
      <c r="G26" s="62"/>
      <c r="H26" s="62"/>
      <c r="I26" s="62"/>
    </row>
    <row r="27" spans="1:9" s="63" customFormat="1" ht="15">
      <c r="A27" s="62"/>
      <c r="B27" s="62"/>
      <c r="C27" s="62"/>
      <c r="D27" s="62"/>
      <c r="E27" s="62"/>
      <c r="F27" s="62"/>
      <c r="G27" s="62"/>
      <c r="H27" s="62"/>
      <c r="I27" s="62"/>
    </row>
    <row r="28" spans="1:9" s="63" customFormat="1" ht="15">
      <c r="A28" s="62"/>
      <c r="B28" s="62"/>
      <c r="C28" s="62"/>
      <c r="D28" s="62"/>
      <c r="E28" s="62"/>
      <c r="F28" s="62"/>
      <c r="G28" s="62"/>
      <c r="H28" s="62"/>
      <c r="I28" s="62"/>
    </row>
    <row r="29" spans="1:9" s="63" customFormat="1" ht="15">
      <c r="A29" s="62"/>
      <c r="B29" s="62"/>
      <c r="C29" s="62"/>
      <c r="D29" s="62"/>
      <c r="E29" s="62"/>
      <c r="F29" s="62"/>
      <c r="G29" s="62"/>
      <c r="H29" s="62"/>
      <c r="I29" s="62"/>
    </row>
    <row r="30" spans="1:9" s="63" customFormat="1" ht="15">
      <c r="A30" s="62"/>
      <c r="B30" s="62"/>
      <c r="C30" s="62"/>
      <c r="D30" s="62"/>
      <c r="E30" s="62"/>
      <c r="F30" s="62"/>
      <c r="G30" s="62"/>
      <c r="H30" s="62"/>
      <c r="I30" s="62"/>
    </row>
    <row r="31" spans="1:9" s="67" customFormat="1" ht="15">
      <c r="A31" s="134" t="s">
        <v>224</v>
      </c>
      <c r="B31" s="134"/>
      <c r="C31" s="134"/>
      <c r="D31" s="134"/>
      <c r="E31" s="134" t="s">
        <v>140</v>
      </c>
      <c r="F31" s="134"/>
      <c r="G31" s="146" t="s">
        <v>141</v>
      </c>
      <c r="H31" s="147"/>
      <c r="I31" s="148"/>
    </row>
    <row r="32" spans="1:9" s="63" customFormat="1" ht="15">
      <c r="A32" s="134"/>
      <c r="B32" s="134"/>
      <c r="C32" s="134"/>
      <c r="D32" s="134"/>
      <c r="E32" s="134"/>
      <c r="F32" s="134"/>
      <c r="G32" s="146"/>
      <c r="H32" s="147"/>
      <c r="I32" s="148"/>
    </row>
    <row r="33" spans="1:9" s="63" customFormat="1" ht="15">
      <c r="A33" s="134"/>
      <c r="B33" s="134"/>
      <c r="C33" s="134"/>
      <c r="D33" s="134"/>
      <c r="E33" s="134"/>
      <c r="F33" s="134"/>
      <c r="G33" s="146"/>
      <c r="H33" s="147"/>
      <c r="I33" s="148"/>
    </row>
    <row r="34" spans="1:9" s="63" customFormat="1" ht="15">
      <c r="A34" s="134"/>
      <c r="B34" s="134"/>
      <c r="C34" s="134"/>
      <c r="D34" s="134"/>
      <c r="E34" s="134"/>
      <c r="F34" s="134"/>
      <c r="G34" s="146"/>
      <c r="H34" s="147"/>
      <c r="I34" s="148"/>
    </row>
    <row r="35" spans="1:9" s="63" customFormat="1" ht="15">
      <c r="A35" s="134"/>
      <c r="B35" s="134"/>
      <c r="C35" s="134"/>
      <c r="D35" s="134"/>
      <c r="E35" s="134"/>
      <c r="F35" s="134"/>
      <c r="G35" s="146"/>
      <c r="H35" s="147"/>
      <c r="I35" s="148"/>
    </row>
    <row r="36" spans="1:9" s="63" customFormat="1" ht="15">
      <c r="A36" s="134"/>
      <c r="B36" s="134"/>
      <c r="C36" s="134"/>
      <c r="D36" s="134"/>
      <c r="E36" s="134"/>
      <c r="F36" s="134"/>
      <c r="G36" s="146"/>
      <c r="H36" s="147"/>
      <c r="I36" s="148"/>
    </row>
    <row r="37" spans="1:9" s="63" customFormat="1" ht="15">
      <c r="A37" s="68"/>
      <c r="B37" s="68"/>
      <c r="C37" s="68"/>
      <c r="D37" s="62"/>
      <c r="E37" s="62"/>
      <c r="F37" s="62"/>
      <c r="G37" s="62"/>
      <c r="H37" s="62"/>
      <c r="I37" s="62"/>
    </row>
    <row r="38" spans="1:9" s="63" customFormat="1" ht="15">
      <c r="A38" s="68"/>
      <c r="B38" s="68"/>
      <c r="C38" s="68"/>
      <c r="D38" s="62"/>
      <c r="E38" s="62"/>
      <c r="F38" s="62"/>
      <c r="G38" s="62"/>
      <c r="H38" s="62"/>
      <c r="I38" s="62"/>
    </row>
    <row r="39" spans="1:9" s="63" customFormat="1" ht="15">
      <c r="A39" s="68"/>
      <c r="B39" s="68"/>
      <c r="C39" s="68"/>
      <c r="D39" s="62"/>
      <c r="E39" s="62"/>
      <c r="F39" s="62"/>
      <c r="G39" s="62"/>
      <c r="H39" s="62"/>
      <c r="I39" s="62"/>
    </row>
    <row r="40" spans="1:9" s="63" customFormat="1" ht="15">
      <c r="A40" s="68"/>
      <c r="B40" s="68"/>
      <c r="C40" s="68"/>
      <c r="D40" s="62"/>
      <c r="E40" s="62"/>
      <c r="F40" s="62"/>
      <c r="G40" s="62"/>
      <c r="H40" s="62"/>
      <c r="I40" s="62"/>
    </row>
    <row r="41" spans="1:9" s="63" customFormat="1" ht="15">
      <c r="A41" s="68"/>
      <c r="B41" s="68"/>
      <c r="C41" s="68"/>
      <c r="D41" s="62"/>
      <c r="E41" s="62"/>
      <c r="F41" s="62"/>
      <c r="G41" s="62"/>
      <c r="H41" s="62"/>
      <c r="I41" s="62"/>
    </row>
    <row r="42" spans="1:9" s="63" customFormat="1" ht="15">
      <c r="A42" s="68"/>
      <c r="B42" s="68"/>
      <c r="C42" s="68"/>
      <c r="D42" s="62"/>
      <c r="E42" s="62"/>
      <c r="F42" s="62"/>
      <c r="G42" s="62"/>
      <c r="H42" s="62"/>
      <c r="I42" s="62"/>
    </row>
    <row r="43" spans="1:9" s="63" customFormat="1" ht="15">
      <c r="A43" s="68"/>
      <c r="B43" s="68"/>
      <c r="C43" s="68"/>
      <c r="D43" s="62"/>
      <c r="E43" s="62"/>
      <c r="F43" s="62"/>
      <c r="G43" s="62"/>
      <c r="H43" s="62"/>
      <c r="I43" s="62"/>
    </row>
    <row r="44" spans="1:9" s="63" customFormat="1" ht="15">
      <c r="A44" s="68"/>
      <c r="B44" s="68"/>
      <c r="C44" s="68"/>
      <c r="D44" s="62"/>
      <c r="E44" s="62"/>
      <c r="F44" s="62"/>
      <c r="G44" s="62"/>
      <c r="H44" s="62"/>
      <c r="I44" s="62"/>
    </row>
    <row r="45" spans="1:9" s="63" customFormat="1" ht="15">
      <c r="A45" s="68"/>
      <c r="B45" s="68"/>
      <c r="C45" s="68"/>
      <c r="D45" s="62"/>
      <c r="E45" s="62"/>
      <c r="F45" s="62"/>
      <c r="G45" s="62"/>
      <c r="H45" s="62"/>
      <c r="I45" s="62"/>
    </row>
    <row r="46" spans="1:9" s="63" customFormat="1" ht="15">
      <c r="A46" s="68"/>
      <c r="B46" s="68"/>
      <c r="C46" s="68"/>
      <c r="D46" s="62"/>
      <c r="E46" s="62"/>
      <c r="F46" s="62"/>
      <c r="G46" s="62"/>
      <c r="H46" s="62"/>
      <c r="I46" s="62"/>
    </row>
    <row r="47" spans="1:9" s="63" customFormat="1" ht="15">
      <c r="A47" s="68"/>
      <c r="B47" s="68"/>
      <c r="C47" s="68"/>
      <c r="D47" s="62"/>
      <c r="E47" s="62"/>
      <c r="F47" s="62"/>
      <c r="G47" s="62"/>
      <c r="H47" s="62"/>
      <c r="I47" s="62"/>
    </row>
    <row r="48" spans="1:9" s="63" customFormat="1" ht="15">
      <c r="A48" s="68"/>
      <c r="B48" s="68"/>
      <c r="C48" s="68"/>
      <c r="D48" s="62"/>
      <c r="E48" s="62"/>
      <c r="F48" s="62"/>
      <c r="G48" s="62"/>
      <c r="H48" s="62"/>
      <c r="I48" s="62"/>
    </row>
    <row r="49" spans="1:10" s="63" customFormat="1" ht="15">
      <c r="A49" s="68"/>
      <c r="B49" s="68"/>
      <c r="C49" s="68"/>
      <c r="D49" s="62"/>
      <c r="E49" s="62"/>
      <c r="F49" s="62"/>
      <c r="G49" s="62"/>
      <c r="H49" s="62"/>
      <c r="I49" s="62"/>
    </row>
    <row r="50" spans="1:10" s="63" customFormat="1" ht="15">
      <c r="A50" s="68"/>
      <c r="B50" s="68"/>
      <c r="C50" s="68"/>
      <c r="D50" s="62"/>
      <c r="E50" s="62"/>
      <c r="F50" s="62"/>
      <c r="G50" s="62"/>
      <c r="H50" s="62"/>
      <c r="I50" s="62"/>
    </row>
    <row r="51" spans="1:10" s="63" customFormat="1" ht="15">
      <c r="A51" s="68"/>
      <c r="B51" s="68"/>
      <c r="C51" s="68"/>
      <c r="D51" s="62"/>
      <c r="E51" s="62"/>
      <c r="F51" s="62"/>
      <c r="G51" s="62"/>
      <c r="H51" s="62"/>
      <c r="I51" s="62"/>
    </row>
    <row r="52" spans="1:10" s="63" customFormat="1" ht="15">
      <c r="A52" s="62"/>
      <c r="B52" s="62"/>
      <c r="C52" s="62"/>
      <c r="D52" s="62"/>
      <c r="E52" s="62"/>
      <c r="F52" s="62"/>
      <c r="G52" s="62"/>
      <c r="H52" s="62"/>
      <c r="I52" s="62"/>
    </row>
    <row r="53" spans="1:10" s="63" customFormat="1" ht="15">
      <c r="A53" s="62"/>
      <c r="B53" s="62"/>
      <c r="C53" s="62"/>
      <c r="D53" s="62"/>
      <c r="E53" s="62"/>
      <c r="F53" s="62"/>
      <c r="G53" s="62"/>
      <c r="H53" s="62"/>
      <c r="I53" s="62"/>
    </row>
    <row r="54" spans="1:10" s="63" customFormat="1" ht="15">
      <c r="A54" s="62"/>
      <c r="B54" s="62"/>
      <c r="C54" s="62"/>
      <c r="D54" s="62"/>
      <c r="E54" s="62"/>
      <c r="F54" s="62"/>
      <c r="G54" s="62"/>
      <c r="H54" s="62"/>
      <c r="I54" s="62"/>
    </row>
    <row r="55" spans="1:10" s="63" customFormat="1" ht="15">
      <c r="A55" s="62"/>
      <c r="B55" s="62"/>
      <c r="C55" s="62"/>
      <c r="D55" s="62"/>
      <c r="E55" s="62"/>
      <c r="F55" s="62"/>
      <c r="G55" s="62"/>
      <c r="H55" s="62"/>
      <c r="I55" s="62"/>
    </row>
    <row r="56" spans="1:10" s="63" customFormat="1" ht="15">
      <c r="A56" s="62"/>
      <c r="B56" s="62"/>
      <c r="C56" s="62"/>
      <c r="D56" s="62"/>
      <c r="E56" s="62"/>
      <c r="F56" s="62"/>
      <c r="G56" s="62"/>
      <c r="H56" s="62"/>
      <c r="I56" s="62"/>
    </row>
    <row r="57" spans="1:10" s="63" customFormat="1" ht="15">
      <c r="A57" s="142"/>
      <c r="B57" s="142"/>
      <c r="C57" s="142"/>
      <c r="D57" s="142"/>
      <c r="E57" s="142"/>
      <c r="F57" s="142"/>
      <c r="G57" s="142"/>
      <c r="H57" s="142"/>
      <c r="I57" s="62"/>
    </row>
    <row r="58" spans="1:10" s="63" customFormat="1" ht="18.75">
      <c r="A58" s="69" t="s">
        <v>225</v>
      </c>
      <c r="B58" s="69"/>
      <c r="C58" s="139" t="s">
        <v>234</v>
      </c>
      <c r="D58" s="139"/>
      <c r="E58" s="139"/>
      <c r="F58" s="139"/>
      <c r="G58" s="139"/>
      <c r="H58" s="69"/>
      <c r="I58" s="62"/>
    </row>
    <row r="59" spans="1:10" s="63" customFormat="1" ht="18.75">
      <c r="A59" s="69"/>
      <c r="B59" s="69"/>
      <c r="C59" s="143" t="s">
        <v>226</v>
      </c>
      <c r="D59" s="143"/>
      <c r="E59" s="143"/>
      <c r="F59" s="143"/>
      <c r="G59" s="143"/>
      <c r="H59" s="69"/>
      <c r="I59" s="62"/>
    </row>
    <row r="60" spans="1:10" s="63" customFormat="1" ht="18.75">
      <c r="A60" s="69"/>
      <c r="B60" s="69"/>
      <c r="C60" s="69"/>
      <c r="D60" s="69"/>
      <c r="E60" s="69"/>
      <c r="F60" s="69"/>
      <c r="G60" s="69"/>
      <c r="H60" s="69"/>
      <c r="I60" s="62"/>
    </row>
    <row r="61" spans="1:10" s="63" customFormat="1" ht="18.75">
      <c r="A61" s="139" t="s">
        <v>238</v>
      </c>
      <c r="B61" s="139"/>
      <c r="C61" s="139"/>
      <c r="D61" s="139"/>
      <c r="E61" s="139"/>
      <c r="F61" s="139"/>
      <c r="G61" s="139"/>
      <c r="H61" s="139"/>
      <c r="I61" s="139"/>
      <c r="J61" s="139"/>
    </row>
    <row r="62" spans="1:10" s="63" customFormat="1" ht="18.75" customHeight="1">
      <c r="A62" s="144" t="s">
        <v>142</v>
      </c>
      <c r="B62" s="144"/>
      <c r="C62" s="144"/>
      <c r="D62" s="144"/>
      <c r="E62" s="144"/>
      <c r="F62" s="144"/>
      <c r="G62" s="144"/>
      <c r="H62" s="144"/>
      <c r="I62" s="144"/>
      <c r="J62" s="144"/>
    </row>
    <row r="63" spans="1:10" s="63" customFormat="1" ht="15">
      <c r="A63" s="62"/>
      <c r="B63" s="62"/>
      <c r="C63" s="62"/>
      <c r="D63" s="62"/>
      <c r="E63" s="62"/>
      <c r="F63" s="62"/>
      <c r="G63" s="62"/>
      <c r="H63" s="62"/>
      <c r="I63" s="62"/>
    </row>
    <row r="64" spans="1:10" s="63" customFormat="1" ht="15">
      <c r="B64" s="65"/>
      <c r="C64" s="65"/>
      <c r="D64" s="65" t="s">
        <v>239</v>
      </c>
      <c r="F64" s="65"/>
      <c r="G64" s="65"/>
      <c r="H64" s="62"/>
      <c r="I64" s="62"/>
    </row>
    <row r="65" spans="1:9" s="63" customFormat="1" ht="15">
      <c r="A65" s="62"/>
      <c r="B65" s="62"/>
      <c r="C65" s="62"/>
      <c r="D65" s="62"/>
      <c r="E65" s="62"/>
      <c r="F65" s="62"/>
      <c r="G65" s="62"/>
      <c r="H65" s="62"/>
      <c r="I65" s="62"/>
    </row>
    <row r="66" spans="1:9" s="63" customFormat="1" ht="15">
      <c r="A66" s="62"/>
      <c r="B66" s="62"/>
      <c r="C66" s="62"/>
      <c r="D66" s="62"/>
      <c r="E66" s="62"/>
      <c r="F66" s="62"/>
      <c r="G66" s="62"/>
      <c r="H66" s="62"/>
      <c r="I66" s="62"/>
    </row>
    <row r="67" spans="1:9" s="63" customFormat="1" ht="15">
      <c r="A67" s="62"/>
      <c r="B67" s="62"/>
      <c r="C67" s="62"/>
      <c r="D67" s="62"/>
      <c r="E67" s="62"/>
      <c r="F67" s="62"/>
      <c r="G67" s="62"/>
      <c r="H67" s="62"/>
      <c r="I67" s="62"/>
    </row>
    <row r="68" spans="1:9" s="63" customFormat="1" ht="15">
      <c r="A68" s="62"/>
      <c r="B68" s="62"/>
      <c r="C68" s="62"/>
      <c r="D68" s="62"/>
      <c r="E68" s="62"/>
      <c r="F68" s="62"/>
      <c r="G68" s="62"/>
      <c r="H68" s="62"/>
      <c r="I68" s="62"/>
    </row>
    <row r="69" spans="1:9" s="63" customFormat="1" ht="15">
      <c r="A69" s="62"/>
      <c r="B69" s="62"/>
      <c r="C69" s="62"/>
      <c r="D69" s="62"/>
      <c r="E69" s="62"/>
      <c r="F69" s="62"/>
      <c r="G69" s="62"/>
      <c r="H69" s="62"/>
      <c r="I69" s="62"/>
    </row>
    <row r="70" spans="1:9" s="63" customFormat="1" ht="15">
      <c r="A70" s="68"/>
      <c r="B70" s="68"/>
      <c r="C70" s="68"/>
      <c r="D70" s="68"/>
      <c r="E70" s="68"/>
      <c r="F70" s="68"/>
      <c r="G70" s="68"/>
      <c r="H70" s="68"/>
      <c r="I70" s="62"/>
    </row>
    <row r="71" spans="1:9" s="63" customFormat="1" ht="15">
      <c r="A71" s="68"/>
      <c r="B71" s="68"/>
      <c r="C71" s="68"/>
      <c r="D71" s="68"/>
      <c r="E71" s="68"/>
      <c r="F71" s="68"/>
      <c r="G71" s="68"/>
      <c r="H71" s="68"/>
      <c r="I71" s="62"/>
    </row>
    <row r="72" spans="1:9" s="63" customFormat="1" ht="15">
      <c r="A72" s="68"/>
      <c r="B72" s="68"/>
      <c r="C72" s="68"/>
      <c r="D72" s="68"/>
      <c r="E72" s="68"/>
      <c r="F72" s="68"/>
      <c r="G72" s="68"/>
      <c r="H72" s="68"/>
      <c r="I72" s="62"/>
    </row>
    <row r="73" spans="1:9" s="63" customFormat="1" ht="15">
      <c r="A73" s="68"/>
      <c r="B73" s="68"/>
      <c r="C73" s="68"/>
      <c r="D73" s="68"/>
      <c r="E73" s="68"/>
      <c r="F73" s="68"/>
      <c r="G73" s="68"/>
      <c r="H73" s="68"/>
      <c r="I73" s="62"/>
    </row>
    <row r="74" spans="1:9" s="63" customFormat="1" ht="15">
      <c r="A74" s="68"/>
      <c r="B74" s="68"/>
      <c r="C74" s="68"/>
      <c r="D74" s="68"/>
      <c r="E74" s="68"/>
      <c r="F74" s="68"/>
      <c r="G74" s="68"/>
      <c r="H74" s="68"/>
      <c r="I74" s="62"/>
    </row>
    <row r="75" spans="1:9" s="63" customFormat="1" ht="15">
      <c r="A75" s="68"/>
      <c r="B75" s="68"/>
      <c r="C75" s="68"/>
      <c r="D75" s="68"/>
      <c r="E75" s="68"/>
      <c r="F75" s="68"/>
      <c r="G75" s="68"/>
      <c r="H75" s="68"/>
      <c r="I75" s="62"/>
    </row>
    <row r="76" spans="1:9" s="63" customFormat="1" ht="15">
      <c r="A76" s="68"/>
      <c r="B76" s="68"/>
      <c r="C76" s="68"/>
      <c r="D76" s="68"/>
      <c r="E76" s="68"/>
      <c r="F76" s="68"/>
      <c r="G76" s="68"/>
      <c r="H76" s="68"/>
      <c r="I76" s="62"/>
    </row>
    <row r="77" spans="1:9" s="63" customFormat="1" ht="15">
      <c r="A77" s="62"/>
      <c r="B77" s="62"/>
      <c r="C77" s="62"/>
      <c r="D77" s="62"/>
      <c r="E77" s="62"/>
      <c r="F77" s="62"/>
      <c r="G77" s="62"/>
      <c r="H77" s="62"/>
      <c r="I77" s="62"/>
    </row>
    <row r="78" spans="1:9" s="63" customFormat="1" ht="15">
      <c r="A78" s="62"/>
      <c r="B78" s="62"/>
      <c r="C78" s="62"/>
      <c r="D78" s="62"/>
      <c r="E78" s="62"/>
      <c r="F78" s="62"/>
      <c r="G78" s="62"/>
      <c r="H78" s="62"/>
      <c r="I78" s="62"/>
    </row>
    <row r="79" spans="1:9" s="63" customFormat="1" ht="15">
      <c r="A79" s="62"/>
      <c r="B79" s="62"/>
      <c r="C79" s="62"/>
      <c r="D79" s="62"/>
      <c r="E79" s="62"/>
      <c r="F79" s="62"/>
      <c r="G79" s="62"/>
      <c r="H79" s="62"/>
      <c r="I79" s="62"/>
    </row>
    <row r="80" spans="1:9" s="63" customFormat="1" ht="15">
      <c r="A80" s="62"/>
      <c r="B80" s="62"/>
      <c r="C80" s="62"/>
      <c r="D80" s="62"/>
      <c r="E80" s="62"/>
      <c r="F80" s="62"/>
      <c r="G80" s="62"/>
      <c r="H80" s="62"/>
      <c r="I80" s="62"/>
    </row>
    <row r="81" spans="1:9" s="63" customFormat="1" ht="15">
      <c r="A81" s="62"/>
      <c r="B81" s="62"/>
      <c r="C81" s="62"/>
      <c r="D81" s="62"/>
      <c r="E81" s="62"/>
      <c r="F81" s="62"/>
      <c r="G81" s="62"/>
      <c r="H81" s="62"/>
      <c r="I81" s="62"/>
    </row>
    <row r="82" spans="1:9" s="63" customFormat="1" ht="15">
      <c r="A82" s="62"/>
      <c r="B82" s="62"/>
      <c r="C82" s="62"/>
      <c r="D82" s="62"/>
      <c r="E82" s="62"/>
      <c r="F82" s="62"/>
      <c r="G82" s="62"/>
      <c r="H82" s="62"/>
      <c r="I82" s="62"/>
    </row>
    <row r="83" spans="1:9" s="63" customFormat="1" ht="15">
      <c r="A83" s="62"/>
      <c r="B83" s="62"/>
      <c r="C83" s="62"/>
      <c r="D83" s="62"/>
      <c r="E83" s="62"/>
      <c r="F83" s="62"/>
      <c r="G83" s="62"/>
      <c r="H83" s="62"/>
      <c r="I83" s="62"/>
    </row>
    <row r="84" spans="1:9" s="63" customFormat="1" ht="15">
      <c r="A84" s="62"/>
      <c r="B84" s="62"/>
      <c r="C84" s="62"/>
      <c r="D84" s="62"/>
      <c r="E84" s="62"/>
      <c r="F84" s="62"/>
      <c r="G84" s="62"/>
      <c r="H84" s="62"/>
      <c r="I84" s="62"/>
    </row>
    <row r="85" spans="1:9" s="63" customFormat="1" ht="15">
      <c r="A85" s="62"/>
      <c r="B85" s="62"/>
      <c r="C85" s="62"/>
      <c r="D85" s="62"/>
      <c r="E85" s="62"/>
      <c r="F85" s="62"/>
      <c r="G85" s="62"/>
      <c r="H85" s="62"/>
      <c r="I85" s="62"/>
    </row>
    <row r="86" spans="1:9" s="71" customFormat="1" ht="15">
      <c r="A86" s="70"/>
      <c r="B86" s="70"/>
      <c r="C86" s="70"/>
      <c r="D86" s="70"/>
      <c r="E86" s="70"/>
      <c r="F86" s="70"/>
      <c r="G86" s="70"/>
      <c r="H86" s="70"/>
      <c r="I86" s="70"/>
    </row>
    <row r="87" spans="1:9" s="71" customFormat="1" ht="15">
      <c r="A87" s="141" t="s">
        <v>229</v>
      </c>
      <c r="B87" s="141"/>
      <c r="C87" s="141"/>
      <c r="D87" s="141"/>
      <c r="E87" s="141"/>
      <c r="F87" s="141"/>
      <c r="G87" s="141"/>
      <c r="H87" s="141"/>
      <c r="I87" s="70"/>
    </row>
    <row r="88" spans="1:9" s="63" customFormat="1" ht="15">
      <c r="A88" s="70"/>
      <c r="B88" s="62"/>
      <c r="C88" s="62"/>
      <c r="D88" s="62"/>
      <c r="E88" s="62"/>
      <c r="F88" s="62"/>
      <c r="G88" s="62"/>
      <c r="H88" s="62"/>
      <c r="I88" s="62"/>
    </row>
    <row r="89" spans="1:9" s="63" customFormat="1" ht="15">
      <c r="A89" s="141" t="s">
        <v>228</v>
      </c>
      <c r="B89" s="141"/>
      <c r="C89" s="141"/>
      <c r="D89" s="141"/>
      <c r="E89" s="141"/>
      <c r="F89" s="141"/>
      <c r="G89" s="141"/>
      <c r="H89" s="141"/>
      <c r="I89" s="70"/>
    </row>
    <row r="90" spans="1:9" s="63" customFormat="1" ht="15">
      <c r="A90" s="70"/>
      <c r="B90" s="62"/>
      <c r="C90" s="62"/>
      <c r="D90" s="62"/>
      <c r="E90" s="62"/>
      <c r="F90" s="62"/>
      <c r="G90" s="62"/>
      <c r="H90" s="62"/>
      <c r="I90" s="62"/>
    </row>
  </sheetData>
  <mergeCells count="32">
    <mergeCell ref="F1:I3"/>
    <mergeCell ref="G31:I31"/>
    <mergeCell ref="G32:I32"/>
    <mergeCell ref="G33:I33"/>
    <mergeCell ref="A87:H87"/>
    <mergeCell ref="A5:F5"/>
    <mergeCell ref="A34:D34"/>
    <mergeCell ref="E34:F34"/>
    <mergeCell ref="A35:D35"/>
    <mergeCell ref="E35:F35"/>
    <mergeCell ref="A36:D36"/>
    <mergeCell ref="E36:F36"/>
    <mergeCell ref="G34:I34"/>
    <mergeCell ref="G35:I35"/>
    <mergeCell ref="G36:I36"/>
    <mergeCell ref="A32:D32"/>
    <mergeCell ref="A89:H89"/>
    <mergeCell ref="A57:H57"/>
    <mergeCell ref="C58:G58"/>
    <mergeCell ref="C59:G59"/>
    <mergeCell ref="A61:J61"/>
    <mergeCell ref="A62:J62"/>
    <mergeCell ref="E32:F32"/>
    <mergeCell ref="A33:D33"/>
    <mergeCell ref="E33:F33"/>
    <mergeCell ref="B15:B18"/>
    <mergeCell ref="A22:H22"/>
    <mergeCell ref="A24:H24"/>
    <mergeCell ref="A25:H25"/>
    <mergeCell ref="A31:D31"/>
    <mergeCell ref="E31:F31"/>
    <mergeCell ref="A23:H23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zoomScalePageLayoutView="80" workbookViewId="0">
      <selection sqref="A1:XFD1048576"/>
    </sheetView>
  </sheetViews>
  <sheetFormatPr defaultColWidth="17.28515625" defaultRowHeight="14.25"/>
  <cols>
    <col min="1" max="1" width="9.5703125" style="37" customWidth="1"/>
    <col min="2" max="2" width="41.42578125" style="37" customWidth="1"/>
    <col min="3" max="3" width="19.140625" style="39" customWidth="1"/>
    <col min="4" max="4" width="18.140625" style="49" customWidth="1"/>
    <col min="5" max="16384" width="17.28515625" style="37"/>
  </cols>
  <sheetData>
    <row r="1" spans="1:4" ht="15.75">
      <c r="A1" s="151" t="s">
        <v>147</v>
      </c>
      <c r="B1" s="151"/>
      <c r="C1" s="151"/>
      <c r="D1" s="151"/>
    </row>
    <row r="2" spans="1:4">
      <c r="A2" s="38"/>
    </row>
    <row r="3" spans="1:4" ht="15.75">
      <c r="A3" s="40" t="s">
        <v>227</v>
      </c>
      <c r="B3" s="40"/>
      <c r="D3" s="100" t="s">
        <v>240</v>
      </c>
    </row>
    <row r="4" spans="1:4">
      <c r="A4" s="37" t="s">
        <v>7</v>
      </c>
    </row>
    <row r="5" spans="1:4" ht="15" thickBot="1">
      <c r="A5" s="41"/>
      <c r="B5" s="41"/>
      <c r="C5" s="42"/>
      <c r="D5" s="101" t="s">
        <v>8</v>
      </c>
    </row>
    <row r="6" spans="1:4">
      <c r="A6" s="43"/>
      <c r="B6" s="43"/>
      <c r="C6" s="44"/>
      <c r="D6" s="102"/>
    </row>
    <row r="7" spans="1:4">
      <c r="A7" s="152" t="s">
        <v>9</v>
      </c>
      <c r="B7" s="152" t="s">
        <v>10</v>
      </c>
      <c r="C7" s="153" t="s">
        <v>209</v>
      </c>
      <c r="D7" s="153"/>
    </row>
    <row r="8" spans="1:4">
      <c r="A8" s="152"/>
      <c r="B8" s="152"/>
      <c r="C8" s="72" t="s">
        <v>145</v>
      </c>
      <c r="D8" s="103" t="s">
        <v>218</v>
      </c>
    </row>
    <row r="9" spans="1:4">
      <c r="A9" s="19" t="s">
        <v>11</v>
      </c>
      <c r="B9" s="19" t="s">
        <v>12</v>
      </c>
      <c r="C9" s="45">
        <v>1</v>
      </c>
      <c r="D9" s="103">
        <v>2</v>
      </c>
    </row>
    <row r="10" spans="1:4">
      <c r="A10" s="46">
        <v>1</v>
      </c>
      <c r="B10" s="46" t="s">
        <v>13</v>
      </c>
      <c r="C10" s="47"/>
      <c r="D10" s="104"/>
    </row>
    <row r="11" spans="1:4">
      <c r="A11" s="46">
        <v>1.1000000000000001</v>
      </c>
      <c r="B11" s="46" t="s">
        <v>14</v>
      </c>
      <c r="C11" s="47"/>
      <c r="D11" s="104"/>
    </row>
    <row r="12" spans="1:4">
      <c r="A12" s="48" t="s">
        <v>15</v>
      </c>
      <c r="B12" s="48" t="s">
        <v>16</v>
      </c>
      <c r="C12" s="52">
        <v>1271999.4298992753</v>
      </c>
      <c r="D12" s="52">
        <f>+[1]Г.Балан!$H$7+[1]Г.Балан!$H$8</f>
        <v>1951426.3231232464</v>
      </c>
    </row>
    <row r="13" spans="1:4">
      <c r="A13" s="48" t="s">
        <v>17</v>
      </c>
      <c r="B13" s="48" t="s">
        <v>18</v>
      </c>
      <c r="C13" s="52"/>
      <c r="D13" s="52"/>
    </row>
    <row r="14" spans="1:4">
      <c r="A14" s="48" t="s">
        <v>19</v>
      </c>
      <c r="B14" s="48" t="s">
        <v>20</v>
      </c>
      <c r="C14" s="52"/>
      <c r="D14" s="52"/>
    </row>
    <row r="15" spans="1:4">
      <c r="A15" s="48" t="s">
        <v>21</v>
      </c>
      <c r="B15" s="48" t="s">
        <v>0</v>
      </c>
      <c r="C15" s="105">
        <v>44225331.289999992</v>
      </c>
      <c r="D15" s="105">
        <f>+[1]Г.Балан!$H$9</f>
        <v>44225331.289999992</v>
      </c>
    </row>
    <row r="16" spans="1:4">
      <c r="A16" s="48" t="s">
        <v>22</v>
      </c>
      <c r="B16" s="48" t="s">
        <v>23</v>
      </c>
      <c r="C16" s="49"/>
      <c r="D16" s="52"/>
    </row>
    <row r="17" spans="1:4">
      <c r="A17" s="48" t="s">
        <v>24</v>
      </c>
      <c r="B17" s="48" t="s">
        <v>211</v>
      </c>
      <c r="C17" s="105">
        <v>1116335.3799999999</v>
      </c>
      <c r="D17" s="52">
        <f>+[1]Г.Балан!$H$11</f>
        <v>1116335.3799999999</v>
      </c>
    </row>
    <row r="18" spans="1:4">
      <c r="A18" s="48" t="s">
        <v>25</v>
      </c>
      <c r="B18" s="48" t="s">
        <v>1</v>
      </c>
      <c r="C18" s="105">
        <v>20307310</v>
      </c>
      <c r="D18" s="105">
        <f>+[1]Г.Балан!$H$16</f>
        <v>20307310</v>
      </c>
    </row>
    <row r="19" spans="1:4">
      <c r="A19" s="48" t="s">
        <v>26</v>
      </c>
      <c r="B19" s="50" t="s">
        <v>27</v>
      </c>
      <c r="C19" s="52"/>
      <c r="D19" s="52"/>
    </row>
    <row r="20" spans="1:4">
      <c r="A20" s="48" t="s">
        <v>28</v>
      </c>
      <c r="B20" s="48" t="s">
        <v>29</v>
      </c>
      <c r="C20" s="106">
        <v>2200000</v>
      </c>
      <c r="D20" s="52">
        <f>+[1]Г.Балан!$H$18</f>
        <v>2200000</v>
      </c>
    </row>
    <row r="21" spans="1:4">
      <c r="A21" s="48" t="s">
        <v>30</v>
      </c>
      <c r="B21" s="48"/>
      <c r="C21" s="52"/>
      <c r="D21" s="52"/>
    </row>
    <row r="22" spans="1:4">
      <c r="A22" s="36" t="s">
        <v>31</v>
      </c>
      <c r="B22" s="20" t="s">
        <v>32</v>
      </c>
      <c r="C22" s="51">
        <f>SUM(C12:C21)</f>
        <v>69120976.099899262</v>
      </c>
      <c r="D22" s="51">
        <f>SUM(D12:D21)</f>
        <v>69800402.993123233</v>
      </c>
    </row>
    <row r="23" spans="1:4">
      <c r="A23" s="46">
        <v>1.2</v>
      </c>
      <c r="B23" s="46" t="s">
        <v>33</v>
      </c>
      <c r="C23" s="104"/>
      <c r="D23" s="104"/>
    </row>
    <row r="24" spans="1:4">
      <c r="A24" s="48" t="s">
        <v>34</v>
      </c>
      <c r="B24" s="48" t="s">
        <v>35</v>
      </c>
      <c r="C24" s="106">
        <v>254417060.58916664</v>
      </c>
      <c r="D24" s="106">
        <f>+SUM([1]Г.Балан!$H$20:$H$24)+SUM([1]Г.Балан!$H$29:$H$33)</f>
        <v>247558213.66916665</v>
      </c>
    </row>
    <row r="25" spans="1:4">
      <c r="A25" s="48" t="s">
        <v>36</v>
      </c>
      <c r="B25" s="48" t="s">
        <v>3</v>
      </c>
      <c r="C25" s="104"/>
      <c r="D25" s="104"/>
    </row>
    <row r="26" spans="1:4">
      <c r="A26" s="48" t="s">
        <v>37</v>
      </c>
      <c r="B26" s="48" t="s">
        <v>38</v>
      </c>
      <c r="C26" s="104"/>
      <c r="D26" s="52"/>
    </row>
    <row r="27" spans="1:4">
      <c r="A27" s="48" t="s">
        <v>39</v>
      </c>
      <c r="B27" s="48" t="s">
        <v>27</v>
      </c>
      <c r="C27" s="104"/>
      <c r="D27" s="52"/>
    </row>
    <row r="28" spans="1:4">
      <c r="A28" s="48" t="s">
        <v>40</v>
      </c>
      <c r="B28" s="48" t="s">
        <v>41</v>
      </c>
      <c r="C28" s="104">
        <v>988900</v>
      </c>
      <c r="D28" s="52">
        <f>+[1]Г.Балан!$H$26</f>
        <v>988900</v>
      </c>
    </row>
    <row r="29" spans="1:4">
      <c r="A29" s="48" t="s">
        <v>42</v>
      </c>
      <c r="B29" s="48" t="s">
        <v>2</v>
      </c>
      <c r="C29" s="104"/>
      <c r="D29" s="104"/>
    </row>
    <row r="30" spans="1:4">
      <c r="A30" s="48" t="s">
        <v>43</v>
      </c>
      <c r="B30" s="48" t="s">
        <v>44</v>
      </c>
      <c r="C30" s="104"/>
      <c r="D30" s="52"/>
    </row>
    <row r="31" spans="1:4">
      <c r="A31" s="48" t="s">
        <v>45</v>
      </c>
      <c r="B31" s="48" t="s">
        <v>46</v>
      </c>
      <c r="C31" s="104"/>
      <c r="D31" s="52"/>
    </row>
    <row r="32" spans="1:4">
      <c r="A32" s="48" t="s">
        <v>47</v>
      </c>
      <c r="B32" s="48" t="s">
        <v>214</v>
      </c>
      <c r="C32" s="107"/>
      <c r="D32" s="107"/>
    </row>
    <row r="33" spans="1:4" s="22" customFormat="1">
      <c r="A33" s="36" t="s">
        <v>48</v>
      </c>
      <c r="B33" s="20" t="s">
        <v>49</v>
      </c>
      <c r="C33" s="51">
        <f>SUM(C24:C32)</f>
        <v>255405960.58916664</v>
      </c>
      <c r="D33" s="51">
        <f>SUM(D24:D32)</f>
        <v>248547113.66916665</v>
      </c>
    </row>
    <row r="34" spans="1:4" s="22" customFormat="1">
      <c r="A34" s="36">
        <v>1.3</v>
      </c>
      <c r="B34" s="20" t="s">
        <v>50</v>
      </c>
      <c r="C34" s="51">
        <f>C22+C33</f>
        <v>324526936.68906593</v>
      </c>
      <c r="D34" s="51">
        <f>D22+D33</f>
        <v>318347516.66228986</v>
      </c>
    </row>
    <row r="35" spans="1:4">
      <c r="A35" s="46">
        <v>2</v>
      </c>
      <c r="B35" s="20" t="s">
        <v>33</v>
      </c>
      <c r="C35" s="120"/>
      <c r="D35" s="104"/>
    </row>
    <row r="36" spans="1:4">
      <c r="A36" s="46">
        <v>2.1</v>
      </c>
      <c r="B36" s="20" t="s">
        <v>51</v>
      </c>
      <c r="C36" s="120"/>
      <c r="D36" s="104"/>
    </row>
    <row r="37" spans="1:4">
      <c r="A37" s="36" t="s">
        <v>52</v>
      </c>
      <c r="B37" s="46" t="s">
        <v>53</v>
      </c>
      <c r="C37" s="51"/>
      <c r="D37" s="104"/>
    </row>
    <row r="38" spans="1:4">
      <c r="A38" s="48" t="s">
        <v>54</v>
      </c>
      <c r="B38" s="48" t="s">
        <v>55</v>
      </c>
      <c r="C38" s="49">
        <v>63845339.369999997</v>
      </c>
      <c r="D38" s="107">
        <f>+SUM([1]Г.Балан!$I$35:$I$37)+SUM([1]Г.Балан!$I$47:$I$49)</f>
        <v>53845339.369999997</v>
      </c>
    </row>
    <row r="39" spans="1:4">
      <c r="A39" s="48" t="s">
        <v>56</v>
      </c>
      <c r="B39" s="48" t="s">
        <v>57</v>
      </c>
      <c r="C39" s="52"/>
      <c r="D39" s="52"/>
    </row>
    <row r="40" spans="1:4">
      <c r="A40" s="48" t="s">
        <v>58</v>
      </c>
      <c r="B40" s="48" t="s">
        <v>59</v>
      </c>
      <c r="C40" s="107"/>
      <c r="D40" s="52">
        <f>+[1]Г.Балан!$I$38</f>
        <v>296315.37021549646</v>
      </c>
    </row>
    <row r="41" spans="1:4">
      <c r="A41" s="48" t="s">
        <v>60</v>
      </c>
      <c r="B41" s="48" t="s">
        <v>61</v>
      </c>
      <c r="C41" s="107">
        <v>5350266.7926420011</v>
      </c>
      <c r="D41" s="52">
        <f>+[1]Г.Балан!$I$40</f>
        <v>5461351.6436069999</v>
      </c>
    </row>
    <row r="42" spans="1:4">
      <c r="A42" s="48" t="s">
        <v>62</v>
      </c>
      <c r="B42" s="48" t="s">
        <v>63</v>
      </c>
      <c r="C42" s="104">
        <v>1936720.5962726139</v>
      </c>
      <c r="D42" s="52">
        <f>+[1]Г.Балан!$I$39</f>
        <v>2683062.0172766149</v>
      </c>
    </row>
    <row r="43" spans="1:4">
      <c r="A43" s="48" t="s">
        <v>64</v>
      </c>
      <c r="B43" s="48" t="s">
        <v>65</v>
      </c>
      <c r="C43" s="104"/>
      <c r="D43" s="52"/>
    </row>
    <row r="44" spans="1:4">
      <c r="A44" s="48" t="s">
        <v>66</v>
      </c>
      <c r="B44" s="48" t="s">
        <v>67</v>
      </c>
      <c r="C44" s="107">
        <v>1.9600018858909607E-3</v>
      </c>
      <c r="D44" s="52">
        <f>+[2]Г.Балан!I92</f>
        <v>1.9600018858909607E-3</v>
      </c>
    </row>
    <row r="45" spans="1:4">
      <c r="A45" s="48" t="s">
        <v>68</v>
      </c>
      <c r="B45" s="48" t="s">
        <v>69</v>
      </c>
      <c r="C45" s="104"/>
      <c r="D45" s="52"/>
    </row>
    <row r="46" spans="1:4">
      <c r="A46" s="48" t="s">
        <v>70</v>
      </c>
      <c r="B46" s="48" t="s">
        <v>71</v>
      </c>
      <c r="C46" s="107"/>
      <c r="D46" s="107"/>
    </row>
    <row r="47" spans="1:4" ht="15" customHeight="1">
      <c r="A47" s="48" t="s">
        <v>72</v>
      </c>
      <c r="B47" s="48" t="s">
        <v>4</v>
      </c>
      <c r="C47" s="107"/>
      <c r="D47" s="107"/>
    </row>
    <row r="48" spans="1:4" ht="15" customHeight="1">
      <c r="A48" s="48" t="s">
        <v>73</v>
      </c>
      <c r="B48" s="48" t="s">
        <v>5</v>
      </c>
      <c r="C48" s="107">
        <v>0</v>
      </c>
      <c r="D48" s="107"/>
    </row>
    <row r="49" spans="1:4" ht="15" customHeight="1">
      <c r="A49" s="48" t="s">
        <v>74</v>
      </c>
      <c r="B49" s="48"/>
      <c r="C49" s="104"/>
      <c r="D49" s="104"/>
    </row>
    <row r="50" spans="1:4" s="22" customFormat="1" ht="15" customHeight="1">
      <c r="A50" s="36" t="s">
        <v>75</v>
      </c>
      <c r="B50" s="46" t="s">
        <v>76</v>
      </c>
      <c r="C50" s="51">
        <f>SUM(C37:C49)</f>
        <v>71132326.760874629</v>
      </c>
      <c r="D50" s="51">
        <f>SUM(D37:D49)</f>
        <v>62286068.40305911</v>
      </c>
    </row>
    <row r="51" spans="1:4">
      <c r="A51" s="36" t="s">
        <v>77</v>
      </c>
      <c r="B51" s="46" t="s">
        <v>78</v>
      </c>
      <c r="C51" s="51"/>
      <c r="D51" s="104"/>
    </row>
    <row r="52" spans="1:4">
      <c r="A52" s="48" t="s">
        <v>79</v>
      </c>
      <c r="B52" s="48" t="s">
        <v>80</v>
      </c>
      <c r="C52" s="104"/>
      <c r="D52" s="104"/>
    </row>
    <row r="53" spans="1:4">
      <c r="A53" s="48" t="s">
        <v>81</v>
      </c>
      <c r="B53" s="48" t="s">
        <v>146</v>
      </c>
      <c r="C53" s="104"/>
      <c r="D53" s="104"/>
    </row>
    <row r="54" spans="1:4">
      <c r="A54" s="48" t="s">
        <v>82</v>
      </c>
      <c r="B54" s="48" t="s">
        <v>83</v>
      </c>
      <c r="C54" s="104"/>
      <c r="D54" s="104"/>
    </row>
    <row r="55" spans="1:4">
      <c r="A55" s="48" t="s">
        <v>84</v>
      </c>
      <c r="B55" s="48" t="s">
        <v>85</v>
      </c>
      <c r="C55" s="106"/>
      <c r="D55" s="52"/>
    </row>
    <row r="56" spans="1:4">
      <c r="A56" s="48" t="s">
        <v>86</v>
      </c>
      <c r="B56" s="48" t="s">
        <v>87</v>
      </c>
      <c r="C56" s="104"/>
      <c r="D56" s="104"/>
    </row>
    <row r="57" spans="1:4">
      <c r="A57" s="48" t="s">
        <v>88</v>
      </c>
      <c r="B57" s="48"/>
      <c r="C57" s="104"/>
      <c r="D57" s="104"/>
    </row>
    <row r="58" spans="1:4" s="22" customFormat="1">
      <c r="A58" s="46" t="s">
        <v>89</v>
      </c>
      <c r="B58" s="46" t="s">
        <v>90</v>
      </c>
      <c r="C58" s="51">
        <v>0</v>
      </c>
      <c r="D58" s="51">
        <v>0</v>
      </c>
    </row>
    <row r="59" spans="1:4" s="22" customFormat="1">
      <c r="A59" s="36" t="s">
        <v>89</v>
      </c>
      <c r="B59" s="20" t="s">
        <v>91</v>
      </c>
      <c r="C59" s="51">
        <f>C58+C50</f>
        <v>71132326.760874629</v>
      </c>
      <c r="D59" s="51">
        <f>D58+D50</f>
        <v>62286068.40305911</v>
      </c>
    </row>
    <row r="60" spans="1:4">
      <c r="A60" s="46">
        <v>2.2000000000000002</v>
      </c>
      <c r="B60" s="20" t="s">
        <v>215</v>
      </c>
      <c r="C60" s="120"/>
      <c r="D60" s="104"/>
    </row>
    <row r="61" spans="1:4">
      <c r="A61" s="48" t="s">
        <v>92</v>
      </c>
      <c r="B61" s="48" t="s">
        <v>93</v>
      </c>
      <c r="C61" s="104"/>
      <c r="D61" s="104"/>
    </row>
    <row r="62" spans="1:4">
      <c r="A62" s="48" t="s">
        <v>94</v>
      </c>
      <c r="B62" s="48" t="s">
        <v>95</v>
      </c>
      <c r="C62" s="107">
        <v>26511700</v>
      </c>
      <c r="D62" s="107">
        <f>+[1]Г.Балан!$I$59</f>
        <v>26511700</v>
      </c>
    </row>
    <row r="63" spans="1:4">
      <c r="A63" s="48"/>
      <c r="B63" s="48" t="s">
        <v>184</v>
      </c>
      <c r="C63" s="107"/>
      <c r="D63" s="107"/>
    </row>
    <row r="64" spans="1:4">
      <c r="A64" s="48" t="s">
        <v>96</v>
      </c>
      <c r="B64" s="48" t="s">
        <v>6</v>
      </c>
      <c r="C64" s="104"/>
      <c r="D64" s="104"/>
    </row>
    <row r="65" spans="1:4" s="22" customFormat="1">
      <c r="A65" s="46" t="s">
        <v>97</v>
      </c>
      <c r="B65" s="46" t="s">
        <v>98</v>
      </c>
      <c r="C65" s="51">
        <f>C62+C61+C63</f>
        <v>26511700</v>
      </c>
      <c r="D65" s="51">
        <f>D62+D61+D63</f>
        <v>26511700</v>
      </c>
    </row>
    <row r="66" spans="1:4">
      <c r="A66" s="48" t="s">
        <v>99</v>
      </c>
      <c r="B66" s="48" t="s">
        <v>100</v>
      </c>
      <c r="C66" s="104"/>
      <c r="D66" s="104"/>
    </row>
    <row r="67" spans="1:4">
      <c r="A67" s="48" t="s">
        <v>101</v>
      </c>
      <c r="B67" s="48" t="s">
        <v>102</v>
      </c>
      <c r="C67" s="104"/>
      <c r="D67" s="104"/>
    </row>
    <row r="68" spans="1:4">
      <c r="A68" s="48" t="s">
        <v>103</v>
      </c>
      <c r="B68" s="48" t="s">
        <v>104</v>
      </c>
      <c r="C68" s="104">
        <v>57652000</v>
      </c>
      <c r="D68" s="104">
        <f>+[1]Г.Балан!$I$68</f>
        <v>57652000</v>
      </c>
    </row>
    <row r="69" spans="1:4">
      <c r="A69" s="48" t="s">
        <v>105</v>
      </c>
      <c r="B69" s="48" t="s">
        <v>106</v>
      </c>
      <c r="C69" s="107">
        <v>169230909.92461333</v>
      </c>
      <c r="D69" s="107">
        <f>+[1]Г.Балан!$I$69</f>
        <v>171897748.25655279</v>
      </c>
    </row>
    <row r="70" spans="1:4">
      <c r="A70" s="48"/>
      <c r="B70" s="48"/>
      <c r="C70" s="104"/>
      <c r="D70" s="52"/>
    </row>
    <row r="71" spans="1:4" s="22" customFormat="1">
      <c r="A71" s="36" t="s">
        <v>107</v>
      </c>
      <c r="B71" s="20" t="s">
        <v>108</v>
      </c>
      <c r="C71" s="51">
        <f>C65+C69+C68</f>
        <v>253394609.92461333</v>
      </c>
      <c r="D71" s="51">
        <f>D65+D69+D68</f>
        <v>256061448.25655279</v>
      </c>
    </row>
    <row r="72" spans="1:4">
      <c r="A72" s="53">
        <v>2.2999999999999998</v>
      </c>
      <c r="B72" s="53" t="s">
        <v>109</v>
      </c>
      <c r="C72" s="104"/>
      <c r="D72" s="104"/>
    </row>
    <row r="73" spans="1:4" s="22" customFormat="1" ht="31.5" customHeight="1">
      <c r="A73" s="36" t="s">
        <v>110</v>
      </c>
      <c r="B73" s="20" t="s">
        <v>216</v>
      </c>
      <c r="C73" s="51">
        <f>C71+C59</f>
        <v>324526936.68548799</v>
      </c>
      <c r="D73" s="51">
        <f>D71+D59</f>
        <v>318347516.65961188</v>
      </c>
    </row>
    <row r="74" spans="1:4" s="22" customFormat="1">
      <c r="A74" s="73"/>
      <c r="B74" s="74"/>
      <c r="C74" s="108"/>
      <c r="D74" s="108">
        <f>+D73-D34</f>
        <v>-2.6779770851135254E-3</v>
      </c>
    </row>
    <row r="75" spans="1:4" s="22" customFormat="1">
      <c r="A75" s="73"/>
      <c r="B75" s="74"/>
      <c r="C75" s="75"/>
      <c r="D75" s="108"/>
    </row>
    <row r="76" spans="1:4" s="22" customFormat="1">
      <c r="A76" s="73"/>
      <c r="B76" s="74"/>
      <c r="C76" s="75"/>
      <c r="D76" s="108"/>
    </row>
    <row r="77" spans="1:4">
      <c r="A77" s="150" t="s">
        <v>229</v>
      </c>
      <c r="B77" s="150"/>
      <c r="C77" s="150"/>
      <c r="D77" s="150"/>
    </row>
    <row r="78" spans="1:4">
      <c r="C78" s="44"/>
      <c r="D78" s="54"/>
    </row>
    <row r="79" spans="1:4">
      <c r="A79" s="150" t="s">
        <v>228</v>
      </c>
      <c r="B79" s="150"/>
      <c r="C79" s="150"/>
      <c r="D79" s="150"/>
    </row>
    <row r="80" spans="1:4">
      <c r="C80" s="54"/>
      <c r="D80" s="54"/>
    </row>
    <row r="81" spans="3:4">
      <c r="C81" s="54"/>
      <c r="D81" s="54"/>
    </row>
    <row r="82" spans="3:4">
      <c r="C82" s="54">
        <v>0</v>
      </c>
      <c r="D82" s="54"/>
    </row>
  </sheetData>
  <mergeCells count="6">
    <mergeCell ref="A79:D79"/>
    <mergeCell ref="A77:D77"/>
    <mergeCell ref="A1:D1"/>
    <mergeCell ref="A7:A8"/>
    <mergeCell ref="B7:B8"/>
    <mergeCell ref="C7:D7"/>
  </mergeCells>
  <pageMargins left="0.7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showGridLines="0" zoomScale="80" zoomScaleNormal="80" zoomScalePageLayoutView="70" workbookViewId="0">
      <selection sqref="A1:XFD1048576"/>
    </sheetView>
  </sheetViews>
  <sheetFormatPr defaultColWidth="7.85546875" defaultRowHeight="15"/>
  <cols>
    <col min="1" max="1" width="7.85546875" style="35"/>
    <col min="2" max="2" width="45.5703125" style="23" customWidth="1"/>
    <col min="3" max="3" width="31.5703125" style="24" customWidth="1"/>
    <col min="4" max="16384" width="7.85546875" style="23"/>
  </cols>
  <sheetData>
    <row r="1" spans="1:3">
      <c r="A1" s="154" t="s">
        <v>185</v>
      </c>
      <c r="B1" s="154"/>
      <c r="C1" s="154"/>
    </row>
    <row r="3" spans="1:3" ht="15.75" thickBot="1">
      <c r="A3" s="154" t="s">
        <v>227</v>
      </c>
      <c r="B3" s="154"/>
      <c r="C3" s="25" t="str">
        <f>+'CT1'!D3</f>
        <v>2023 оны 06 сарын 30 ний өдөр</v>
      </c>
    </row>
    <row r="4" spans="1:3">
      <c r="A4" s="155" t="s">
        <v>7</v>
      </c>
      <c r="B4" s="155"/>
    </row>
    <row r="5" spans="1:3">
      <c r="C5" s="26" t="s">
        <v>8</v>
      </c>
    </row>
    <row r="6" spans="1:3" ht="30">
      <c r="A6" s="27" t="s">
        <v>9</v>
      </c>
      <c r="B6" s="59" t="s">
        <v>132</v>
      </c>
      <c r="C6" s="28" t="s">
        <v>133</v>
      </c>
    </row>
    <row r="7" spans="1:3" s="30" customFormat="1" ht="14.25" customHeight="1">
      <c r="A7" s="29">
        <v>1</v>
      </c>
      <c r="B7" s="58" t="s">
        <v>186</v>
      </c>
      <c r="C7" s="55"/>
    </row>
    <row r="8" spans="1:3" s="30" customFormat="1" ht="15" customHeight="1">
      <c r="A8" s="29">
        <v>2</v>
      </c>
      <c r="B8" s="60" t="s">
        <v>134</v>
      </c>
      <c r="C8" s="55"/>
    </row>
    <row r="9" spans="1:3" s="30" customFormat="1" ht="14.25" customHeight="1">
      <c r="A9" s="29">
        <v>3</v>
      </c>
      <c r="B9" s="58" t="s">
        <v>135</v>
      </c>
      <c r="C9" s="31">
        <v>0</v>
      </c>
    </row>
    <row r="10" spans="1:3" s="30" customFormat="1" ht="15" customHeight="1">
      <c r="A10" s="29">
        <v>4</v>
      </c>
      <c r="B10" s="56" t="s">
        <v>187</v>
      </c>
      <c r="C10" s="32">
        <f>+[1]Г.Балан!$G$73</f>
        <v>172675418.18272299</v>
      </c>
    </row>
    <row r="11" spans="1:3" s="30" customFormat="1" ht="15" customHeight="1">
      <c r="A11" s="29">
        <v>5</v>
      </c>
      <c r="B11" s="56" t="s">
        <v>188</v>
      </c>
      <c r="C11" s="31"/>
    </row>
    <row r="12" spans="1:3" s="30" customFormat="1" ht="15" customHeight="1">
      <c r="A12" s="29">
        <v>6</v>
      </c>
      <c r="B12" s="56" t="s">
        <v>189</v>
      </c>
      <c r="C12" s="31"/>
    </row>
    <row r="13" spans="1:3" s="30" customFormat="1" ht="15" customHeight="1">
      <c r="A13" s="29">
        <v>7</v>
      </c>
      <c r="B13" s="56" t="s">
        <v>190</v>
      </c>
      <c r="C13" s="33"/>
    </row>
    <row r="14" spans="1:3" ht="15" customHeight="1">
      <c r="A14" s="29">
        <v>8</v>
      </c>
      <c r="B14" s="56" t="s">
        <v>191</v>
      </c>
      <c r="C14" s="33"/>
    </row>
    <row r="15" spans="1:3" ht="15" customHeight="1">
      <c r="A15" s="29">
        <v>9</v>
      </c>
      <c r="B15" s="56" t="s">
        <v>192</v>
      </c>
      <c r="C15" s="33"/>
    </row>
    <row r="16" spans="1:3" ht="15" customHeight="1">
      <c r="A16" s="29">
        <v>10</v>
      </c>
      <c r="B16" s="56" t="s">
        <v>193</v>
      </c>
      <c r="C16" s="33">
        <f>+SUM([1]Г.Балан!$G$76:$G$108)</f>
        <v>130722652.00056802</v>
      </c>
    </row>
    <row r="17" spans="1:3" ht="15" customHeight="1">
      <c r="A17" s="29">
        <v>11</v>
      </c>
      <c r="B17" s="56" t="s">
        <v>194</v>
      </c>
      <c r="C17" s="33"/>
    </row>
    <row r="18" spans="1:3" ht="15" customHeight="1">
      <c r="A18" s="29">
        <v>12</v>
      </c>
      <c r="B18" s="56" t="s">
        <v>144</v>
      </c>
      <c r="C18" s="33">
        <f>+SUM([1]Г.Балан!$G$133:$G$138)</f>
        <v>38989612.479999997</v>
      </c>
    </row>
    <row r="19" spans="1:3" ht="15" customHeight="1">
      <c r="A19" s="29">
        <v>13</v>
      </c>
      <c r="B19" s="56" t="s">
        <v>195</v>
      </c>
      <c r="C19" s="55"/>
    </row>
    <row r="20" spans="1:3" ht="15" customHeight="1">
      <c r="A20" s="29">
        <v>14</v>
      </c>
      <c r="B20" s="56" t="s">
        <v>196</v>
      </c>
      <c r="C20" s="33">
        <f>-[2]Г.Балан!$F$195</f>
        <v>0</v>
      </c>
    </row>
    <row r="21" spans="1:3" ht="14.25" customHeight="1">
      <c r="A21" s="29">
        <v>15</v>
      </c>
      <c r="B21" s="56" t="s">
        <v>197</v>
      </c>
      <c r="C21" s="33"/>
    </row>
    <row r="22" spans="1:3" ht="15" customHeight="1">
      <c r="A22" s="29">
        <v>16</v>
      </c>
      <c r="B22" s="56" t="s">
        <v>198</v>
      </c>
      <c r="C22" s="33"/>
    </row>
    <row r="23" spans="1:3" ht="15" customHeight="1">
      <c r="A23" s="29">
        <v>17</v>
      </c>
      <c r="B23" s="56" t="s">
        <v>199</v>
      </c>
      <c r="C23" s="33"/>
    </row>
    <row r="24" spans="1:3" s="30" customFormat="1" ht="14.25" customHeight="1">
      <c r="A24" s="29">
        <v>18</v>
      </c>
      <c r="B24" s="58" t="s">
        <v>136</v>
      </c>
      <c r="C24" s="31">
        <f>C9+C10+C11+C12+C13+C14-C15-C16-C17-C18+C19+C20+C21+C22+C23</f>
        <v>2963153.7021549717</v>
      </c>
    </row>
    <row r="25" spans="1:3" ht="15" customHeight="1">
      <c r="A25" s="29">
        <v>19</v>
      </c>
      <c r="B25" s="57" t="s">
        <v>200</v>
      </c>
      <c r="C25" s="33">
        <f>+C24*0.1</f>
        <v>296315.37021549715</v>
      </c>
    </row>
    <row r="26" spans="1:3" s="30" customFormat="1" ht="14.25" customHeight="1">
      <c r="A26" s="29">
        <v>20</v>
      </c>
      <c r="B26" s="58" t="s">
        <v>137</v>
      </c>
      <c r="C26" s="31">
        <f>+C24-C25</f>
        <v>2666838.3319394747</v>
      </c>
    </row>
    <row r="27" spans="1:3" ht="36.75" customHeight="1">
      <c r="A27" s="29">
        <v>21</v>
      </c>
      <c r="B27" s="58" t="s">
        <v>201</v>
      </c>
      <c r="C27" s="32"/>
    </row>
    <row r="28" spans="1:3" s="30" customFormat="1" ht="14.25" customHeight="1">
      <c r="A28" s="29">
        <v>22</v>
      </c>
      <c r="B28" s="58" t="s">
        <v>138</v>
      </c>
      <c r="C28" s="31">
        <f>+C26-C27</f>
        <v>2666838.3319394747</v>
      </c>
    </row>
    <row r="29" spans="1:3" s="30" customFormat="1" ht="14.25" customHeight="1">
      <c r="A29" s="29">
        <v>23</v>
      </c>
      <c r="B29" s="61" t="s">
        <v>202</v>
      </c>
      <c r="C29" s="31"/>
    </row>
    <row r="30" spans="1:3" s="30" customFormat="1" ht="14.25" customHeight="1">
      <c r="A30" s="29"/>
      <c r="B30" s="60" t="s">
        <v>203</v>
      </c>
      <c r="C30" s="31"/>
    </row>
    <row r="31" spans="1:3" ht="15" customHeight="1">
      <c r="A31" s="34"/>
      <c r="B31" s="60" t="s">
        <v>204</v>
      </c>
      <c r="C31" s="32"/>
    </row>
    <row r="32" spans="1:3" ht="15" customHeight="1">
      <c r="A32" s="34"/>
      <c r="B32" s="60" t="s">
        <v>205</v>
      </c>
      <c r="C32" s="32"/>
    </row>
    <row r="33" spans="1:3" s="30" customFormat="1" ht="14.25" customHeight="1">
      <c r="A33" s="29">
        <v>24</v>
      </c>
      <c r="B33" s="58" t="s">
        <v>206</v>
      </c>
      <c r="C33" s="31"/>
    </row>
    <row r="34" spans="1:3" ht="15" customHeight="1">
      <c r="A34" s="29">
        <v>25</v>
      </c>
      <c r="B34" s="58" t="s">
        <v>207</v>
      </c>
      <c r="C34" s="33">
        <v>0</v>
      </c>
    </row>
    <row r="36" spans="1:3">
      <c r="A36" s="156" t="s">
        <v>229</v>
      </c>
      <c r="B36" s="156"/>
      <c r="C36" s="156"/>
    </row>
    <row r="37" spans="1:3">
      <c r="B37" s="1" t="s">
        <v>228</v>
      </c>
      <c r="C37" s="111"/>
    </row>
    <row r="48" spans="1:3">
      <c r="A48" s="23"/>
    </row>
    <row r="49" spans="3:3" s="23" customFormat="1">
      <c r="C49" s="24"/>
    </row>
    <row r="51" spans="3:3" s="23" customFormat="1">
      <c r="C51" s="24"/>
    </row>
    <row r="52" spans="3:3" s="23" customFormat="1">
      <c r="C52" s="24"/>
    </row>
    <row r="53" spans="3:3" s="23" customFormat="1">
      <c r="C53" s="24"/>
    </row>
    <row r="62" spans="3:3" s="23" customFormat="1" ht="14.25" customHeight="1">
      <c r="C62" s="24"/>
    </row>
    <row r="78" spans="3:3" s="23" customFormat="1">
      <c r="C78" s="24"/>
    </row>
  </sheetData>
  <mergeCells count="4">
    <mergeCell ref="A1:C1"/>
    <mergeCell ref="A3:B3"/>
    <mergeCell ref="A4:B4"/>
    <mergeCell ref="A36:C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showGridLines="0" zoomScale="80" zoomScaleNormal="80" zoomScalePageLayoutView="80" workbookViewId="0">
      <selection sqref="A1:XFD1048576"/>
    </sheetView>
  </sheetViews>
  <sheetFormatPr defaultColWidth="24.7109375" defaultRowHeight="14.25"/>
  <cols>
    <col min="1" max="1" width="4" style="5" customWidth="1"/>
    <col min="2" max="2" width="38.7109375" style="5" customWidth="1"/>
    <col min="3" max="3" width="17.42578125" style="4" customWidth="1"/>
    <col min="4" max="4" width="17.85546875" style="4" customWidth="1"/>
    <col min="5" max="5" width="21.7109375" style="4" customWidth="1"/>
    <col min="6" max="6" width="18.28515625" style="4" customWidth="1"/>
    <col min="7" max="7" width="17.42578125" style="4" customWidth="1"/>
    <col min="8" max="10" width="24.7109375" style="4"/>
    <col min="11" max="255" width="24.7109375" style="5"/>
    <col min="256" max="256" width="4" style="5" customWidth="1"/>
    <col min="257" max="257" width="38.7109375" style="5" customWidth="1"/>
    <col min="258" max="258" width="17.42578125" style="5" customWidth="1"/>
    <col min="259" max="260" width="11.42578125" style="5" customWidth="1"/>
    <col min="261" max="261" width="13.42578125" style="5" customWidth="1"/>
    <col min="262" max="263" width="14.42578125" style="5" customWidth="1"/>
    <col min="264" max="511" width="24.7109375" style="5"/>
    <col min="512" max="512" width="4" style="5" customWidth="1"/>
    <col min="513" max="513" width="38.7109375" style="5" customWidth="1"/>
    <col min="514" max="514" width="17.42578125" style="5" customWidth="1"/>
    <col min="515" max="516" width="11.42578125" style="5" customWidth="1"/>
    <col min="517" max="517" width="13.42578125" style="5" customWidth="1"/>
    <col min="518" max="519" width="14.42578125" style="5" customWidth="1"/>
    <col min="520" max="767" width="24.7109375" style="5"/>
    <col min="768" max="768" width="4" style="5" customWidth="1"/>
    <col min="769" max="769" width="38.7109375" style="5" customWidth="1"/>
    <col min="770" max="770" width="17.42578125" style="5" customWidth="1"/>
    <col min="771" max="772" width="11.42578125" style="5" customWidth="1"/>
    <col min="773" max="773" width="13.42578125" style="5" customWidth="1"/>
    <col min="774" max="775" width="14.42578125" style="5" customWidth="1"/>
    <col min="776" max="1023" width="24.7109375" style="5"/>
    <col min="1024" max="1024" width="4" style="5" customWidth="1"/>
    <col min="1025" max="1025" width="38.7109375" style="5" customWidth="1"/>
    <col min="1026" max="1026" width="17.42578125" style="5" customWidth="1"/>
    <col min="1027" max="1028" width="11.42578125" style="5" customWidth="1"/>
    <col min="1029" max="1029" width="13.42578125" style="5" customWidth="1"/>
    <col min="1030" max="1031" width="14.42578125" style="5" customWidth="1"/>
    <col min="1032" max="1279" width="24.7109375" style="5"/>
    <col min="1280" max="1280" width="4" style="5" customWidth="1"/>
    <col min="1281" max="1281" width="38.7109375" style="5" customWidth="1"/>
    <col min="1282" max="1282" width="17.42578125" style="5" customWidth="1"/>
    <col min="1283" max="1284" width="11.42578125" style="5" customWidth="1"/>
    <col min="1285" max="1285" width="13.42578125" style="5" customWidth="1"/>
    <col min="1286" max="1287" width="14.42578125" style="5" customWidth="1"/>
    <col min="1288" max="1535" width="24.7109375" style="5"/>
    <col min="1536" max="1536" width="4" style="5" customWidth="1"/>
    <col min="1537" max="1537" width="38.7109375" style="5" customWidth="1"/>
    <col min="1538" max="1538" width="17.42578125" style="5" customWidth="1"/>
    <col min="1539" max="1540" width="11.42578125" style="5" customWidth="1"/>
    <col min="1541" max="1541" width="13.42578125" style="5" customWidth="1"/>
    <col min="1542" max="1543" width="14.42578125" style="5" customWidth="1"/>
    <col min="1544" max="1791" width="24.7109375" style="5"/>
    <col min="1792" max="1792" width="4" style="5" customWidth="1"/>
    <col min="1793" max="1793" width="38.7109375" style="5" customWidth="1"/>
    <col min="1794" max="1794" width="17.42578125" style="5" customWidth="1"/>
    <col min="1795" max="1796" width="11.42578125" style="5" customWidth="1"/>
    <col min="1797" max="1797" width="13.42578125" style="5" customWidth="1"/>
    <col min="1798" max="1799" width="14.42578125" style="5" customWidth="1"/>
    <col min="1800" max="2047" width="24.7109375" style="5"/>
    <col min="2048" max="2048" width="4" style="5" customWidth="1"/>
    <col min="2049" max="2049" width="38.7109375" style="5" customWidth="1"/>
    <col min="2050" max="2050" width="17.42578125" style="5" customWidth="1"/>
    <col min="2051" max="2052" width="11.42578125" style="5" customWidth="1"/>
    <col min="2053" max="2053" width="13.42578125" style="5" customWidth="1"/>
    <col min="2054" max="2055" width="14.42578125" style="5" customWidth="1"/>
    <col min="2056" max="2303" width="24.7109375" style="5"/>
    <col min="2304" max="2304" width="4" style="5" customWidth="1"/>
    <col min="2305" max="2305" width="38.7109375" style="5" customWidth="1"/>
    <col min="2306" max="2306" width="17.42578125" style="5" customWidth="1"/>
    <col min="2307" max="2308" width="11.42578125" style="5" customWidth="1"/>
    <col min="2309" max="2309" width="13.42578125" style="5" customWidth="1"/>
    <col min="2310" max="2311" width="14.42578125" style="5" customWidth="1"/>
    <col min="2312" max="2559" width="24.7109375" style="5"/>
    <col min="2560" max="2560" width="4" style="5" customWidth="1"/>
    <col min="2561" max="2561" width="38.7109375" style="5" customWidth="1"/>
    <col min="2562" max="2562" width="17.42578125" style="5" customWidth="1"/>
    <col min="2563" max="2564" width="11.42578125" style="5" customWidth="1"/>
    <col min="2565" max="2565" width="13.42578125" style="5" customWidth="1"/>
    <col min="2566" max="2567" width="14.42578125" style="5" customWidth="1"/>
    <col min="2568" max="2815" width="24.7109375" style="5"/>
    <col min="2816" max="2816" width="4" style="5" customWidth="1"/>
    <col min="2817" max="2817" width="38.7109375" style="5" customWidth="1"/>
    <col min="2818" max="2818" width="17.42578125" style="5" customWidth="1"/>
    <col min="2819" max="2820" width="11.42578125" style="5" customWidth="1"/>
    <col min="2821" max="2821" width="13.42578125" style="5" customWidth="1"/>
    <col min="2822" max="2823" width="14.42578125" style="5" customWidth="1"/>
    <col min="2824" max="3071" width="24.7109375" style="5"/>
    <col min="3072" max="3072" width="4" style="5" customWidth="1"/>
    <col min="3073" max="3073" width="38.7109375" style="5" customWidth="1"/>
    <col min="3074" max="3074" width="17.42578125" style="5" customWidth="1"/>
    <col min="3075" max="3076" width="11.42578125" style="5" customWidth="1"/>
    <col min="3077" max="3077" width="13.42578125" style="5" customWidth="1"/>
    <col min="3078" max="3079" width="14.42578125" style="5" customWidth="1"/>
    <col min="3080" max="3327" width="24.7109375" style="5"/>
    <col min="3328" max="3328" width="4" style="5" customWidth="1"/>
    <col min="3329" max="3329" width="38.7109375" style="5" customWidth="1"/>
    <col min="3330" max="3330" width="17.42578125" style="5" customWidth="1"/>
    <col min="3331" max="3332" width="11.42578125" style="5" customWidth="1"/>
    <col min="3333" max="3333" width="13.42578125" style="5" customWidth="1"/>
    <col min="3334" max="3335" width="14.42578125" style="5" customWidth="1"/>
    <col min="3336" max="3583" width="24.7109375" style="5"/>
    <col min="3584" max="3584" width="4" style="5" customWidth="1"/>
    <col min="3585" max="3585" width="38.7109375" style="5" customWidth="1"/>
    <col min="3586" max="3586" width="17.42578125" style="5" customWidth="1"/>
    <col min="3587" max="3588" width="11.42578125" style="5" customWidth="1"/>
    <col min="3589" max="3589" width="13.42578125" style="5" customWidth="1"/>
    <col min="3590" max="3591" width="14.42578125" style="5" customWidth="1"/>
    <col min="3592" max="3839" width="24.7109375" style="5"/>
    <col min="3840" max="3840" width="4" style="5" customWidth="1"/>
    <col min="3841" max="3841" width="38.7109375" style="5" customWidth="1"/>
    <col min="3842" max="3842" width="17.42578125" style="5" customWidth="1"/>
    <col min="3843" max="3844" width="11.42578125" style="5" customWidth="1"/>
    <col min="3845" max="3845" width="13.42578125" style="5" customWidth="1"/>
    <col min="3846" max="3847" width="14.42578125" style="5" customWidth="1"/>
    <col min="3848" max="4095" width="24.7109375" style="5"/>
    <col min="4096" max="4096" width="4" style="5" customWidth="1"/>
    <col min="4097" max="4097" width="38.7109375" style="5" customWidth="1"/>
    <col min="4098" max="4098" width="17.42578125" style="5" customWidth="1"/>
    <col min="4099" max="4100" width="11.42578125" style="5" customWidth="1"/>
    <col min="4101" max="4101" width="13.42578125" style="5" customWidth="1"/>
    <col min="4102" max="4103" width="14.42578125" style="5" customWidth="1"/>
    <col min="4104" max="4351" width="24.7109375" style="5"/>
    <col min="4352" max="4352" width="4" style="5" customWidth="1"/>
    <col min="4353" max="4353" width="38.7109375" style="5" customWidth="1"/>
    <col min="4354" max="4354" width="17.42578125" style="5" customWidth="1"/>
    <col min="4355" max="4356" width="11.42578125" style="5" customWidth="1"/>
    <col min="4357" max="4357" width="13.42578125" style="5" customWidth="1"/>
    <col min="4358" max="4359" width="14.42578125" style="5" customWidth="1"/>
    <col min="4360" max="4607" width="24.7109375" style="5"/>
    <col min="4608" max="4608" width="4" style="5" customWidth="1"/>
    <col min="4609" max="4609" width="38.7109375" style="5" customWidth="1"/>
    <col min="4610" max="4610" width="17.42578125" style="5" customWidth="1"/>
    <col min="4611" max="4612" width="11.42578125" style="5" customWidth="1"/>
    <col min="4613" max="4613" width="13.42578125" style="5" customWidth="1"/>
    <col min="4614" max="4615" width="14.42578125" style="5" customWidth="1"/>
    <col min="4616" max="4863" width="24.7109375" style="5"/>
    <col min="4864" max="4864" width="4" style="5" customWidth="1"/>
    <col min="4865" max="4865" width="38.7109375" style="5" customWidth="1"/>
    <col min="4866" max="4866" width="17.42578125" style="5" customWidth="1"/>
    <col min="4867" max="4868" width="11.42578125" style="5" customWidth="1"/>
    <col min="4869" max="4869" width="13.42578125" style="5" customWidth="1"/>
    <col min="4870" max="4871" width="14.42578125" style="5" customWidth="1"/>
    <col min="4872" max="5119" width="24.7109375" style="5"/>
    <col min="5120" max="5120" width="4" style="5" customWidth="1"/>
    <col min="5121" max="5121" width="38.7109375" style="5" customWidth="1"/>
    <col min="5122" max="5122" width="17.42578125" style="5" customWidth="1"/>
    <col min="5123" max="5124" width="11.42578125" style="5" customWidth="1"/>
    <col min="5125" max="5125" width="13.42578125" style="5" customWidth="1"/>
    <col min="5126" max="5127" width="14.42578125" style="5" customWidth="1"/>
    <col min="5128" max="5375" width="24.7109375" style="5"/>
    <col min="5376" max="5376" width="4" style="5" customWidth="1"/>
    <col min="5377" max="5377" width="38.7109375" style="5" customWidth="1"/>
    <col min="5378" max="5378" width="17.42578125" style="5" customWidth="1"/>
    <col min="5379" max="5380" width="11.42578125" style="5" customWidth="1"/>
    <col min="5381" max="5381" width="13.42578125" style="5" customWidth="1"/>
    <col min="5382" max="5383" width="14.42578125" style="5" customWidth="1"/>
    <col min="5384" max="5631" width="24.7109375" style="5"/>
    <col min="5632" max="5632" width="4" style="5" customWidth="1"/>
    <col min="5633" max="5633" width="38.7109375" style="5" customWidth="1"/>
    <col min="5634" max="5634" width="17.42578125" style="5" customWidth="1"/>
    <col min="5635" max="5636" width="11.42578125" style="5" customWidth="1"/>
    <col min="5637" max="5637" width="13.42578125" style="5" customWidth="1"/>
    <col min="5638" max="5639" width="14.42578125" style="5" customWidth="1"/>
    <col min="5640" max="5887" width="24.7109375" style="5"/>
    <col min="5888" max="5888" width="4" style="5" customWidth="1"/>
    <col min="5889" max="5889" width="38.7109375" style="5" customWidth="1"/>
    <col min="5890" max="5890" width="17.42578125" style="5" customWidth="1"/>
    <col min="5891" max="5892" width="11.42578125" style="5" customWidth="1"/>
    <col min="5893" max="5893" width="13.42578125" style="5" customWidth="1"/>
    <col min="5894" max="5895" width="14.42578125" style="5" customWidth="1"/>
    <col min="5896" max="6143" width="24.7109375" style="5"/>
    <col min="6144" max="6144" width="4" style="5" customWidth="1"/>
    <col min="6145" max="6145" width="38.7109375" style="5" customWidth="1"/>
    <col min="6146" max="6146" width="17.42578125" style="5" customWidth="1"/>
    <col min="6147" max="6148" width="11.42578125" style="5" customWidth="1"/>
    <col min="6149" max="6149" width="13.42578125" style="5" customWidth="1"/>
    <col min="6150" max="6151" width="14.42578125" style="5" customWidth="1"/>
    <col min="6152" max="6399" width="24.7109375" style="5"/>
    <col min="6400" max="6400" width="4" style="5" customWidth="1"/>
    <col min="6401" max="6401" width="38.7109375" style="5" customWidth="1"/>
    <col min="6402" max="6402" width="17.42578125" style="5" customWidth="1"/>
    <col min="6403" max="6404" width="11.42578125" style="5" customWidth="1"/>
    <col min="6405" max="6405" width="13.42578125" style="5" customWidth="1"/>
    <col min="6406" max="6407" width="14.42578125" style="5" customWidth="1"/>
    <col min="6408" max="6655" width="24.7109375" style="5"/>
    <col min="6656" max="6656" width="4" style="5" customWidth="1"/>
    <col min="6657" max="6657" width="38.7109375" style="5" customWidth="1"/>
    <col min="6658" max="6658" width="17.42578125" style="5" customWidth="1"/>
    <col min="6659" max="6660" width="11.42578125" style="5" customWidth="1"/>
    <col min="6661" max="6661" width="13.42578125" style="5" customWidth="1"/>
    <col min="6662" max="6663" width="14.42578125" style="5" customWidth="1"/>
    <col min="6664" max="6911" width="24.7109375" style="5"/>
    <col min="6912" max="6912" width="4" style="5" customWidth="1"/>
    <col min="6913" max="6913" width="38.7109375" style="5" customWidth="1"/>
    <col min="6914" max="6914" width="17.42578125" style="5" customWidth="1"/>
    <col min="6915" max="6916" width="11.42578125" style="5" customWidth="1"/>
    <col min="6917" max="6917" width="13.42578125" style="5" customWidth="1"/>
    <col min="6918" max="6919" width="14.42578125" style="5" customWidth="1"/>
    <col min="6920" max="7167" width="24.7109375" style="5"/>
    <col min="7168" max="7168" width="4" style="5" customWidth="1"/>
    <col min="7169" max="7169" width="38.7109375" style="5" customWidth="1"/>
    <col min="7170" max="7170" width="17.42578125" style="5" customWidth="1"/>
    <col min="7171" max="7172" width="11.42578125" style="5" customWidth="1"/>
    <col min="7173" max="7173" width="13.42578125" style="5" customWidth="1"/>
    <col min="7174" max="7175" width="14.42578125" style="5" customWidth="1"/>
    <col min="7176" max="7423" width="24.7109375" style="5"/>
    <col min="7424" max="7424" width="4" style="5" customWidth="1"/>
    <col min="7425" max="7425" width="38.7109375" style="5" customWidth="1"/>
    <col min="7426" max="7426" width="17.42578125" style="5" customWidth="1"/>
    <col min="7427" max="7428" width="11.42578125" style="5" customWidth="1"/>
    <col min="7429" max="7429" width="13.42578125" style="5" customWidth="1"/>
    <col min="7430" max="7431" width="14.42578125" style="5" customWidth="1"/>
    <col min="7432" max="7679" width="24.7109375" style="5"/>
    <col min="7680" max="7680" width="4" style="5" customWidth="1"/>
    <col min="7681" max="7681" width="38.7109375" style="5" customWidth="1"/>
    <col min="7682" max="7682" width="17.42578125" style="5" customWidth="1"/>
    <col min="7683" max="7684" width="11.42578125" style="5" customWidth="1"/>
    <col min="7685" max="7685" width="13.42578125" style="5" customWidth="1"/>
    <col min="7686" max="7687" width="14.42578125" style="5" customWidth="1"/>
    <col min="7688" max="7935" width="24.7109375" style="5"/>
    <col min="7936" max="7936" width="4" style="5" customWidth="1"/>
    <col min="7937" max="7937" width="38.7109375" style="5" customWidth="1"/>
    <col min="7938" max="7938" width="17.42578125" style="5" customWidth="1"/>
    <col min="7939" max="7940" width="11.42578125" style="5" customWidth="1"/>
    <col min="7941" max="7941" width="13.42578125" style="5" customWidth="1"/>
    <col min="7942" max="7943" width="14.42578125" style="5" customWidth="1"/>
    <col min="7944" max="8191" width="24.7109375" style="5"/>
    <col min="8192" max="8192" width="4" style="5" customWidth="1"/>
    <col min="8193" max="8193" width="38.7109375" style="5" customWidth="1"/>
    <col min="8194" max="8194" width="17.42578125" style="5" customWidth="1"/>
    <col min="8195" max="8196" width="11.42578125" style="5" customWidth="1"/>
    <col min="8197" max="8197" width="13.42578125" style="5" customWidth="1"/>
    <col min="8198" max="8199" width="14.42578125" style="5" customWidth="1"/>
    <col min="8200" max="8447" width="24.7109375" style="5"/>
    <col min="8448" max="8448" width="4" style="5" customWidth="1"/>
    <col min="8449" max="8449" width="38.7109375" style="5" customWidth="1"/>
    <col min="8450" max="8450" width="17.42578125" style="5" customWidth="1"/>
    <col min="8451" max="8452" width="11.42578125" style="5" customWidth="1"/>
    <col min="8453" max="8453" width="13.42578125" style="5" customWidth="1"/>
    <col min="8454" max="8455" width="14.42578125" style="5" customWidth="1"/>
    <col min="8456" max="8703" width="24.7109375" style="5"/>
    <col min="8704" max="8704" width="4" style="5" customWidth="1"/>
    <col min="8705" max="8705" width="38.7109375" style="5" customWidth="1"/>
    <col min="8706" max="8706" width="17.42578125" style="5" customWidth="1"/>
    <col min="8707" max="8708" width="11.42578125" style="5" customWidth="1"/>
    <col min="8709" max="8709" width="13.42578125" style="5" customWidth="1"/>
    <col min="8710" max="8711" width="14.42578125" style="5" customWidth="1"/>
    <col min="8712" max="8959" width="24.7109375" style="5"/>
    <col min="8960" max="8960" width="4" style="5" customWidth="1"/>
    <col min="8961" max="8961" width="38.7109375" style="5" customWidth="1"/>
    <col min="8962" max="8962" width="17.42578125" style="5" customWidth="1"/>
    <col min="8963" max="8964" width="11.42578125" style="5" customWidth="1"/>
    <col min="8965" max="8965" width="13.42578125" style="5" customWidth="1"/>
    <col min="8966" max="8967" width="14.42578125" style="5" customWidth="1"/>
    <col min="8968" max="9215" width="24.7109375" style="5"/>
    <col min="9216" max="9216" width="4" style="5" customWidth="1"/>
    <col min="9217" max="9217" width="38.7109375" style="5" customWidth="1"/>
    <col min="9218" max="9218" width="17.42578125" style="5" customWidth="1"/>
    <col min="9219" max="9220" width="11.42578125" style="5" customWidth="1"/>
    <col min="9221" max="9221" width="13.42578125" style="5" customWidth="1"/>
    <col min="9222" max="9223" width="14.42578125" style="5" customWidth="1"/>
    <col min="9224" max="9471" width="24.7109375" style="5"/>
    <col min="9472" max="9472" width="4" style="5" customWidth="1"/>
    <col min="9473" max="9473" width="38.7109375" style="5" customWidth="1"/>
    <col min="9474" max="9474" width="17.42578125" style="5" customWidth="1"/>
    <col min="9475" max="9476" width="11.42578125" style="5" customWidth="1"/>
    <col min="9477" max="9477" width="13.42578125" style="5" customWidth="1"/>
    <col min="9478" max="9479" width="14.42578125" style="5" customWidth="1"/>
    <col min="9480" max="9727" width="24.7109375" style="5"/>
    <col min="9728" max="9728" width="4" style="5" customWidth="1"/>
    <col min="9729" max="9729" width="38.7109375" style="5" customWidth="1"/>
    <col min="9730" max="9730" width="17.42578125" style="5" customWidth="1"/>
    <col min="9731" max="9732" width="11.42578125" style="5" customWidth="1"/>
    <col min="9733" max="9733" width="13.42578125" style="5" customWidth="1"/>
    <col min="9734" max="9735" width="14.42578125" style="5" customWidth="1"/>
    <col min="9736" max="9983" width="24.7109375" style="5"/>
    <col min="9984" max="9984" width="4" style="5" customWidth="1"/>
    <col min="9985" max="9985" width="38.7109375" style="5" customWidth="1"/>
    <col min="9986" max="9986" width="17.42578125" style="5" customWidth="1"/>
    <col min="9987" max="9988" width="11.42578125" style="5" customWidth="1"/>
    <col min="9989" max="9989" width="13.42578125" style="5" customWidth="1"/>
    <col min="9990" max="9991" width="14.42578125" style="5" customWidth="1"/>
    <col min="9992" max="10239" width="24.7109375" style="5"/>
    <col min="10240" max="10240" width="4" style="5" customWidth="1"/>
    <col min="10241" max="10241" width="38.7109375" style="5" customWidth="1"/>
    <col min="10242" max="10242" width="17.42578125" style="5" customWidth="1"/>
    <col min="10243" max="10244" width="11.42578125" style="5" customWidth="1"/>
    <col min="10245" max="10245" width="13.42578125" style="5" customWidth="1"/>
    <col min="10246" max="10247" width="14.42578125" style="5" customWidth="1"/>
    <col min="10248" max="10495" width="24.7109375" style="5"/>
    <col min="10496" max="10496" width="4" style="5" customWidth="1"/>
    <col min="10497" max="10497" width="38.7109375" style="5" customWidth="1"/>
    <col min="10498" max="10498" width="17.42578125" style="5" customWidth="1"/>
    <col min="10499" max="10500" width="11.42578125" style="5" customWidth="1"/>
    <col min="10501" max="10501" width="13.42578125" style="5" customWidth="1"/>
    <col min="10502" max="10503" width="14.42578125" style="5" customWidth="1"/>
    <col min="10504" max="10751" width="24.7109375" style="5"/>
    <col min="10752" max="10752" width="4" style="5" customWidth="1"/>
    <col min="10753" max="10753" width="38.7109375" style="5" customWidth="1"/>
    <col min="10754" max="10754" width="17.42578125" style="5" customWidth="1"/>
    <col min="10755" max="10756" width="11.42578125" style="5" customWidth="1"/>
    <col min="10757" max="10757" width="13.42578125" style="5" customWidth="1"/>
    <col min="10758" max="10759" width="14.42578125" style="5" customWidth="1"/>
    <col min="10760" max="11007" width="24.7109375" style="5"/>
    <col min="11008" max="11008" width="4" style="5" customWidth="1"/>
    <col min="11009" max="11009" width="38.7109375" style="5" customWidth="1"/>
    <col min="11010" max="11010" width="17.42578125" style="5" customWidth="1"/>
    <col min="11011" max="11012" width="11.42578125" style="5" customWidth="1"/>
    <col min="11013" max="11013" width="13.42578125" style="5" customWidth="1"/>
    <col min="11014" max="11015" width="14.42578125" style="5" customWidth="1"/>
    <col min="11016" max="11263" width="24.7109375" style="5"/>
    <col min="11264" max="11264" width="4" style="5" customWidth="1"/>
    <col min="11265" max="11265" width="38.7109375" style="5" customWidth="1"/>
    <col min="11266" max="11266" width="17.42578125" style="5" customWidth="1"/>
    <col min="11267" max="11268" width="11.42578125" style="5" customWidth="1"/>
    <col min="11269" max="11269" width="13.42578125" style="5" customWidth="1"/>
    <col min="11270" max="11271" width="14.42578125" style="5" customWidth="1"/>
    <col min="11272" max="11519" width="24.7109375" style="5"/>
    <col min="11520" max="11520" width="4" style="5" customWidth="1"/>
    <col min="11521" max="11521" width="38.7109375" style="5" customWidth="1"/>
    <col min="11522" max="11522" width="17.42578125" style="5" customWidth="1"/>
    <col min="11523" max="11524" width="11.42578125" style="5" customWidth="1"/>
    <col min="11525" max="11525" width="13.42578125" style="5" customWidth="1"/>
    <col min="11526" max="11527" width="14.42578125" style="5" customWidth="1"/>
    <col min="11528" max="11775" width="24.7109375" style="5"/>
    <col min="11776" max="11776" width="4" style="5" customWidth="1"/>
    <col min="11777" max="11777" width="38.7109375" style="5" customWidth="1"/>
    <col min="11778" max="11778" width="17.42578125" style="5" customWidth="1"/>
    <col min="11779" max="11780" width="11.42578125" style="5" customWidth="1"/>
    <col min="11781" max="11781" width="13.42578125" style="5" customWidth="1"/>
    <col min="11782" max="11783" width="14.42578125" style="5" customWidth="1"/>
    <col min="11784" max="12031" width="24.7109375" style="5"/>
    <col min="12032" max="12032" width="4" style="5" customWidth="1"/>
    <col min="12033" max="12033" width="38.7109375" style="5" customWidth="1"/>
    <col min="12034" max="12034" width="17.42578125" style="5" customWidth="1"/>
    <col min="12035" max="12036" width="11.42578125" style="5" customWidth="1"/>
    <col min="12037" max="12037" width="13.42578125" style="5" customWidth="1"/>
    <col min="12038" max="12039" width="14.42578125" style="5" customWidth="1"/>
    <col min="12040" max="12287" width="24.7109375" style="5"/>
    <col min="12288" max="12288" width="4" style="5" customWidth="1"/>
    <col min="12289" max="12289" width="38.7109375" style="5" customWidth="1"/>
    <col min="12290" max="12290" width="17.42578125" style="5" customWidth="1"/>
    <col min="12291" max="12292" width="11.42578125" style="5" customWidth="1"/>
    <col min="12293" max="12293" width="13.42578125" style="5" customWidth="1"/>
    <col min="12294" max="12295" width="14.42578125" style="5" customWidth="1"/>
    <col min="12296" max="12543" width="24.7109375" style="5"/>
    <col min="12544" max="12544" width="4" style="5" customWidth="1"/>
    <col min="12545" max="12545" width="38.7109375" style="5" customWidth="1"/>
    <col min="12546" max="12546" width="17.42578125" style="5" customWidth="1"/>
    <col min="12547" max="12548" width="11.42578125" style="5" customWidth="1"/>
    <col min="12549" max="12549" width="13.42578125" style="5" customWidth="1"/>
    <col min="12550" max="12551" width="14.42578125" style="5" customWidth="1"/>
    <col min="12552" max="12799" width="24.7109375" style="5"/>
    <col min="12800" max="12800" width="4" style="5" customWidth="1"/>
    <col min="12801" max="12801" width="38.7109375" style="5" customWidth="1"/>
    <col min="12802" max="12802" width="17.42578125" style="5" customWidth="1"/>
    <col min="12803" max="12804" width="11.42578125" style="5" customWidth="1"/>
    <col min="12805" max="12805" width="13.42578125" style="5" customWidth="1"/>
    <col min="12806" max="12807" width="14.42578125" style="5" customWidth="1"/>
    <col min="12808" max="13055" width="24.7109375" style="5"/>
    <col min="13056" max="13056" width="4" style="5" customWidth="1"/>
    <col min="13057" max="13057" width="38.7109375" style="5" customWidth="1"/>
    <col min="13058" max="13058" width="17.42578125" style="5" customWidth="1"/>
    <col min="13059" max="13060" width="11.42578125" style="5" customWidth="1"/>
    <col min="13061" max="13061" width="13.42578125" style="5" customWidth="1"/>
    <col min="13062" max="13063" width="14.42578125" style="5" customWidth="1"/>
    <col min="13064" max="13311" width="24.7109375" style="5"/>
    <col min="13312" max="13312" width="4" style="5" customWidth="1"/>
    <col min="13313" max="13313" width="38.7109375" style="5" customWidth="1"/>
    <col min="13314" max="13314" width="17.42578125" style="5" customWidth="1"/>
    <col min="13315" max="13316" width="11.42578125" style="5" customWidth="1"/>
    <col min="13317" max="13317" width="13.42578125" style="5" customWidth="1"/>
    <col min="13318" max="13319" width="14.42578125" style="5" customWidth="1"/>
    <col min="13320" max="13567" width="24.7109375" style="5"/>
    <col min="13568" max="13568" width="4" style="5" customWidth="1"/>
    <col min="13569" max="13569" width="38.7109375" style="5" customWidth="1"/>
    <col min="13570" max="13570" width="17.42578125" style="5" customWidth="1"/>
    <col min="13571" max="13572" width="11.42578125" style="5" customWidth="1"/>
    <col min="13573" max="13573" width="13.42578125" style="5" customWidth="1"/>
    <col min="13574" max="13575" width="14.42578125" style="5" customWidth="1"/>
    <col min="13576" max="13823" width="24.7109375" style="5"/>
    <col min="13824" max="13824" width="4" style="5" customWidth="1"/>
    <col min="13825" max="13825" width="38.7109375" style="5" customWidth="1"/>
    <col min="13826" max="13826" width="17.42578125" style="5" customWidth="1"/>
    <col min="13827" max="13828" width="11.42578125" style="5" customWidth="1"/>
    <col min="13829" max="13829" width="13.42578125" style="5" customWidth="1"/>
    <col min="13830" max="13831" width="14.42578125" style="5" customWidth="1"/>
    <col min="13832" max="14079" width="24.7109375" style="5"/>
    <col min="14080" max="14080" width="4" style="5" customWidth="1"/>
    <col min="14081" max="14081" width="38.7109375" style="5" customWidth="1"/>
    <col min="14082" max="14082" width="17.42578125" style="5" customWidth="1"/>
    <col min="14083" max="14084" width="11.42578125" style="5" customWidth="1"/>
    <col min="14085" max="14085" width="13.42578125" style="5" customWidth="1"/>
    <col min="14086" max="14087" width="14.42578125" style="5" customWidth="1"/>
    <col min="14088" max="14335" width="24.7109375" style="5"/>
    <col min="14336" max="14336" width="4" style="5" customWidth="1"/>
    <col min="14337" max="14337" width="38.7109375" style="5" customWidth="1"/>
    <col min="14338" max="14338" width="17.42578125" style="5" customWidth="1"/>
    <col min="14339" max="14340" width="11.42578125" style="5" customWidth="1"/>
    <col min="14341" max="14341" width="13.42578125" style="5" customWidth="1"/>
    <col min="14342" max="14343" width="14.42578125" style="5" customWidth="1"/>
    <col min="14344" max="14591" width="24.7109375" style="5"/>
    <col min="14592" max="14592" width="4" style="5" customWidth="1"/>
    <col min="14593" max="14593" width="38.7109375" style="5" customWidth="1"/>
    <col min="14594" max="14594" width="17.42578125" style="5" customWidth="1"/>
    <col min="14595" max="14596" width="11.42578125" style="5" customWidth="1"/>
    <col min="14597" max="14597" width="13.42578125" style="5" customWidth="1"/>
    <col min="14598" max="14599" width="14.42578125" style="5" customWidth="1"/>
    <col min="14600" max="14847" width="24.7109375" style="5"/>
    <col min="14848" max="14848" width="4" style="5" customWidth="1"/>
    <col min="14849" max="14849" width="38.7109375" style="5" customWidth="1"/>
    <col min="14850" max="14850" width="17.42578125" style="5" customWidth="1"/>
    <col min="14851" max="14852" width="11.42578125" style="5" customWidth="1"/>
    <col min="14853" max="14853" width="13.42578125" style="5" customWidth="1"/>
    <col min="14854" max="14855" width="14.42578125" style="5" customWidth="1"/>
    <col min="14856" max="15103" width="24.7109375" style="5"/>
    <col min="15104" max="15104" width="4" style="5" customWidth="1"/>
    <col min="15105" max="15105" width="38.7109375" style="5" customWidth="1"/>
    <col min="15106" max="15106" width="17.42578125" style="5" customWidth="1"/>
    <col min="15107" max="15108" width="11.42578125" style="5" customWidth="1"/>
    <col min="15109" max="15109" width="13.42578125" style="5" customWidth="1"/>
    <col min="15110" max="15111" width="14.42578125" style="5" customWidth="1"/>
    <col min="15112" max="15359" width="24.7109375" style="5"/>
    <col min="15360" max="15360" width="4" style="5" customWidth="1"/>
    <col min="15361" max="15361" width="38.7109375" style="5" customWidth="1"/>
    <col min="15362" max="15362" width="17.42578125" style="5" customWidth="1"/>
    <col min="15363" max="15364" width="11.42578125" style="5" customWidth="1"/>
    <col min="15365" max="15365" width="13.42578125" style="5" customWidth="1"/>
    <col min="15366" max="15367" width="14.42578125" style="5" customWidth="1"/>
    <col min="15368" max="15615" width="24.7109375" style="5"/>
    <col min="15616" max="15616" width="4" style="5" customWidth="1"/>
    <col min="15617" max="15617" width="38.7109375" style="5" customWidth="1"/>
    <col min="15618" max="15618" width="17.42578125" style="5" customWidth="1"/>
    <col min="15619" max="15620" width="11.42578125" style="5" customWidth="1"/>
    <col min="15621" max="15621" width="13.42578125" style="5" customWidth="1"/>
    <col min="15622" max="15623" width="14.42578125" style="5" customWidth="1"/>
    <col min="15624" max="15871" width="24.7109375" style="5"/>
    <col min="15872" max="15872" width="4" style="5" customWidth="1"/>
    <col min="15873" max="15873" width="38.7109375" style="5" customWidth="1"/>
    <col min="15874" max="15874" width="17.42578125" style="5" customWidth="1"/>
    <col min="15875" max="15876" width="11.42578125" style="5" customWidth="1"/>
    <col min="15877" max="15877" width="13.42578125" style="5" customWidth="1"/>
    <col min="15878" max="15879" width="14.42578125" style="5" customWidth="1"/>
    <col min="15880" max="16127" width="24.7109375" style="5"/>
    <col min="16128" max="16128" width="4" style="5" customWidth="1"/>
    <col min="16129" max="16129" width="38.7109375" style="5" customWidth="1"/>
    <col min="16130" max="16130" width="17.42578125" style="5" customWidth="1"/>
    <col min="16131" max="16132" width="11.42578125" style="5" customWidth="1"/>
    <col min="16133" max="16133" width="13.42578125" style="5" customWidth="1"/>
    <col min="16134" max="16135" width="14.42578125" style="5" customWidth="1"/>
    <col min="16136" max="16384" width="24.7109375" style="5"/>
  </cols>
  <sheetData>
    <row r="2" spans="1:10" ht="18">
      <c r="A2" s="138" t="s">
        <v>111</v>
      </c>
      <c r="B2" s="138"/>
      <c r="C2" s="138"/>
      <c r="D2" s="138"/>
      <c r="E2" s="138"/>
      <c r="F2" s="138"/>
      <c r="G2" s="138"/>
    </row>
    <row r="3" spans="1:10">
      <c r="A3" s="6"/>
      <c r="B3" s="3" t="s">
        <v>227</v>
      </c>
      <c r="C3" s="3"/>
      <c r="D3" s="3"/>
      <c r="F3" s="79" t="str">
        <f>+'CT1'!D3</f>
        <v>2023 оны 06 сарын 30 ний өдөр</v>
      </c>
      <c r="G3" s="79"/>
    </row>
    <row r="4" spans="1:10">
      <c r="B4" s="21" t="s">
        <v>7</v>
      </c>
    </row>
    <row r="5" spans="1:10" ht="11.25" customHeight="1">
      <c r="C5" s="7"/>
      <c r="D5" s="7"/>
      <c r="E5" s="7"/>
      <c r="F5" s="7"/>
      <c r="G5" s="8" t="s">
        <v>8</v>
      </c>
    </row>
    <row r="6" spans="1:10" s="10" customFormat="1" ht="14.25" customHeight="1">
      <c r="A6" s="157"/>
      <c r="B6" s="157" t="s">
        <v>112</v>
      </c>
      <c r="C6" s="158" t="s">
        <v>208</v>
      </c>
      <c r="D6" s="158" t="s">
        <v>100</v>
      </c>
      <c r="E6" s="158" t="s">
        <v>104</v>
      </c>
      <c r="F6" s="158" t="s">
        <v>217</v>
      </c>
      <c r="G6" s="159" t="s">
        <v>212</v>
      </c>
      <c r="H6" s="9"/>
      <c r="I6" s="9"/>
      <c r="J6" s="9"/>
    </row>
    <row r="7" spans="1:10" s="10" customFormat="1">
      <c r="A7" s="157"/>
      <c r="B7" s="157"/>
      <c r="C7" s="158"/>
      <c r="D7" s="158"/>
      <c r="E7" s="158"/>
      <c r="F7" s="158"/>
      <c r="G7" s="159"/>
      <c r="H7" s="9"/>
      <c r="I7" s="9"/>
      <c r="J7" s="9"/>
    </row>
    <row r="8" spans="1:10" s="10" customFormat="1">
      <c r="A8" s="157"/>
      <c r="B8" s="157"/>
      <c r="C8" s="158"/>
      <c r="D8" s="158"/>
      <c r="E8" s="158"/>
      <c r="F8" s="158"/>
      <c r="G8" s="159"/>
      <c r="H8" s="9"/>
      <c r="I8" s="9"/>
      <c r="J8" s="9"/>
    </row>
    <row r="9" spans="1:10" s="14" customFormat="1" ht="17.25" customHeight="1">
      <c r="A9" s="11">
        <v>1</v>
      </c>
      <c r="B9" s="12" t="s">
        <v>230</v>
      </c>
      <c r="C9" s="99">
        <v>26511700</v>
      </c>
      <c r="D9" s="109"/>
      <c r="E9" s="109">
        <v>57652000</v>
      </c>
      <c r="F9" s="99">
        <v>220679254.17999998</v>
      </c>
      <c r="G9" s="109">
        <f>SUM(C9:F9)</f>
        <v>304842954.17999995</v>
      </c>
      <c r="H9" s="13"/>
      <c r="I9" s="13"/>
      <c r="J9" s="13"/>
    </row>
    <row r="10" spans="1:10" ht="17.25" customHeight="1">
      <c r="A10" s="15">
        <v>2</v>
      </c>
      <c r="B10" s="16" t="s">
        <v>114</v>
      </c>
      <c r="C10" s="110"/>
      <c r="D10" s="110"/>
      <c r="E10" s="110"/>
      <c r="F10" s="110"/>
      <c r="G10" s="109">
        <v>0</v>
      </c>
    </row>
    <row r="11" spans="1:10" s="14" customFormat="1">
      <c r="A11" s="11">
        <v>3</v>
      </c>
      <c r="B11" s="17" t="s">
        <v>115</v>
      </c>
      <c r="C11" s="109">
        <v>26511700</v>
      </c>
      <c r="D11" s="109">
        <v>0</v>
      </c>
      <c r="E11" s="109">
        <v>57652000</v>
      </c>
      <c r="F11" s="109">
        <f>+F9</f>
        <v>220679254.17999998</v>
      </c>
      <c r="G11" s="109">
        <f>SUM(C11:F11)</f>
        <v>304842954.17999995</v>
      </c>
      <c r="H11" s="13"/>
      <c r="I11" s="13"/>
      <c r="J11" s="13"/>
    </row>
    <row r="12" spans="1:10">
      <c r="A12" s="15">
        <v>4</v>
      </c>
      <c r="B12" s="16" t="s">
        <v>210</v>
      </c>
      <c r="C12" s="110"/>
      <c r="D12" s="110"/>
      <c r="E12" s="110"/>
      <c r="F12" s="110"/>
      <c r="G12" s="109">
        <f t="shared" ref="G12:G28" si="0">SUM(C12:F12)</f>
        <v>0</v>
      </c>
    </row>
    <row r="13" spans="1:10" ht="28.5">
      <c r="A13" s="15">
        <v>5</v>
      </c>
      <c r="B13" s="16" t="s">
        <v>116</v>
      </c>
      <c r="C13" s="110"/>
      <c r="D13" s="110"/>
      <c r="E13" s="110"/>
      <c r="F13" s="110"/>
      <c r="G13" s="109">
        <f t="shared" si="0"/>
        <v>0</v>
      </c>
    </row>
    <row r="14" spans="1:10" ht="28.5">
      <c r="A14" s="15">
        <v>6</v>
      </c>
      <c r="B14" s="16" t="s">
        <v>113</v>
      </c>
      <c r="C14" s="110"/>
      <c r="D14" s="110"/>
      <c r="E14" s="110"/>
      <c r="F14" s="110"/>
      <c r="G14" s="109">
        <f t="shared" si="0"/>
        <v>0</v>
      </c>
    </row>
    <row r="15" spans="1:10" ht="28.5">
      <c r="A15" s="15">
        <v>7</v>
      </c>
      <c r="B15" s="16" t="s">
        <v>117</v>
      </c>
      <c r="C15" s="110"/>
      <c r="D15" s="110"/>
      <c r="E15" s="110"/>
      <c r="F15" s="110"/>
      <c r="G15" s="109">
        <f t="shared" si="0"/>
        <v>0</v>
      </c>
    </row>
    <row r="16" spans="1:10">
      <c r="A16" s="15">
        <v>8</v>
      </c>
      <c r="B16" s="16" t="s">
        <v>118</v>
      </c>
      <c r="C16" s="110"/>
      <c r="D16" s="110"/>
      <c r="E16" s="110"/>
      <c r="F16" s="110">
        <v>-51448344.255386665</v>
      </c>
      <c r="G16" s="109">
        <f t="shared" si="0"/>
        <v>-51448344.255386665</v>
      </c>
    </row>
    <row r="17" spans="1:10">
      <c r="A17" s="15">
        <v>9</v>
      </c>
      <c r="B17" s="16" t="s">
        <v>119</v>
      </c>
      <c r="C17" s="110"/>
      <c r="D17" s="110"/>
      <c r="E17" s="110"/>
      <c r="F17" s="110"/>
      <c r="G17" s="109">
        <f t="shared" si="0"/>
        <v>0</v>
      </c>
    </row>
    <row r="18" spans="1:10">
      <c r="A18" s="15">
        <v>10</v>
      </c>
      <c r="B18" s="16" t="s">
        <v>120</v>
      </c>
      <c r="C18" s="110"/>
      <c r="D18" s="110"/>
      <c r="E18" s="110"/>
      <c r="F18" s="110"/>
      <c r="G18" s="109">
        <f t="shared" si="0"/>
        <v>0</v>
      </c>
    </row>
    <row r="19" spans="1:10" s="14" customFormat="1" ht="18" customHeight="1">
      <c r="A19" s="11">
        <v>11</v>
      </c>
      <c r="B19" s="12" t="s">
        <v>231</v>
      </c>
      <c r="C19" s="109">
        <v>26511700</v>
      </c>
      <c r="D19" s="109">
        <v>0</v>
      </c>
      <c r="E19" s="109">
        <v>57652000</v>
      </c>
      <c r="F19" s="109">
        <f>+F11+F16</f>
        <v>169230909.9246133</v>
      </c>
      <c r="G19" s="109">
        <f t="shared" si="0"/>
        <v>253394609.9246133</v>
      </c>
      <c r="H19" s="13"/>
      <c r="I19" s="13"/>
      <c r="J19" s="13"/>
    </row>
    <row r="20" spans="1:10">
      <c r="A20" s="15">
        <v>12</v>
      </c>
      <c r="B20" s="16" t="s">
        <v>114</v>
      </c>
      <c r="C20" s="110"/>
      <c r="D20" s="110"/>
      <c r="E20" s="110"/>
      <c r="F20" s="110"/>
      <c r="G20" s="109">
        <f t="shared" si="0"/>
        <v>0</v>
      </c>
    </row>
    <row r="21" spans="1:10" s="14" customFormat="1">
      <c r="A21" s="11">
        <v>13</v>
      </c>
      <c r="B21" s="17" t="s">
        <v>115</v>
      </c>
      <c r="C21" s="109">
        <v>26511700</v>
      </c>
      <c r="D21" s="109">
        <v>0</v>
      </c>
      <c r="E21" s="109">
        <v>57652000</v>
      </c>
      <c r="F21" s="109">
        <f>+F19</f>
        <v>169230909.9246133</v>
      </c>
      <c r="G21" s="109">
        <f t="shared" si="0"/>
        <v>253394609.9246133</v>
      </c>
      <c r="H21" s="13"/>
      <c r="I21" s="13"/>
      <c r="J21" s="13"/>
    </row>
    <row r="22" spans="1:10">
      <c r="A22" s="15">
        <v>14</v>
      </c>
      <c r="B22" s="16" t="s">
        <v>114</v>
      </c>
      <c r="C22" s="110"/>
      <c r="D22" s="110"/>
      <c r="E22" s="110"/>
      <c r="F22" s="110">
        <v>0</v>
      </c>
      <c r="G22" s="109">
        <f t="shared" si="0"/>
        <v>0</v>
      </c>
    </row>
    <row r="23" spans="1:10" ht="28.5">
      <c r="A23" s="15">
        <v>15</v>
      </c>
      <c r="B23" s="16" t="s">
        <v>116</v>
      </c>
      <c r="C23" s="110"/>
      <c r="D23" s="110"/>
      <c r="E23" s="110"/>
      <c r="F23" s="110"/>
      <c r="G23" s="109">
        <f t="shared" si="0"/>
        <v>0</v>
      </c>
    </row>
    <row r="24" spans="1:10" ht="28.5">
      <c r="A24" s="15">
        <v>16</v>
      </c>
      <c r="B24" s="16" t="s">
        <v>113</v>
      </c>
      <c r="C24" s="110"/>
      <c r="D24" s="110"/>
      <c r="E24" s="110"/>
      <c r="F24" s="110"/>
      <c r="G24" s="109">
        <f t="shared" si="0"/>
        <v>0</v>
      </c>
    </row>
    <row r="25" spans="1:10" ht="28.5">
      <c r="A25" s="15">
        <v>17</v>
      </c>
      <c r="B25" s="16" t="s">
        <v>117</v>
      </c>
      <c r="C25" s="110"/>
      <c r="D25" s="110"/>
      <c r="E25" s="110"/>
      <c r="F25" s="110"/>
      <c r="G25" s="109">
        <f t="shared" si="0"/>
        <v>0</v>
      </c>
    </row>
    <row r="26" spans="1:10">
      <c r="A26" s="15">
        <v>18</v>
      </c>
      <c r="B26" s="16" t="s">
        <v>118</v>
      </c>
      <c r="C26" s="110"/>
      <c r="D26" s="110"/>
      <c r="E26" s="110"/>
      <c r="F26" s="110">
        <f>+'CT2'!C28</f>
        <v>2666838.3319394747</v>
      </c>
      <c r="G26" s="109">
        <f t="shared" si="0"/>
        <v>2666838.3319394747</v>
      </c>
    </row>
    <row r="27" spans="1:10">
      <c r="A27" s="15">
        <v>19</v>
      </c>
      <c r="B27" s="16" t="s">
        <v>119</v>
      </c>
      <c r="C27" s="110"/>
      <c r="D27" s="110"/>
      <c r="E27" s="110"/>
      <c r="F27" s="110"/>
      <c r="G27" s="109">
        <f t="shared" si="0"/>
        <v>0</v>
      </c>
    </row>
    <row r="28" spans="1:10">
      <c r="A28" s="15">
        <v>20</v>
      </c>
      <c r="B28" s="16" t="s">
        <v>120</v>
      </c>
      <c r="C28" s="110"/>
      <c r="D28" s="110"/>
      <c r="E28" s="110"/>
      <c r="F28" s="110"/>
      <c r="G28" s="109">
        <f t="shared" si="0"/>
        <v>0</v>
      </c>
    </row>
    <row r="29" spans="1:10" s="14" customFormat="1">
      <c r="A29" s="11">
        <v>21</v>
      </c>
      <c r="B29" s="12" t="s">
        <v>232</v>
      </c>
      <c r="C29" s="109">
        <v>26511700</v>
      </c>
      <c r="D29" s="109">
        <v>0</v>
      </c>
      <c r="E29" s="109">
        <v>57652000</v>
      </c>
      <c r="F29" s="121">
        <f>+F21+F26</f>
        <v>171897748.25655279</v>
      </c>
      <c r="G29" s="121">
        <f>SUM(C29:F29)</f>
        <v>256061448.25655279</v>
      </c>
      <c r="H29" s="13">
        <f>+G29-'CT1'!D71</f>
        <v>0</v>
      </c>
      <c r="I29" s="13"/>
      <c r="J29" s="13"/>
    </row>
    <row r="30" spans="1:10" s="14" customFormat="1">
      <c r="A30" s="76"/>
      <c r="B30" s="77"/>
      <c r="C30" s="78"/>
      <c r="D30" s="78"/>
      <c r="E30" s="78"/>
      <c r="F30" s="78"/>
      <c r="G30" s="78"/>
      <c r="H30" s="13"/>
      <c r="I30" s="13"/>
      <c r="J30" s="13"/>
    </row>
    <row r="31" spans="1:10" s="1" customFormat="1">
      <c r="A31" s="156" t="s">
        <v>229</v>
      </c>
      <c r="B31" s="156"/>
      <c r="C31" s="156"/>
      <c r="D31" s="156"/>
      <c r="E31" s="156"/>
      <c r="F31" s="156"/>
      <c r="G31" s="156"/>
    </row>
    <row r="32" spans="1:10" s="1" customFormat="1">
      <c r="C32" s="2"/>
    </row>
    <row r="33" spans="1:7" s="1" customFormat="1">
      <c r="A33" s="156" t="s">
        <v>228</v>
      </c>
      <c r="B33" s="156"/>
      <c r="C33" s="156"/>
      <c r="D33" s="156"/>
      <c r="E33" s="156"/>
      <c r="F33" s="156"/>
      <c r="G33" s="156"/>
    </row>
    <row r="34" spans="1:7" s="1" customFormat="1">
      <c r="C34" s="4"/>
      <c r="D34" s="4"/>
      <c r="E34" s="4"/>
      <c r="F34" s="4"/>
      <c r="G34" s="4"/>
    </row>
  </sheetData>
  <mergeCells count="10">
    <mergeCell ref="A31:G31"/>
    <mergeCell ref="A33:G33"/>
    <mergeCell ref="A2:G2"/>
    <mergeCell ref="A6:A8"/>
    <mergeCell ref="B6:B8"/>
    <mergeCell ref="C6:C8"/>
    <mergeCell ref="D6:D8"/>
    <mergeCell ref="E6:E8"/>
    <mergeCell ref="F6:F8"/>
    <mergeCell ref="G6:G8"/>
  </mergeCells>
  <pageMargins left="0.5" right="0.25" top="0.75" bottom="0.2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showGridLines="0" tabSelected="1" topLeftCell="A16" zoomScale="86" zoomScaleNormal="86" zoomScalePageLayoutView="60" workbookViewId="0">
      <selection activeCell="A16" sqref="A1:XFD1048576"/>
    </sheetView>
  </sheetViews>
  <sheetFormatPr defaultColWidth="31.7109375" defaultRowHeight="15"/>
  <cols>
    <col min="1" max="1" width="6.28515625" style="84" customWidth="1"/>
    <col min="2" max="2" width="60.140625" style="80" customWidth="1"/>
    <col min="3" max="3" width="28" style="112" customWidth="1"/>
    <col min="4" max="243" width="31.7109375" style="80"/>
    <col min="244" max="244" width="7.7109375" style="80" customWidth="1"/>
    <col min="245" max="245" width="60.140625" style="80" customWidth="1"/>
    <col min="246" max="246" width="18.42578125" style="80" customWidth="1"/>
    <col min="247" max="499" width="31.7109375" style="80"/>
    <col min="500" max="500" width="7.7109375" style="80" customWidth="1"/>
    <col min="501" max="501" width="60.140625" style="80" customWidth="1"/>
    <col min="502" max="502" width="18.42578125" style="80" customWidth="1"/>
    <col min="503" max="755" width="31.7109375" style="80"/>
    <col min="756" max="756" width="7.7109375" style="80" customWidth="1"/>
    <col min="757" max="757" width="60.140625" style="80" customWidth="1"/>
    <col min="758" max="758" width="18.42578125" style="80" customWidth="1"/>
    <col min="759" max="1011" width="31.7109375" style="80"/>
    <col min="1012" max="1012" width="7.7109375" style="80" customWidth="1"/>
    <col min="1013" max="1013" width="60.140625" style="80" customWidth="1"/>
    <col min="1014" max="1014" width="18.42578125" style="80" customWidth="1"/>
    <col min="1015" max="1267" width="31.7109375" style="80"/>
    <col min="1268" max="1268" width="7.7109375" style="80" customWidth="1"/>
    <col min="1269" max="1269" width="60.140625" style="80" customWidth="1"/>
    <col min="1270" max="1270" width="18.42578125" style="80" customWidth="1"/>
    <col min="1271" max="1523" width="31.7109375" style="80"/>
    <col min="1524" max="1524" width="7.7109375" style="80" customWidth="1"/>
    <col min="1525" max="1525" width="60.140625" style="80" customWidth="1"/>
    <col min="1526" max="1526" width="18.42578125" style="80" customWidth="1"/>
    <col min="1527" max="1779" width="31.7109375" style="80"/>
    <col min="1780" max="1780" width="7.7109375" style="80" customWidth="1"/>
    <col min="1781" max="1781" width="60.140625" style="80" customWidth="1"/>
    <col min="1782" max="1782" width="18.42578125" style="80" customWidth="1"/>
    <col min="1783" max="2035" width="31.7109375" style="80"/>
    <col min="2036" max="2036" width="7.7109375" style="80" customWidth="1"/>
    <col min="2037" max="2037" width="60.140625" style="80" customWidth="1"/>
    <col min="2038" max="2038" width="18.42578125" style="80" customWidth="1"/>
    <col min="2039" max="2291" width="31.7109375" style="80"/>
    <col min="2292" max="2292" width="7.7109375" style="80" customWidth="1"/>
    <col min="2293" max="2293" width="60.140625" style="80" customWidth="1"/>
    <col min="2294" max="2294" width="18.42578125" style="80" customWidth="1"/>
    <col min="2295" max="2547" width="31.7109375" style="80"/>
    <col min="2548" max="2548" width="7.7109375" style="80" customWidth="1"/>
    <col min="2549" max="2549" width="60.140625" style="80" customWidth="1"/>
    <col min="2550" max="2550" width="18.42578125" style="80" customWidth="1"/>
    <col min="2551" max="2803" width="31.7109375" style="80"/>
    <col min="2804" max="2804" width="7.7109375" style="80" customWidth="1"/>
    <col min="2805" max="2805" width="60.140625" style="80" customWidth="1"/>
    <col min="2806" max="2806" width="18.42578125" style="80" customWidth="1"/>
    <col min="2807" max="3059" width="31.7109375" style="80"/>
    <col min="3060" max="3060" width="7.7109375" style="80" customWidth="1"/>
    <col min="3061" max="3061" width="60.140625" style="80" customWidth="1"/>
    <col min="3062" max="3062" width="18.42578125" style="80" customWidth="1"/>
    <col min="3063" max="3315" width="31.7109375" style="80"/>
    <col min="3316" max="3316" width="7.7109375" style="80" customWidth="1"/>
    <col min="3317" max="3317" width="60.140625" style="80" customWidth="1"/>
    <col min="3318" max="3318" width="18.42578125" style="80" customWidth="1"/>
    <col min="3319" max="3571" width="31.7109375" style="80"/>
    <col min="3572" max="3572" width="7.7109375" style="80" customWidth="1"/>
    <col min="3573" max="3573" width="60.140625" style="80" customWidth="1"/>
    <col min="3574" max="3574" width="18.42578125" style="80" customWidth="1"/>
    <col min="3575" max="3827" width="31.7109375" style="80"/>
    <col min="3828" max="3828" width="7.7109375" style="80" customWidth="1"/>
    <col min="3829" max="3829" width="60.140625" style="80" customWidth="1"/>
    <col min="3830" max="3830" width="18.42578125" style="80" customWidth="1"/>
    <col min="3831" max="4083" width="31.7109375" style="80"/>
    <col min="4084" max="4084" width="7.7109375" style="80" customWidth="1"/>
    <col min="4085" max="4085" width="60.140625" style="80" customWidth="1"/>
    <col min="4086" max="4086" width="18.42578125" style="80" customWidth="1"/>
    <col min="4087" max="4339" width="31.7109375" style="80"/>
    <col min="4340" max="4340" width="7.7109375" style="80" customWidth="1"/>
    <col min="4341" max="4341" width="60.140625" style="80" customWidth="1"/>
    <col min="4342" max="4342" width="18.42578125" style="80" customWidth="1"/>
    <col min="4343" max="4595" width="31.7109375" style="80"/>
    <col min="4596" max="4596" width="7.7109375" style="80" customWidth="1"/>
    <col min="4597" max="4597" width="60.140625" style="80" customWidth="1"/>
    <col min="4598" max="4598" width="18.42578125" style="80" customWidth="1"/>
    <col min="4599" max="4851" width="31.7109375" style="80"/>
    <col min="4852" max="4852" width="7.7109375" style="80" customWidth="1"/>
    <col min="4853" max="4853" width="60.140625" style="80" customWidth="1"/>
    <col min="4854" max="4854" width="18.42578125" style="80" customWidth="1"/>
    <col min="4855" max="5107" width="31.7109375" style="80"/>
    <col min="5108" max="5108" width="7.7109375" style="80" customWidth="1"/>
    <col min="5109" max="5109" width="60.140625" style="80" customWidth="1"/>
    <col min="5110" max="5110" width="18.42578125" style="80" customWidth="1"/>
    <col min="5111" max="5363" width="31.7109375" style="80"/>
    <col min="5364" max="5364" width="7.7109375" style="80" customWidth="1"/>
    <col min="5365" max="5365" width="60.140625" style="80" customWidth="1"/>
    <col min="5366" max="5366" width="18.42578125" style="80" customWidth="1"/>
    <col min="5367" max="5619" width="31.7109375" style="80"/>
    <col min="5620" max="5620" width="7.7109375" style="80" customWidth="1"/>
    <col min="5621" max="5621" width="60.140625" style="80" customWidth="1"/>
    <col min="5622" max="5622" width="18.42578125" style="80" customWidth="1"/>
    <col min="5623" max="5875" width="31.7109375" style="80"/>
    <col min="5876" max="5876" width="7.7109375" style="80" customWidth="1"/>
    <col min="5877" max="5877" width="60.140625" style="80" customWidth="1"/>
    <col min="5878" max="5878" width="18.42578125" style="80" customWidth="1"/>
    <col min="5879" max="6131" width="31.7109375" style="80"/>
    <col min="6132" max="6132" width="7.7109375" style="80" customWidth="1"/>
    <col min="6133" max="6133" width="60.140625" style="80" customWidth="1"/>
    <col min="6134" max="6134" width="18.42578125" style="80" customWidth="1"/>
    <col min="6135" max="6387" width="31.7109375" style="80"/>
    <col min="6388" max="6388" width="7.7109375" style="80" customWidth="1"/>
    <col min="6389" max="6389" width="60.140625" style="80" customWidth="1"/>
    <col min="6390" max="6390" width="18.42578125" style="80" customWidth="1"/>
    <col min="6391" max="6643" width="31.7109375" style="80"/>
    <col min="6644" max="6644" width="7.7109375" style="80" customWidth="1"/>
    <col min="6645" max="6645" width="60.140625" style="80" customWidth="1"/>
    <col min="6646" max="6646" width="18.42578125" style="80" customWidth="1"/>
    <col min="6647" max="6899" width="31.7109375" style="80"/>
    <col min="6900" max="6900" width="7.7109375" style="80" customWidth="1"/>
    <col min="6901" max="6901" width="60.140625" style="80" customWidth="1"/>
    <col min="6902" max="6902" width="18.42578125" style="80" customWidth="1"/>
    <col min="6903" max="7155" width="31.7109375" style="80"/>
    <col min="7156" max="7156" width="7.7109375" style="80" customWidth="1"/>
    <col min="7157" max="7157" width="60.140625" style="80" customWidth="1"/>
    <col min="7158" max="7158" width="18.42578125" style="80" customWidth="1"/>
    <col min="7159" max="7411" width="31.7109375" style="80"/>
    <col min="7412" max="7412" width="7.7109375" style="80" customWidth="1"/>
    <col min="7413" max="7413" width="60.140625" style="80" customWidth="1"/>
    <col min="7414" max="7414" width="18.42578125" style="80" customWidth="1"/>
    <col min="7415" max="7667" width="31.7109375" style="80"/>
    <col min="7668" max="7668" width="7.7109375" style="80" customWidth="1"/>
    <col min="7669" max="7669" width="60.140625" style="80" customWidth="1"/>
    <col min="7670" max="7670" width="18.42578125" style="80" customWidth="1"/>
    <col min="7671" max="7923" width="31.7109375" style="80"/>
    <col min="7924" max="7924" width="7.7109375" style="80" customWidth="1"/>
    <col min="7925" max="7925" width="60.140625" style="80" customWidth="1"/>
    <col min="7926" max="7926" width="18.42578125" style="80" customWidth="1"/>
    <col min="7927" max="8179" width="31.7109375" style="80"/>
    <col min="8180" max="8180" width="7.7109375" style="80" customWidth="1"/>
    <col min="8181" max="8181" width="60.140625" style="80" customWidth="1"/>
    <col min="8182" max="8182" width="18.42578125" style="80" customWidth="1"/>
    <col min="8183" max="8435" width="31.7109375" style="80"/>
    <col min="8436" max="8436" width="7.7109375" style="80" customWidth="1"/>
    <col min="8437" max="8437" width="60.140625" style="80" customWidth="1"/>
    <col min="8438" max="8438" width="18.42578125" style="80" customWidth="1"/>
    <col min="8439" max="8691" width="31.7109375" style="80"/>
    <col min="8692" max="8692" width="7.7109375" style="80" customWidth="1"/>
    <col min="8693" max="8693" width="60.140625" style="80" customWidth="1"/>
    <col min="8694" max="8694" width="18.42578125" style="80" customWidth="1"/>
    <col min="8695" max="8947" width="31.7109375" style="80"/>
    <col min="8948" max="8948" width="7.7109375" style="80" customWidth="1"/>
    <col min="8949" max="8949" width="60.140625" style="80" customWidth="1"/>
    <col min="8950" max="8950" width="18.42578125" style="80" customWidth="1"/>
    <col min="8951" max="9203" width="31.7109375" style="80"/>
    <col min="9204" max="9204" width="7.7109375" style="80" customWidth="1"/>
    <col min="9205" max="9205" width="60.140625" style="80" customWidth="1"/>
    <col min="9206" max="9206" width="18.42578125" style="80" customWidth="1"/>
    <col min="9207" max="9459" width="31.7109375" style="80"/>
    <col min="9460" max="9460" width="7.7109375" style="80" customWidth="1"/>
    <col min="9461" max="9461" width="60.140625" style="80" customWidth="1"/>
    <col min="9462" max="9462" width="18.42578125" style="80" customWidth="1"/>
    <col min="9463" max="9715" width="31.7109375" style="80"/>
    <col min="9716" max="9716" width="7.7109375" style="80" customWidth="1"/>
    <col min="9717" max="9717" width="60.140625" style="80" customWidth="1"/>
    <col min="9718" max="9718" width="18.42578125" style="80" customWidth="1"/>
    <col min="9719" max="9971" width="31.7109375" style="80"/>
    <col min="9972" max="9972" width="7.7109375" style="80" customWidth="1"/>
    <col min="9973" max="9973" width="60.140625" style="80" customWidth="1"/>
    <col min="9974" max="9974" width="18.42578125" style="80" customWidth="1"/>
    <col min="9975" max="10227" width="31.7109375" style="80"/>
    <col min="10228" max="10228" width="7.7109375" style="80" customWidth="1"/>
    <col min="10229" max="10229" width="60.140625" style="80" customWidth="1"/>
    <col min="10230" max="10230" width="18.42578125" style="80" customWidth="1"/>
    <col min="10231" max="10483" width="31.7109375" style="80"/>
    <col min="10484" max="10484" width="7.7109375" style="80" customWidth="1"/>
    <col min="10485" max="10485" width="60.140625" style="80" customWidth="1"/>
    <col min="10486" max="10486" width="18.42578125" style="80" customWidth="1"/>
    <col min="10487" max="10739" width="31.7109375" style="80"/>
    <col min="10740" max="10740" width="7.7109375" style="80" customWidth="1"/>
    <col min="10741" max="10741" width="60.140625" style="80" customWidth="1"/>
    <col min="10742" max="10742" width="18.42578125" style="80" customWidth="1"/>
    <col min="10743" max="10995" width="31.7109375" style="80"/>
    <col min="10996" max="10996" width="7.7109375" style="80" customWidth="1"/>
    <col min="10997" max="10997" width="60.140625" style="80" customWidth="1"/>
    <col min="10998" max="10998" width="18.42578125" style="80" customWidth="1"/>
    <col min="10999" max="11251" width="31.7109375" style="80"/>
    <col min="11252" max="11252" width="7.7109375" style="80" customWidth="1"/>
    <col min="11253" max="11253" width="60.140625" style="80" customWidth="1"/>
    <col min="11254" max="11254" width="18.42578125" style="80" customWidth="1"/>
    <col min="11255" max="11507" width="31.7109375" style="80"/>
    <col min="11508" max="11508" width="7.7109375" style="80" customWidth="1"/>
    <col min="11509" max="11509" width="60.140625" style="80" customWidth="1"/>
    <col min="11510" max="11510" width="18.42578125" style="80" customWidth="1"/>
    <col min="11511" max="11763" width="31.7109375" style="80"/>
    <col min="11764" max="11764" width="7.7109375" style="80" customWidth="1"/>
    <col min="11765" max="11765" width="60.140625" style="80" customWidth="1"/>
    <col min="11766" max="11766" width="18.42578125" style="80" customWidth="1"/>
    <col min="11767" max="12019" width="31.7109375" style="80"/>
    <col min="12020" max="12020" width="7.7109375" style="80" customWidth="1"/>
    <col min="12021" max="12021" width="60.140625" style="80" customWidth="1"/>
    <col min="12022" max="12022" width="18.42578125" style="80" customWidth="1"/>
    <col min="12023" max="12275" width="31.7109375" style="80"/>
    <col min="12276" max="12276" width="7.7109375" style="80" customWidth="1"/>
    <col min="12277" max="12277" width="60.140625" style="80" customWidth="1"/>
    <col min="12278" max="12278" width="18.42578125" style="80" customWidth="1"/>
    <col min="12279" max="12531" width="31.7109375" style="80"/>
    <col min="12532" max="12532" width="7.7109375" style="80" customWidth="1"/>
    <col min="12533" max="12533" width="60.140625" style="80" customWidth="1"/>
    <col min="12534" max="12534" width="18.42578125" style="80" customWidth="1"/>
    <col min="12535" max="12787" width="31.7109375" style="80"/>
    <col min="12788" max="12788" width="7.7109375" style="80" customWidth="1"/>
    <col min="12789" max="12789" width="60.140625" style="80" customWidth="1"/>
    <col min="12790" max="12790" width="18.42578125" style="80" customWidth="1"/>
    <col min="12791" max="13043" width="31.7109375" style="80"/>
    <col min="13044" max="13044" width="7.7109375" style="80" customWidth="1"/>
    <col min="13045" max="13045" width="60.140625" style="80" customWidth="1"/>
    <col min="13046" max="13046" width="18.42578125" style="80" customWidth="1"/>
    <col min="13047" max="13299" width="31.7109375" style="80"/>
    <col min="13300" max="13300" width="7.7109375" style="80" customWidth="1"/>
    <col min="13301" max="13301" width="60.140625" style="80" customWidth="1"/>
    <col min="13302" max="13302" width="18.42578125" style="80" customWidth="1"/>
    <col min="13303" max="13555" width="31.7109375" style="80"/>
    <col min="13556" max="13556" width="7.7109375" style="80" customWidth="1"/>
    <col min="13557" max="13557" width="60.140625" style="80" customWidth="1"/>
    <col min="13558" max="13558" width="18.42578125" style="80" customWidth="1"/>
    <col min="13559" max="13811" width="31.7109375" style="80"/>
    <col min="13812" max="13812" width="7.7109375" style="80" customWidth="1"/>
    <col min="13813" max="13813" width="60.140625" style="80" customWidth="1"/>
    <col min="13814" max="13814" width="18.42578125" style="80" customWidth="1"/>
    <col min="13815" max="14067" width="31.7109375" style="80"/>
    <col min="14068" max="14068" width="7.7109375" style="80" customWidth="1"/>
    <col min="14069" max="14069" width="60.140625" style="80" customWidth="1"/>
    <col min="14070" max="14070" width="18.42578125" style="80" customWidth="1"/>
    <col min="14071" max="14323" width="31.7109375" style="80"/>
    <col min="14324" max="14324" width="7.7109375" style="80" customWidth="1"/>
    <col min="14325" max="14325" width="60.140625" style="80" customWidth="1"/>
    <col min="14326" max="14326" width="18.42578125" style="80" customWidth="1"/>
    <col min="14327" max="14579" width="31.7109375" style="80"/>
    <col min="14580" max="14580" width="7.7109375" style="80" customWidth="1"/>
    <col min="14581" max="14581" width="60.140625" style="80" customWidth="1"/>
    <col min="14582" max="14582" width="18.42578125" style="80" customWidth="1"/>
    <col min="14583" max="14835" width="31.7109375" style="80"/>
    <col min="14836" max="14836" width="7.7109375" style="80" customWidth="1"/>
    <col min="14837" max="14837" width="60.140625" style="80" customWidth="1"/>
    <col min="14838" max="14838" width="18.42578125" style="80" customWidth="1"/>
    <col min="14839" max="15091" width="31.7109375" style="80"/>
    <col min="15092" max="15092" width="7.7109375" style="80" customWidth="1"/>
    <col min="15093" max="15093" width="60.140625" style="80" customWidth="1"/>
    <col min="15094" max="15094" width="18.42578125" style="80" customWidth="1"/>
    <col min="15095" max="15347" width="31.7109375" style="80"/>
    <col min="15348" max="15348" width="7.7109375" style="80" customWidth="1"/>
    <col min="15349" max="15349" width="60.140625" style="80" customWidth="1"/>
    <col min="15350" max="15350" width="18.42578125" style="80" customWidth="1"/>
    <col min="15351" max="15603" width="31.7109375" style="80"/>
    <col min="15604" max="15604" width="7.7109375" style="80" customWidth="1"/>
    <col min="15605" max="15605" width="60.140625" style="80" customWidth="1"/>
    <col min="15606" max="15606" width="18.42578125" style="80" customWidth="1"/>
    <col min="15607" max="15859" width="31.7109375" style="80"/>
    <col min="15860" max="15860" width="7.7109375" style="80" customWidth="1"/>
    <col min="15861" max="15861" width="60.140625" style="80" customWidth="1"/>
    <col min="15862" max="15862" width="18.42578125" style="80" customWidth="1"/>
    <col min="15863" max="16115" width="31.7109375" style="80"/>
    <col min="16116" max="16116" width="7.7109375" style="80" customWidth="1"/>
    <col min="16117" max="16117" width="60.140625" style="80" customWidth="1"/>
    <col min="16118" max="16118" width="18.42578125" style="80" customWidth="1"/>
    <col min="16119" max="16384" width="31.7109375" style="80"/>
  </cols>
  <sheetData>
    <row r="1" spans="1:3">
      <c r="A1" s="160" t="s">
        <v>121</v>
      </c>
      <c r="B1" s="160"/>
      <c r="C1" s="160"/>
    </row>
    <row r="2" spans="1:3">
      <c r="A2" s="81"/>
    </row>
    <row r="3" spans="1:3">
      <c r="A3" s="82" t="s">
        <v>227</v>
      </c>
      <c r="B3" s="83"/>
      <c r="C3" s="113" t="str">
        <f>+'CT1'!D3</f>
        <v>2023 оны 06 сарын 30 ний өдөр</v>
      </c>
    </row>
    <row r="4" spans="1:3">
      <c r="A4" s="84" t="s">
        <v>122</v>
      </c>
      <c r="C4" s="114" t="s">
        <v>8</v>
      </c>
    </row>
    <row r="5" spans="1:3" ht="60">
      <c r="A5" s="85" t="s">
        <v>9</v>
      </c>
      <c r="B5" s="86" t="s">
        <v>112</v>
      </c>
      <c r="C5" s="115" t="s">
        <v>148</v>
      </c>
    </row>
    <row r="6" spans="1:3" s="89" customFormat="1" ht="14.25" customHeight="1">
      <c r="A6" s="87">
        <v>1</v>
      </c>
      <c r="B6" s="88" t="s">
        <v>123</v>
      </c>
      <c r="C6" s="116"/>
    </row>
    <row r="7" spans="1:3" s="89" customFormat="1" ht="14.25" customHeight="1">
      <c r="A7" s="87">
        <v>1.1000000000000001</v>
      </c>
      <c r="B7" s="88" t="s">
        <v>149</v>
      </c>
      <c r="C7" s="124">
        <f>+SUM(C8:C13)</f>
        <v>189942960.00281799</v>
      </c>
    </row>
    <row r="8" spans="1:3" ht="14.25" customHeight="1">
      <c r="A8" s="90"/>
      <c r="B8" s="91" t="s">
        <v>150</v>
      </c>
      <c r="C8" s="123">
        <v>172675418.18272299</v>
      </c>
    </row>
    <row r="9" spans="1:3" ht="14.25" customHeight="1">
      <c r="A9" s="90"/>
      <c r="B9" s="91" t="s">
        <v>151</v>
      </c>
      <c r="C9" s="125"/>
    </row>
    <row r="10" spans="1:3" ht="14.25" customHeight="1">
      <c r="A10" s="90"/>
      <c r="B10" s="91" t="s">
        <v>152</v>
      </c>
      <c r="C10" s="125"/>
    </row>
    <row r="11" spans="1:3" ht="14.25" customHeight="1">
      <c r="A11" s="90"/>
      <c r="B11" s="91" t="s">
        <v>153</v>
      </c>
      <c r="C11" s="125">
        <v>17267541.820094999</v>
      </c>
    </row>
    <row r="12" spans="1:3" ht="14.25" customHeight="1">
      <c r="A12" s="90"/>
      <c r="B12" s="91" t="s">
        <v>154</v>
      </c>
      <c r="C12" s="125"/>
    </row>
    <row r="13" spans="1:3" ht="14.25" customHeight="1">
      <c r="A13" s="90"/>
      <c r="B13" s="91" t="s">
        <v>155</v>
      </c>
      <c r="C13" s="125"/>
    </row>
    <row r="14" spans="1:3" s="89" customFormat="1" ht="14.25" customHeight="1">
      <c r="A14" s="87">
        <v>1.2</v>
      </c>
      <c r="B14" s="88" t="s">
        <v>156</v>
      </c>
      <c r="C14" s="124">
        <f>+SUM(C15:C24)</f>
        <v>179263533.10959402</v>
      </c>
    </row>
    <row r="15" spans="1:3" ht="14.25" customHeight="1">
      <c r="A15" s="90"/>
      <c r="B15" s="91" t="s">
        <v>157</v>
      </c>
      <c r="C15" s="122">
        <v>52979562.878685005</v>
      </c>
    </row>
    <row r="16" spans="1:3" ht="14.25" customHeight="1">
      <c r="A16" s="90"/>
      <c r="B16" s="91" t="s">
        <v>158</v>
      </c>
      <c r="C16" s="122">
        <v>14959534.550000001</v>
      </c>
    </row>
    <row r="17" spans="1:4" ht="14.25" customHeight="1">
      <c r="A17" s="90"/>
      <c r="B17" s="91" t="s">
        <v>213</v>
      </c>
      <c r="C17" s="122">
        <v>1395709.0836370001</v>
      </c>
    </row>
    <row r="18" spans="1:4" ht="14.25" customHeight="1">
      <c r="A18" s="90"/>
      <c r="B18" s="91" t="s">
        <v>233</v>
      </c>
      <c r="C18" s="126"/>
    </row>
    <row r="19" spans="1:4" ht="14.25" customHeight="1">
      <c r="A19" s="90"/>
      <c r="B19" s="91" t="s">
        <v>159</v>
      </c>
      <c r="C19" s="122">
        <v>45107928.153636001</v>
      </c>
    </row>
    <row r="20" spans="1:4" ht="14.25" customHeight="1">
      <c r="A20" s="90"/>
      <c r="B20" s="91" t="s">
        <v>160</v>
      </c>
      <c r="C20" s="122">
        <v>3093539.9700000007</v>
      </c>
      <c r="D20" s="131"/>
    </row>
    <row r="21" spans="1:4" ht="14.25" customHeight="1">
      <c r="A21" s="90"/>
      <c r="B21" s="91" t="s">
        <v>161</v>
      </c>
      <c r="C21" s="122"/>
    </row>
    <row r="22" spans="1:4" ht="14.25" customHeight="1">
      <c r="A22" s="90"/>
      <c r="B22" s="91" t="s">
        <v>162</v>
      </c>
      <c r="C22" s="55">
        <v>60293013.019090995</v>
      </c>
    </row>
    <row r="23" spans="1:4" ht="14.25" customHeight="1">
      <c r="A23" s="90"/>
      <c r="B23" s="91" t="s">
        <v>163</v>
      </c>
      <c r="C23" s="122"/>
    </row>
    <row r="24" spans="1:4" ht="14.25" customHeight="1">
      <c r="A24" s="90"/>
      <c r="B24" s="91" t="s">
        <v>164</v>
      </c>
      <c r="C24" s="122">
        <v>1434245.4545450001</v>
      </c>
      <c r="D24" s="132"/>
    </row>
    <row r="25" spans="1:4" s="89" customFormat="1" ht="14.25" customHeight="1">
      <c r="A25" s="92" t="s">
        <v>165</v>
      </c>
      <c r="B25" s="93" t="s">
        <v>124</v>
      </c>
      <c r="C25" s="127">
        <f>+C7-C14</f>
        <v>10679426.893223971</v>
      </c>
    </row>
    <row r="26" spans="1:4" s="89" customFormat="1" ht="14.25" customHeight="1">
      <c r="A26" s="87">
        <v>2</v>
      </c>
      <c r="B26" s="88" t="s">
        <v>125</v>
      </c>
      <c r="C26" s="128"/>
    </row>
    <row r="27" spans="1:4" s="89" customFormat="1" ht="14.25" customHeight="1">
      <c r="A27" s="87">
        <v>2.1</v>
      </c>
      <c r="B27" s="88" t="s">
        <v>149</v>
      </c>
      <c r="C27" s="128">
        <v>0</v>
      </c>
    </row>
    <row r="28" spans="1:4" s="89" customFormat="1" ht="14.25" customHeight="1">
      <c r="A28" s="87"/>
      <c r="B28" s="91" t="s">
        <v>166</v>
      </c>
      <c r="C28" s="128">
        <v>0</v>
      </c>
    </row>
    <row r="29" spans="1:4" s="89" customFormat="1" ht="14.25" customHeight="1">
      <c r="A29" s="87"/>
      <c r="B29" s="91" t="s">
        <v>143</v>
      </c>
      <c r="C29" s="128"/>
    </row>
    <row r="30" spans="1:4" s="89" customFormat="1" ht="14.25" customHeight="1">
      <c r="A30" s="87"/>
      <c r="B30" s="91" t="s">
        <v>167</v>
      </c>
      <c r="C30" s="128"/>
    </row>
    <row r="31" spans="1:4" ht="14.25" customHeight="1">
      <c r="A31" s="90"/>
      <c r="B31" s="91" t="s">
        <v>168</v>
      </c>
      <c r="C31" s="129"/>
    </row>
    <row r="32" spans="1:4" ht="14.25" customHeight="1">
      <c r="A32" s="90"/>
      <c r="B32" s="91" t="s">
        <v>169</v>
      </c>
      <c r="C32" s="130"/>
    </row>
    <row r="33" spans="1:3" ht="14.25" customHeight="1">
      <c r="A33" s="90"/>
      <c r="B33" s="91" t="s">
        <v>170</v>
      </c>
      <c r="C33" s="129"/>
    </row>
    <row r="34" spans="1:3" ht="14.25" customHeight="1">
      <c r="A34" s="90"/>
      <c r="B34" s="91" t="s">
        <v>171</v>
      </c>
      <c r="C34" s="129"/>
    </row>
    <row r="35" spans="1:3" s="89" customFormat="1" ht="14.25" customHeight="1">
      <c r="A35" s="87">
        <v>2.2000000000000002</v>
      </c>
      <c r="B35" s="88" t="s">
        <v>156</v>
      </c>
      <c r="C35" s="128">
        <f>+SUM(C36:C40)</f>
        <v>0</v>
      </c>
    </row>
    <row r="36" spans="1:3" ht="14.25" customHeight="1">
      <c r="A36" s="90"/>
      <c r="B36" s="91" t="s">
        <v>172</v>
      </c>
      <c r="C36" s="125"/>
    </row>
    <row r="37" spans="1:3" ht="14.25" customHeight="1">
      <c r="A37" s="90"/>
      <c r="B37" s="91" t="s">
        <v>173</v>
      </c>
      <c r="C37" s="129"/>
    </row>
    <row r="38" spans="1:3" ht="14.25" customHeight="1">
      <c r="A38" s="90"/>
      <c r="B38" s="91" t="s">
        <v>174</v>
      </c>
      <c r="C38" s="129"/>
    </row>
    <row r="39" spans="1:3" ht="14.25" customHeight="1">
      <c r="A39" s="90"/>
      <c r="B39" s="91" t="s">
        <v>175</v>
      </c>
      <c r="C39" s="130"/>
    </row>
    <row r="40" spans="1:3" ht="14.25" customHeight="1">
      <c r="A40" s="90"/>
      <c r="B40" s="91" t="s">
        <v>176</v>
      </c>
      <c r="C40" s="125"/>
    </row>
    <row r="41" spans="1:3" s="89" customFormat="1" ht="14.25" customHeight="1">
      <c r="A41" s="92" t="s">
        <v>177</v>
      </c>
      <c r="B41" s="93" t="s">
        <v>126</v>
      </c>
      <c r="C41" s="127">
        <f>+C27-C35</f>
        <v>0</v>
      </c>
    </row>
    <row r="42" spans="1:3" s="89" customFormat="1" ht="14.25" customHeight="1">
      <c r="A42" s="87">
        <v>3</v>
      </c>
      <c r="B42" s="88" t="s">
        <v>127</v>
      </c>
      <c r="C42" s="128"/>
    </row>
    <row r="43" spans="1:3" s="89" customFormat="1" ht="14.25" customHeight="1">
      <c r="A43" s="87">
        <v>3.1</v>
      </c>
      <c r="B43" s="88" t="s">
        <v>149</v>
      </c>
      <c r="C43" s="128">
        <f>+SUM(C44:C46)</f>
        <v>0</v>
      </c>
    </row>
    <row r="44" spans="1:3" ht="14.25" customHeight="1">
      <c r="A44" s="90"/>
      <c r="B44" s="91" t="s">
        <v>178</v>
      </c>
      <c r="C44" s="129">
        <v>0</v>
      </c>
    </row>
    <row r="45" spans="1:3" ht="14.25" customHeight="1">
      <c r="A45" s="90"/>
      <c r="B45" s="91" t="s">
        <v>179</v>
      </c>
      <c r="C45" s="129"/>
    </row>
    <row r="46" spans="1:3" ht="14.25" customHeight="1">
      <c r="A46" s="90"/>
      <c r="B46" s="91" t="s">
        <v>219</v>
      </c>
      <c r="C46" s="129"/>
    </row>
    <row r="47" spans="1:3" s="89" customFormat="1" ht="14.25" customHeight="1">
      <c r="A47" s="87">
        <v>3.2</v>
      </c>
      <c r="B47" s="88" t="s">
        <v>156</v>
      </c>
      <c r="C47" s="128">
        <f>+SUM(C48:C50)</f>
        <v>10000000</v>
      </c>
    </row>
    <row r="48" spans="1:3" ht="14.25" customHeight="1">
      <c r="A48" s="90"/>
      <c r="B48" s="91" t="s">
        <v>180</v>
      </c>
      <c r="C48" s="125">
        <v>10000000</v>
      </c>
    </row>
    <row r="49" spans="1:4" ht="14.25" customHeight="1">
      <c r="A49" s="90"/>
      <c r="B49" s="91" t="s">
        <v>181</v>
      </c>
      <c r="C49" s="129"/>
    </row>
    <row r="50" spans="1:4" ht="14.25" customHeight="1">
      <c r="A50" s="90"/>
      <c r="B50" s="91" t="s">
        <v>182</v>
      </c>
      <c r="C50" s="129"/>
    </row>
    <row r="51" spans="1:4" ht="14.25" customHeight="1">
      <c r="A51" s="90"/>
      <c r="B51" s="91"/>
      <c r="C51" s="129"/>
    </row>
    <row r="52" spans="1:4" s="89" customFormat="1" ht="14.25" customHeight="1">
      <c r="A52" s="92" t="s">
        <v>183</v>
      </c>
      <c r="B52" s="93" t="s">
        <v>128</v>
      </c>
      <c r="C52" s="127">
        <f>+C43-C47</f>
        <v>-10000000</v>
      </c>
    </row>
    <row r="53" spans="1:4" s="89" customFormat="1" ht="14.25" customHeight="1">
      <c r="A53" s="87">
        <v>4</v>
      </c>
      <c r="B53" s="93" t="s">
        <v>129</v>
      </c>
      <c r="C53" s="127">
        <f>+C25+C41+C52</f>
        <v>679426.89322397113</v>
      </c>
    </row>
    <row r="54" spans="1:4" s="89" customFormat="1" ht="14.25" customHeight="1">
      <c r="A54" s="87">
        <v>5.0999999999999996</v>
      </c>
      <c r="B54" s="94" t="s">
        <v>130</v>
      </c>
      <c r="C54" s="128">
        <v>1271999.4298992753</v>
      </c>
    </row>
    <row r="55" spans="1:4" s="89" customFormat="1" ht="14.25" customHeight="1">
      <c r="A55" s="87">
        <v>5.2</v>
      </c>
      <c r="B55" s="95" t="s">
        <v>131</v>
      </c>
      <c r="C55" s="128">
        <f>+C53+C54</f>
        <v>1951426.3231232464</v>
      </c>
      <c r="D55" s="133">
        <f>+C55-'CT1'!D12</f>
        <v>0</v>
      </c>
    </row>
    <row r="56" spans="1:4" s="89" customFormat="1" ht="19.5" customHeight="1">
      <c r="A56" s="96"/>
      <c r="B56" s="97"/>
      <c r="C56" s="117"/>
    </row>
    <row r="57" spans="1:4" s="98" customFormat="1" ht="27" customHeight="1">
      <c r="A57" s="161" t="s">
        <v>236</v>
      </c>
      <c r="B57" s="161"/>
      <c r="C57" s="161"/>
    </row>
    <row r="58" spans="1:4" s="98" customFormat="1" ht="15" customHeight="1">
      <c r="A58" s="35"/>
      <c r="B58" s="1" t="s">
        <v>228</v>
      </c>
      <c r="C58" s="118"/>
    </row>
    <row r="59" spans="1:4" s="98" customFormat="1">
      <c r="C59" s="119"/>
    </row>
  </sheetData>
  <mergeCells count="2">
    <mergeCell ref="A1:C1"/>
    <mergeCell ref="A57:C57"/>
  </mergeCells>
  <pageMargins left="0.7" right="0.7" top="0.28000000000000003" bottom="0.27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Face</vt:lpstr>
      <vt:lpstr>CT1</vt:lpstr>
      <vt:lpstr>CT2</vt:lpstr>
      <vt:lpstr>CT3</vt:lpstr>
      <vt:lpstr> CT4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2023-07-26T00:02:06Z</dcterms:modified>
</cp:coreProperties>
</file>