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16392" windowHeight="5280" tabRatio="866"/>
  </bookViews>
  <sheets>
    <sheet name="CT1" sheetId="2" r:id="rId1"/>
    <sheet name="CT2" sheetId="3" r:id="rId2"/>
    <sheet name="CT3" sheetId="4" r:id="rId3"/>
    <sheet name=" CT4" sheetId="5" r:id="rId4"/>
  </sheets>
  <definedNames>
    <definedName name="А1">#REF!</definedName>
  </definedNames>
  <calcPr calcId="152511"/>
</workbook>
</file>

<file path=xl/calcChain.xml><?xml version="1.0" encoding="utf-8"?>
<calcChain xmlns="http://schemas.openxmlformats.org/spreadsheetml/2006/main">
  <c r="D65" i="2" l="1"/>
  <c r="C24" i="5" l="1"/>
  <c r="D3" i="2"/>
  <c r="D29" i="2" l="1"/>
  <c r="D12" i="2"/>
  <c r="B38" i="3" l="1"/>
  <c r="B36" i="3"/>
  <c r="I6" i="4"/>
  <c r="D24" i="2"/>
  <c r="C73" i="2"/>
  <c r="C74" i="2" s="1"/>
  <c r="A60" i="5" l="1"/>
  <c r="A58" i="5"/>
  <c r="C54" i="5"/>
  <c r="B6" i="4"/>
  <c r="J11" i="4"/>
  <c r="J12" i="4"/>
  <c r="J14" i="4"/>
  <c r="J15" i="4"/>
  <c r="J16" i="4"/>
  <c r="J17" i="4"/>
  <c r="I10" i="4"/>
  <c r="J10" i="4" s="1"/>
  <c r="H18" i="4"/>
  <c r="C18" i="4"/>
  <c r="C9" i="3"/>
  <c r="C47" i="5" l="1"/>
  <c r="A79" i="2"/>
  <c r="A77" i="2"/>
  <c r="A21" i="4" l="1"/>
  <c r="A23" i="4"/>
  <c r="C7" i="5" l="1"/>
  <c r="C14" i="5" l="1"/>
  <c r="C25" i="5" s="1"/>
  <c r="C24" i="3" l="1"/>
  <c r="C26" i="3" l="1"/>
  <c r="C28" i="3" s="1"/>
  <c r="D69" i="2" s="1"/>
  <c r="D71" i="2" s="1"/>
  <c r="I13" i="4" l="1"/>
  <c r="J13" i="4" s="1"/>
  <c r="J18" i="4" s="1"/>
  <c r="D33" i="2"/>
  <c r="D22" i="2"/>
  <c r="D34" i="2" l="1"/>
  <c r="I18" i="4"/>
  <c r="C27" i="5"/>
  <c r="C43" i="5"/>
  <c r="D58" i="2"/>
  <c r="A3" i="5"/>
  <c r="A3" i="3"/>
  <c r="C3" i="3"/>
  <c r="C3" i="5" s="1"/>
  <c r="C35" i="5"/>
  <c r="D50" i="2"/>
  <c r="C41" i="5" l="1"/>
  <c r="C52" i="5"/>
  <c r="D59" i="2"/>
  <c r="D73" i="2" s="1"/>
  <c r="D74" i="2" s="1"/>
  <c r="C53" i="5" l="1"/>
  <c r="C55" i="5" s="1"/>
  <c r="C56" i="5" s="1"/>
</calcChain>
</file>

<file path=xl/sharedStrings.xml><?xml version="1.0" encoding="utf-8"?>
<sst xmlns="http://schemas.openxmlformats.org/spreadsheetml/2006/main" count="242" uniqueCount="225">
  <si>
    <t>Дансны авлага</t>
  </si>
  <si>
    <t>Бараа материал</t>
  </si>
  <si>
    <t>Хуримтлагдсан элэгдэл</t>
  </si>
  <si>
    <t>Бусад үндсэн хөрөнгө</t>
  </si>
  <si>
    <t>Бусад өглөг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</si>
  <si>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</si>
  <si>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</si>
  <si>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</si>
  <si>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</si>
  <si>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</si>
  <si>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</si>
  <si>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</si>
  <si>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</si>
  <si>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</si>
  <si>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</si>
  <si>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</si>
  <si>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</si>
  <si>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</si>
  <si>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</si>
  <si>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</si>
  <si>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</si>
  <si>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</si>
  <si>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1.1.5</t>
  </si>
  <si>
    <t>Найдваргүй авлагын хасагдуулга</t>
  </si>
  <si>
    <t>1.1.6</t>
  </si>
  <si>
    <t>1.1.7</t>
  </si>
  <si>
    <t>1.1.8</t>
  </si>
  <si>
    <t>Мал амьтад (ХАА-н үйлдвэрлэлийн)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</si>
  <si>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</si>
  <si>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</si>
  <si>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</si>
  <si>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</si>
  <si>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</si>
  <si>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</si>
  <si>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</si>
  <si>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</si>
  <si>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</si>
  <si>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</si>
  <si>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Дуусаагүй барилга</t>
  </si>
  <si>
    <t>1.2.6</t>
  </si>
  <si>
    <t>1.2.7</t>
  </si>
  <si>
    <t>Биет бус хөрөнгө</t>
  </si>
  <si>
    <t>1.2.8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</si>
  <si>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</si>
  <si>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</si>
  <si>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</si>
  <si>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</si>
  <si>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</si>
  <si>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</si>
  <si>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</si>
  <si>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</si>
  <si>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</si>
  <si>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</si>
  <si>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</si>
  <si>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</si>
  <si>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</si>
  <si>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</si>
  <si>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</si>
  <si>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</si>
  <si>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</si>
  <si>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</si>
  <si>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</si>
  <si>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</si>
  <si>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</si>
  <si>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</si>
  <si>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</si>
  <si>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</si>
  <si>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</si>
  <si>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</si>
  <si>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</si>
  <si>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</si>
  <si>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</si>
  <si>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</si>
  <si>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</si>
  <si>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</si>
  <si>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</si>
  <si>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</si>
  <si>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</si>
  <si>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</si>
  <si>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</si>
  <si>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Урт хугацаат векселийн өглөг</t>
  </si>
  <si>
    <t>2.1.2.2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</si>
  <si>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</si>
  <si>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</si>
  <si>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</si>
  <si>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</si>
  <si>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</si>
  <si>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</si>
  <si>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</si>
  <si>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</si>
  <si>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</si>
  <si>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</si>
  <si>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2.2.1</t>
  </si>
  <si>
    <t>Өмч :      а) төрийн</t>
  </si>
  <si>
    <t>2.2.2</t>
  </si>
  <si>
    <t xml:space="preserve">               б) хувийн</t>
  </si>
  <si>
    <t>2.2.3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</si>
  <si>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</si>
  <si>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</si>
  <si>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</si>
  <si>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</si>
  <si>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</si>
  <si>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</si>
  <si>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</si>
  <si>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</si>
  <si>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</si>
  <si>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</si>
  <si>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</si>
  <si>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</si>
  <si>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</si>
  <si>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</si>
  <si>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</si>
  <si>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МӨНГӨН ГҮЙЛГЭЭНИЙ ТАЙЛАН</t>
  </si>
  <si>
    <t>( Аж ахуйн нэгж, байгууллагын нэр )</t>
  </si>
  <si>
    <t xml:space="preserve">                   ҮЗҮҮЛЭЛТ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</si>
  <si>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</si>
  <si>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</si>
  <si>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</si>
  <si>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</si>
  <si>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</si>
  <si>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</si>
  <si>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</si>
  <si>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</si>
  <si>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</si>
  <si>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</si>
  <si>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улирлын дүн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</si>
  <si>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</si>
  <si>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</si>
  <si>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</si>
  <si>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</si>
  <si>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</si>
  <si>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№</t>
  </si>
  <si>
    <t>Биет бус хөрөнгө борлуулсны орлого</t>
  </si>
  <si>
    <t>Бусад зардал</t>
  </si>
  <si>
    <t>01-р сарын 01</t>
  </si>
  <si>
    <t xml:space="preserve">Урт хугацаат санхүүжилт </t>
  </si>
  <si>
    <t xml:space="preserve">Нийт дүн </t>
  </si>
  <si>
    <t>САНХҮҮГИЙН БАЙДЛЫН ТАЙЛАН</t>
  </si>
  <si>
    <t xml:space="preserve">Тайлант үеийн 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</si>
  <si>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</si>
  <si>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</si>
  <si>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</si>
  <si>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</si>
  <si>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</si>
  <si>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</si>
  <si>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</si>
  <si>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</si>
  <si>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</si>
  <si>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</si>
  <si>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</si>
  <si>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</si>
  <si>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</si>
  <si>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</si>
  <si>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</si>
  <si>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</si>
  <si>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</si>
  <si>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</si>
  <si>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</si>
  <si>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</si>
  <si>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</si>
  <si>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</si>
  <si>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</si>
  <si>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</si>
  <si>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</si>
  <si>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</si>
  <si>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</si>
  <si>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</si>
  <si>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</si>
  <si>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</si>
  <si>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</si>
  <si>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</si>
  <si>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</si>
  <si>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</si>
  <si>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</si>
  <si>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 xml:space="preserve">               б) хувьцаат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</si>
  <si>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</si>
  <si>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</si>
  <si>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</si>
  <si>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</si>
  <si>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</si>
  <si>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</si>
  <si>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</si>
  <si>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</si>
  <si>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</si>
  <si>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</si>
  <si>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</si>
  <si>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</si>
  <si>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</si>
  <si>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</si>
  <si>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</si>
  <si>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</si>
  <si>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Зогсоосон үйл ажиллагааны татварын дараахт ашиг /алдагдал/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</si>
  <si>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</si>
  <si>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</si>
  <si>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</si>
  <si>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</si>
  <si>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</si>
  <si>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</si>
  <si>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Үлдэгдэл</t>
  </si>
  <si>
    <t>Татвар НДШ-ийн авлага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</si>
  <si>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</si>
  <si>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</si>
  <si>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</si>
  <si>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</si>
  <si>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12-р сарын 31</t>
  </si>
  <si>
    <t>Валютын ханшийн зөрүү</t>
  </si>
  <si>
    <t xml:space="preserve">Бусад авлага </t>
  </si>
  <si>
    <t>2020 оны 12-р сарын 31-ний үлдэгдэл</t>
  </si>
  <si>
    <t xml:space="preserve">               àæ àõóéí íýãæ áàéãóóëëàãûí íýð</t>
  </si>
  <si>
    <t>Огноо</t>
  </si>
  <si>
    <t>Өмч</t>
  </si>
  <si>
    <t>Эздийн өмчийн бусад хэсэг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</si>
  <si>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</si>
  <si>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</si>
  <si>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</si>
  <si>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</si>
  <si>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 xml:space="preserve">                          Үзүүлэлт </t>
  </si>
  <si>
    <t xml:space="preserve">Хөрөнгийн дахин үнэлгээний нөөц </t>
  </si>
  <si>
    <t xml:space="preserve">Гадаад вальютын хөрвүүлэлтийн нөөц </t>
  </si>
  <si>
    <t xml:space="preserve">Хуримтлагдсан ашиг </t>
  </si>
  <si>
    <t xml:space="preserve">Залруулсан үлдэгдэл </t>
  </si>
  <si>
    <t>2021 оны 12-р сарын 31-ний үлдэгдэл</t>
  </si>
  <si>
    <t xml:space="preserve">  "ДЭВШИЛ МАНДАЛ" ХК</t>
  </si>
  <si>
    <t xml:space="preserve">                                  ='CT1'!A77:D77</t>
  </si>
  <si>
    <t>Бичиг хэргийн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</si>
</sst>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1">
    <xf numFmtId="0" fontId="0" fillId="0" borderId="0" xfId="0"/>
    <xf numFmtId="0" fontId="9" fillId="0" borderId="0" xfId="2" applyFont="1"/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2" borderId="0" xfId="2" applyFont="1" applyFill="1" applyAlignment="1">
      <alignment vertical="center"/>
    </xf>
    <xf numFmtId="0" fontId="9" fillId="2" borderId="0" xfId="2" applyFont="1" applyFill="1" applyAlignment="1">
      <alignment horizontal="justify" vertical="center"/>
    </xf>
    <xf numFmtId="165" fontId="9" fillId="2" borderId="0" xfId="3" applyNumberFormat="1" applyFont="1" applyFill="1" applyAlignment="1">
      <alignment vertical="center"/>
    </xf>
    <xf numFmtId="165" fontId="9" fillId="2" borderId="0" xfId="3" applyNumberFormat="1" applyFont="1" applyFill="1" applyAlignment="1">
      <alignment horizontal="right" vertical="center"/>
    </xf>
    <xf numFmtId="0" fontId="9" fillId="2" borderId="3" xfId="2" applyFont="1" applyFill="1" applyBorder="1" applyAlignment="1">
      <alignment vertical="center"/>
    </xf>
    <xf numFmtId="165" fontId="9" fillId="2" borderId="3" xfId="3" applyNumberFormat="1" applyFont="1" applyFill="1" applyBorder="1" applyAlignment="1">
      <alignment vertical="center"/>
    </xf>
    <xf numFmtId="165" fontId="9" fillId="2" borderId="3" xfId="3" applyNumberFormat="1" applyFont="1" applyFill="1" applyBorder="1" applyAlignment="1">
      <alignment horizontal="right" vertical="center"/>
    </xf>
    <xf numFmtId="0" fontId="9" fillId="2" borderId="4" xfId="2" applyFont="1" applyFill="1" applyBorder="1" applyAlignment="1">
      <alignment vertical="center"/>
    </xf>
    <xf numFmtId="165" fontId="9" fillId="2" borderId="0" xfId="3" applyNumberFormat="1" applyFont="1" applyFill="1" applyBorder="1" applyAlignment="1">
      <alignment vertical="center"/>
    </xf>
    <xf numFmtId="165" fontId="9" fillId="2" borderId="0" xfId="3" applyNumberFormat="1" applyFont="1" applyFill="1" applyBorder="1" applyAlignment="1">
      <alignment horizontal="right" vertical="center"/>
    </xf>
    <xf numFmtId="165" fontId="9" fillId="2" borderId="2" xfId="3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2" xfId="3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 wrapText="1"/>
    </xf>
    <xf numFmtId="165" fontId="10" fillId="2" borderId="2" xfId="3" applyNumberFormat="1" applyFont="1" applyFill="1" applyBorder="1" applyAlignment="1">
      <alignment vertical="center" wrapText="1"/>
    </xf>
    <xf numFmtId="165" fontId="9" fillId="2" borderId="2" xfId="3" applyNumberFormat="1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43" fontId="9" fillId="2" borderId="2" xfId="2" applyNumberFormat="1" applyFont="1" applyFill="1" applyBorder="1" applyAlignment="1">
      <alignment vertical="center"/>
    </xf>
    <xf numFmtId="43" fontId="9" fillId="2" borderId="0" xfId="1" applyFont="1" applyFill="1" applyAlignment="1">
      <alignment vertical="center"/>
    </xf>
    <xf numFmtId="43" fontId="9" fillId="2" borderId="2" xfId="4" applyFont="1" applyFill="1" applyBorder="1" applyAlignment="1">
      <alignment vertical="center"/>
    </xf>
    <xf numFmtId="0" fontId="9" fillId="2" borderId="2" xfId="2" applyFont="1" applyFill="1" applyBorder="1" applyAlignment="1">
      <alignment vertical="center"/>
    </xf>
    <xf numFmtId="43" fontId="9" fillId="2" borderId="1" xfId="2" applyNumberFormat="1" applyFont="1" applyFill="1" applyBorder="1" applyAlignment="1">
      <alignment vertical="center"/>
    </xf>
    <xf numFmtId="0" fontId="10" fillId="2" borderId="2" xfId="2" applyFont="1" applyFill="1" applyBorder="1" applyAlignment="1">
      <alignment horizontal="right" vertical="center" wrapText="1"/>
    </xf>
    <xf numFmtId="0" fontId="10" fillId="2" borderId="2" xfId="2" applyFont="1" applyFill="1" applyBorder="1" applyAlignment="1">
      <alignment horizontal="left" vertical="center" wrapText="1"/>
    </xf>
    <xf numFmtId="43" fontId="10" fillId="2" borderId="2" xfId="1" applyFont="1" applyFill="1" applyBorder="1" applyAlignment="1">
      <alignment vertical="center" wrapText="1"/>
    </xf>
    <xf numFmtId="43" fontId="9" fillId="2" borderId="2" xfId="3" applyFont="1" applyFill="1" applyBorder="1" applyAlignment="1">
      <alignment vertical="center" wrapText="1"/>
    </xf>
    <xf numFmtId="43" fontId="10" fillId="2" borderId="2" xfId="3" applyFont="1" applyFill="1" applyBorder="1" applyAlignment="1">
      <alignment vertical="center" wrapText="1"/>
    </xf>
    <xf numFmtId="0" fontId="10" fillId="2" borderId="0" xfId="2" applyFont="1" applyFill="1" applyAlignment="1">
      <alignment vertical="center"/>
    </xf>
    <xf numFmtId="165" fontId="10" fillId="2" borderId="2" xfId="3" applyNumberFormat="1" applyFont="1" applyFill="1" applyBorder="1" applyAlignment="1">
      <alignment horizontal="left" vertical="center" wrapText="1"/>
    </xf>
    <xf numFmtId="43" fontId="10" fillId="2" borderId="2" xfId="3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vertical="center"/>
    </xf>
    <xf numFmtId="0" fontId="9" fillId="2" borderId="2" xfId="2" applyFont="1" applyFill="1" applyBorder="1" applyAlignment="1">
      <alignment horizontal="left" vertical="center" wrapText="1"/>
    </xf>
    <xf numFmtId="0" fontId="10" fillId="2" borderId="0" xfId="2" applyFont="1" applyFill="1" applyAlignment="1">
      <alignment horizontal="right" vertical="center" wrapText="1"/>
    </xf>
    <xf numFmtId="0" fontId="10" fillId="2" borderId="0" xfId="2" applyFont="1" applyFill="1" applyAlignment="1">
      <alignment horizontal="left" vertical="center" wrapText="1"/>
    </xf>
    <xf numFmtId="43" fontId="10" fillId="2" borderId="0" xfId="3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/>
    </xf>
    <xf numFmtId="43" fontId="9" fillId="0" borderId="0" xfId="1" applyFont="1" applyAlignment="1">
      <alignment horizontal="right" vertical="center"/>
    </xf>
    <xf numFmtId="43" fontId="9" fillId="0" borderId="0" xfId="1" applyFont="1" applyAlignment="1">
      <alignment vertical="center"/>
    </xf>
    <xf numFmtId="0" fontId="9" fillId="0" borderId="0" xfId="2" applyFont="1" applyAlignment="1">
      <alignment horizontal="center" vertical="center"/>
    </xf>
    <xf numFmtId="43" fontId="9" fillId="0" borderId="0" xfId="1" applyFont="1" applyBorder="1" applyAlignment="1">
      <alignment horizontal="right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43" fontId="8" fillId="2" borderId="2" xfId="1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9" fillId="0" borderId="2" xfId="2" applyFont="1" applyBorder="1" applyAlignment="1">
      <alignment horizontal="left" vertical="center" wrapText="1"/>
    </xf>
    <xf numFmtId="43" fontId="10" fillId="0" borderId="0" xfId="2" applyNumberFormat="1" applyFont="1" applyAlignment="1">
      <alignment vertical="center"/>
    </xf>
    <xf numFmtId="43" fontId="10" fillId="0" borderId="2" xfId="1" applyFont="1" applyBorder="1" applyAlignment="1">
      <alignment vertical="center"/>
    </xf>
    <xf numFmtId="0" fontId="9" fillId="0" borderId="1" xfId="2" applyFont="1" applyBorder="1" applyAlignment="1">
      <alignment horizontal="left" vertical="center" wrapText="1"/>
    </xf>
    <xf numFmtId="43" fontId="9" fillId="0" borderId="2" xfId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164" fontId="9" fillId="0" borderId="0" xfId="2" applyNumberFormat="1" applyFont="1" applyAlignment="1">
      <alignment vertical="center"/>
    </xf>
    <xf numFmtId="43" fontId="9" fillId="0" borderId="2" xfId="1" applyFont="1" applyBorder="1" applyAlignment="1">
      <alignment vertical="center"/>
    </xf>
    <xf numFmtId="0" fontId="10" fillId="0" borderId="1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165" fontId="9" fillId="0" borderId="0" xfId="3" applyNumberFormat="1" applyFont="1" applyBorder="1" applyAlignment="1">
      <alignment vertical="center"/>
    </xf>
    <xf numFmtId="0" fontId="10" fillId="0" borderId="0" xfId="6" applyFont="1" applyAlignment="1">
      <alignment vertical="center"/>
    </xf>
    <xf numFmtId="0" fontId="9" fillId="0" borderId="0" xfId="6" applyFont="1"/>
    <xf numFmtId="0" fontId="11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0" fontId="10" fillId="0" borderId="0" xfId="6" applyFont="1" applyAlignment="1">
      <alignment horizontal="center" vertical="center"/>
    </xf>
    <xf numFmtId="0" fontId="10" fillId="0" borderId="2" xfId="6" applyFont="1" applyBorder="1" applyAlignment="1">
      <alignment vertical="center"/>
    </xf>
    <xf numFmtId="0" fontId="10" fillId="0" borderId="2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/>
    </xf>
    <xf numFmtId="0" fontId="9" fillId="0" borderId="2" xfId="6" applyFont="1" applyBorder="1" applyAlignment="1">
      <alignment vertical="center"/>
    </xf>
    <xf numFmtId="164" fontId="10" fillId="0" borderId="2" xfId="43" applyFont="1" applyBorder="1" applyAlignment="1">
      <alignment vertical="center"/>
    </xf>
    <xf numFmtId="0" fontId="9" fillId="0" borderId="2" xfId="6" applyFont="1" applyBorder="1" applyAlignment="1">
      <alignment vertical="center" wrapText="1"/>
    </xf>
    <xf numFmtId="164" fontId="9" fillId="0" borderId="2" xfId="43" applyFont="1" applyBorder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wrapText="1"/>
    </xf>
    <xf numFmtId="43" fontId="10" fillId="0" borderId="0" xfId="3" applyFont="1" applyBorder="1" applyAlignment="1">
      <alignment vertical="top" wrapText="1"/>
    </xf>
    <xf numFmtId="43" fontId="10" fillId="0" borderId="0" xfId="3" applyFont="1"/>
    <xf numFmtId="43" fontId="9" fillId="0" borderId="0" xfId="3" applyFont="1"/>
    <xf numFmtId="0" fontId="9" fillId="2" borderId="0" xfId="2" applyFont="1" applyFill="1"/>
    <xf numFmtId="0" fontId="10" fillId="2" borderId="0" xfId="2" applyFont="1" applyFill="1" applyAlignment="1">
      <alignment horizontal="left"/>
    </xf>
    <xf numFmtId="43" fontId="9" fillId="2" borderId="0" xfId="4" applyFont="1" applyFill="1"/>
    <xf numFmtId="0" fontId="10" fillId="2" borderId="0" xfId="2" applyFont="1" applyFill="1" applyAlignment="1">
      <alignment horizontal="left" vertical="center"/>
    </xf>
    <xf numFmtId="43" fontId="9" fillId="2" borderId="0" xfId="4" applyFont="1" applyFill="1" applyAlignment="1">
      <alignment horizontal="right" vertical="center"/>
    </xf>
    <xf numFmtId="0" fontId="9" fillId="2" borderId="0" xfId="2" applyFont="1" applyFill="1" applyAlignment="1">
      <alignment horizontal="left"/>
    </xf>
    <xf numFmtId="43" fontId="9" fillId="2" borderId="0" xfId="4" applyFont="1" applyFill="1" applyBorder="1" applyAlignment="1">
      <alignment horizontal="right"/>
    </xf>
    <xf numFmtId="43" fontId="9" fillId="2" borderId="2" xfId="4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wrapText="1"/>
    </xf>
    <xf numFmtId="0" fontId="10" fillId="2" borderId="2" xfId="2" applyFont="1" applyFill="1" applyBorder="1" applyAlignment="1">
      <alignment wrapText="1"/>
    </xf>
    <xf numFmtId="43" fontId="10" fillId="2" borderId="2" xfId="4" applyFont="1" applyFill="1" applyBorder="1" applyAlignment="1">
      <alignment vertical="top" wrapText="1"/>
    </xf>
    <xf numFmtId="0" fontId="10" fillId="2" borderId="0" xfId="2" applyFont="1" applyFill="1"/>
    <xf numFmtId="43" fontId="10" fillId="2" borderId="2" xfId="2" applyNumberFormat="1" applyFont="1" applyFill="1" applyBorder="1"/>
    <xf numFmtId="0" fontId="9" fillId="2" borderId="2" xfId="2" applyFont="1" applyFill="1" applyBorder="1" applyAlignment="1">
      <alignment horizontal="left" wrapText="1"/>
    </xf>
    <xf numFmtId="0" fontId="9" fillId="2" borderId="2" xfId="2" applyFont="1" applyFill="1" applyBorder="1" applyAlignment="1">
      <alignment wrapText="1"/>
    </xf>
    <xf numFmtId="43" fontId="9" fillId="2" borderId="2" xfId="4" applyFont="1" applyFill="1" applyBorder="1"/>
    <xf numFmtId="43" fontId="9" fillId="2" borderId="2" xfId="4" applyFont="1" applyFill="1" applyBorder="1" applyAlignment="1">
      <alignment vertical="top" wrapText="1"/>
    </xf>
    <xf numFmtId="49" fontId="10" fillId="2" borderId="2" xfId="2" applyNumberFormat="1" applyFont="1" applyFill="1" applyBorder="1" applyAlignment="1">
      <alignment horizontal="left" vertical="center" wrapText="1"/>
    </xf>
    <xf numFmtId="43" fontId="10" fillId="2" borderId="2" xfId="7" applyFont="1" applyFill="1" applyBorder="1" applyAlignment="1">
      <alignment vertical="center" wrapText="1"/>
    </xf>
    <xf numFmtId="43" fontId="10" fillId="2" borderId="2" xfId="4" applyFont="1" applyFill="1" applyBorder="1" applyAlignment="1">
      <alignment vertical="center" wrapText="1"/>
    </xf>
    <xf numFmtId="0" fontId="10" fillId="2" borderId="2" xfId="2" applyFont="1" applyFill="1" applyBorder="1" applyAlignment="1">
      <alignment vertical="top" wrapText="1"/>
    </xf>
    <xf numFmtId="0" fontId="10" fillId="2" borderId="2" xfId="2" applyFont="1" applyFill="1" applyBorder="1" applyAlignment="1">
      <alignment horizontal="left" vertical="top" wrapText="1"/>
    </xf>
    <xf numFmtId="0" fontId="10" fillId="2" borderId="0" xfId="2" applyFont="1" applyFill="1" applyAlignment="1">
      <alignment horizontal="left" wrapText="1"/>
    </xf>
    <xf numFmtId="0" fontId="10" fillId="2" borderId="0" xfId="2" applyFont="1" applyFill="1" applyAlignment="1">
      <alignment wrapText="1"/>
    </xf>
    <xf numFmtId="43" fontId="10" fillId="2" borderId="0" xfId="4" applyFont="1" applyFill="1" applyBorder="1" applyAlignment="1">
      <alignment vertical="top" wrapText="1"/>
    </xf>
    <xf numFmtId="43" fontId="9" fillId="2" borderId="2" xfId="3" applyFont="1" applyFill="1" applyBorder="1"/>
    <xf numFmtId="0" fontId="9" fillId="2" borderId="0" xfId="2" applyFont="1" applyFill="1" applyAlignment="1">
      <alignment horizontal="center" vertical="center"/>
    </xf>
    <xf numFmtId="43" fontId="10" fillId="2" borderId="0" xfId="2" applyNumberFormat="1" applyFont="1" applyFill="1"/>
    <xf numFmtId="43" fontId="9" fillId="2" borderId="0" xfId="2" applyNumberFormat="1" applyFont="1" applyFill="1" applyAlignment="1">
      <alignment vertical="center"/>
    </xf>
    <xf numFmtId="43" fontId="9" fillId="2" borderId="2" xfId="3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165" fontId="9" fillId="2" borderId="2" xfId="3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0" xfId="2" applyFont="1" applyFill="1" applyAlignment="1">
      <alignment horizontal="center"/>
    </xf>
  </cellXfs>
  <cellStyles count="44">
    <cellStyle name="Comma" xfId="1" builtinId="3"/>
    <cellStyle name="Comma 13 3" xfId="42"/>
    <cellStyle name="Comma 18" xfId="7"/>
    <cellStyle name="Comma 2" xfId="3"/>
    <cellStyle name="Comma 20" xfId="8"/>
    <cellStyle name="Comma 3" xfId="4"/>
    <cellStyle name="Comma 4" xfId="4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/>
    <cellStyle name="Normal" xfId="0" builtinId="0"/>
    <cellStyle name="Normal 11" xfId="6"/>
    <cellStyle name="Normal 2" xfId="2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25" zoomScale="91" zoomScaleNormal="91" zoomScalePageLayoutView="80" workbookViewId="0">
      <selection activeCell="C39" sqref="C39"/>
    </sheetView>
  </sheetViews>
  <sheetFormatPr defaultColWidth="17.33203125" defaultRowHeight="13.8"/>
  <cols>
    <col min="1" max="1" width="9.5546875" style="4" customWidth="1"/>
    <col min="2" max="2" width="41.44140625" style="4" customWidth="1"/>
    <col min="3" max="3" width="19.109375" style="6" customWidth="1"/>
    <col min="4" max="4" width="18.109375" style="6" customWidth="1"/>
    <col min="5" max="7" width="17.33203125" style="4"/>
    <col min="8" max="8" width="18.6640625" style="4" bestFit="1" customWidth="1"/>
    <col min="9" max="16384" width="17.33203125" style="4"/>
  </cols>
  <sheetData>
    <row r="1" spans="1:7">
      <c r="A1" s="112" t="s">
        <v>137</v>
      </c>
      <c r="B1" s="112"/>
      <c r="C1" s="112"/>
      <c r="D1" s="112"/>
    </row>
    <row r="2" spans="1:7">
      <c r="A2" s="5"/>
    </row>
    <row r="3" spans="1:7">
      <c r="A3" s="31" t="s">
        <v>222</v>
      </c>
      <c r="B3" s="31"/>
      <c r="D3" s="7" t="e">
        <f>+#REF!</f>
        <v>#REF!</v>
      </c>
    </row>
    <row r="4" spans="1:7">
      <c r="A4" s="4" t="s">
        <v>7</v>
      </c>
    </row>
    <row r="5" spans="1:7" ht="14.4" thickBot="1">
      <c r="A5" s="8"/>
      <c r="B5" s="8"/>
      <c r="C5" s="9"/>
      <c r="D5" s="10" t="s">
        <v>8</v>
      </c>
    </row>
    <row r="6" spans="1:7">
      <c r="A6" s="11"/>
      <c r="B6" s="11"/>
      <c r="C6" s="12"/>
      <c r="D6" s="13"/>
    </row>
    <row r="7" spans="1:7">
      <c r="A7" s="113" t="s">
        <v>9</v>
      </c>
      <c r="B7" s="113" t="s">
        <v>10</v>
      </c>
      <c r="C7" s="114" t="s">
        <v>198</v>
      </c>
      <c r="D7" s="114"/>
    </row>
    <row r="8" spans="1:7">
      <c r="A8" s="113"/>
      <c r="B8" s="113"/>
      <c r="C8" s="14" t="s">
        <v>134</v>
      </c>
      <c r="D8" s="14" t="s">
        <v>204</v>
      </c>
    </row>
    <row r="9" spans="1:7">
      <c r="A9" s="15" t="s">
        <v>11</v>
      </c>
      <c r="B9" s="15" t="s">
        <v>12</v>
      </c>
      <c r="C9" s="16">
        <v>1</v>
      </c>
      <c r="D9" s="16">
        <v>2</v>
      </c>
    </row>
    <row r="10" spans="1:7">
      <c r="A10" s="17">
        <v>1</v>
      </c>
      <c r="B10" s="17" t="s">
        <v>13</v>
      </c>
      <c r="C10" s="18"/>
      <c r="D10" s="19"/>
    </row>
    <row r="11" spans="1:7">
      <c r="A11" s="17">
        <v>1.1000000000000001</v>
      </c>
      <c r="B11" s="17" t="s">
        <v>14</v>
      </c>
      <c r="C11" s="18"/>
      <c r="D11" s="19"/>
    </row>
    <row r="12" spans="1:7">
      <c r="A12" s="20" t="s">
        <v>15</v>
      </c>
      <c r="B12" s="20" t="s">
        <v>16</v>
      </c>
      <c r="C12" s="21">
        <v>16558399</v>
      </c>
      <c r="D12" s="21">
        <f>16477645+355779</f>
        <v>16833424</v>
      </c>
      <c r="G12" s="22"/>
    </row>
    <row r="13" spans="1:7">
      <c r="A13" s="20" t="s">
        <v>17</v>
      </c>
      <c r="B13" s="20" t="s">
        <v>18</v>
      </c>
      <c r="C13" s="23"/>
      <c r="D13" s="23"/>
    </row>
    <row r="14" spans="1:7">
      <c r="A14" s="20" t="s">
        <v>19</v>
      </c>
      <c r="B14" s="20" t="s">
        <v>20</v>
      </c>
      <c r="C14" s="23"/>
      <c r="D14" s="23"/>
    </row>
    <row r="15" spans="1:7">
      <c r="A15" s="20" t="s">
        <v>21</v>
      </c>
      <c r="B15" s="20" t="s">
        <v>0</v>
      </c>
      <c r="C15" s="110"/>
      <c r="D15" s="110"/>
      <c r="G15" s="22"/>
    </row>
    <row r="16" spans="1:7">
      <c r="A16" s="20" t="s">
        <v>22</v>
      </c>
      <c r="B16" s="20" t="s">
        <v>23</v>
      </c>
      <c r="C16" s="22"/>
      <c r="D16" s="21"/>
    </row>
    <row r="17" spans="1:8">
      <c r="A17" s="20" t="s">
        <v>24</v>
      </c>
      <c r="B17" s="20" t="s">
        <v>199</v>
      </c>
      <c r="C17" s="110">
        <v>400940</v>
      </c>
      <c r="D17" s="21">
        <v>400940</v>
      </c>
      <c r="G17" s="22"/>
    </row>
    <row r="18" spans="1:8">
      <c r="A18" s="20" t="s">
        <v>25</v>
      </c>
      <c r="B18" s="20" t="s">
        <v>1</v>
      </c>
      <c r="C18" s="110">
        <v>10600</v>
      </c>
      <c r="D18" s="110">
        <v>10600</v>
      </c>
      <c r="G18" s="22"/>
    </row>
    <row r="19" spans="1:8">
      <c r="A19" s="20" t="s">
        <v>26</v>
      </c>
      <c r="B19" s="24" t="s">
        <v>27</v>
      </c>
      <c r="C19" s="21"/>
      <c r="D19" s="21"/>
    </row>
    <row r="20" spans="1:8">
      <c r="A20" s="20" t="s">
        <v>28</v>
      </c>
      <c r="B20" s="20" t="s">
        <v>29</v>
      </c>
      <c r="C20" s="25">
        <v>330000</v>
      </c>
      <c r="D20" s="21">
        <v>630000</v>
      </c>
    </row>
    <row r="21" spans="1:8">
      <c r="A21" s="20" t="s">
        <v>30</v>
      </c>
      <c r="B21" s="20" t="s">
        <v>206</v>
      </c>
      <c r="C21" s="23"/>
      <c r="D21" s="23"/>
    </row>
    <row r="22" spans="1:8">
      <c r="A22" s="26" t="s">
        <v>31</v>
      </c>
      <c r="B22" s="27" t="s">
        <v>32</v>
      </c>
      <c r="C22" s="28">
        <v>17299939</v>
      </c>
      <c r="D22" s="28">
        <f>SUM(D12:D21)</f>
        <v>17874964</v>
      </c>
    </row>
    <row r="23" spans="1:8">
      <c r="A23" s="17">
        <v>1.2</v>
      </c>
      <c r="B23" s="17" t="s">
        <v>33</v>
      </c>
      <c r="C23" s="19"/>
      <c r="D23" s="19"/>
    </row>
    <row r="24" spans="1:8">
      <c r="A24" s="20" t="s">
        <v>34</v>
      </c>
      <c r="B24" s="20" t="s">
        <v>35</v>
      </c>
      <c r="C24" s="25">
        <v>10563000</v>
      </c>
      <c r="D24" s="21">
        <f>10563000</f>
        <v>10563000</v>
      </c>
      <c r="E24" s="109"/>
      <c r="H24" s="22"/>
    </row>
    <row r="25" spans="1:8">
      <c r="A25" s="20" t="s">
        <v>36</v>
      </c>
      <c r="B25" s="20" t="s">
        <v>3</v>
      </c>
      <c r="C25" s="29"/>
      <c r="D25" s="29"/>
    </row>
    <row r="26" spans="1:8">
      <c r="A26" s="20" t="s">
        <v>37</v>
      </c>
      <c r="B26" s="20" t="s">
        <v>38</v>
      </c>
      <c r="C26" s="29"/>
      <c r="D26" s="23"/>
    </row>
    <row r="27" spans="1:8">
      <c r="A27" s="20" t="s">
        <v>39</v>
      </c>
      <c r="B27" s="20" t="s">
        <v>27</v>
      </c>
      <c r="C27" s="29"/>
      <c r="D27" s="23"/>
    </row>
    <row r="28" spans="1:8">
      <c r="A28" s="20" t="s">
        <v>40</v>
      </c>
      <c r="B28" s="20" t="s">
        <v>41</v>
      </c>
      <c r="C28" s="29"/>
      <c r="D28" s="23"/>
    </row>
    <row r="29" spans="1:8">
      <c r="A29" s="20" t="s">
        <v>42</v>
      </c>
      <c r="B29" s="20" t="s">
        <v>2</v>
      </c>
      <c r="C29" s="29">
        <v>-845040</v>
      </c>
      <c r="D29" s="29">
        <f>-422520*2-211260</f>
        <v>-1056300</v>
      </c>
      <c r="E29" s="109"/>
    </row>
    <row r="30" spans="1:8">
      <c r="A30" s="20" t="s">
        <v>43</v>
      </c>
      <c r="B30" s="20" t="s">
        <v>44</v>
      </c>
      <c r="C30" s="29"/>
      <c r="D30" s="23"/>
    </row>
    <row r="31" spans="1:8">
      <c r="A31" s="20" t="s">
        <v>45</v>
      </c>
      <c r="B31" s="20" t="s">
        <v>46</v>
      </c>
      <c r="C31" s="29"/>
      <c r="D31" s="23"/>
    </row>
    <row r="32" spans="1:8">
      <c r="A32" s="20" t="s">
        <v>47</v>
      </c>
      <c r="B32" s="20" t="s">
        <v>201</v>
      </c>
      <c r="C32" s="106"/>
      <c r="D32" s="106"/>
    </row>
    <row r="33" spans="1:8" s="31" customFormat="1">
      <c r="A33" s="26" t="s">
        <v>48</v>
      </c>
      <c r="B33" s="27" t="s">
        <v>49</v>
      </c>
      <c r="C33" s="30">
        <v>9717960</v>
      </c>
      <c r="D33" s="30">
        <f>SUM(D24:D32)</f>
        <v>9506700</v>
      </c>
    </row>
    <row r="34" spans="1:8" s="31" customFormat="1">
      <c r="A34" s="26">
        <v>1.3</v>
      </c>
      <c r="B34" s="27" t="s">
        <v>50</v>
      </c>
      <c r="C34" s="30">
        <v>27017899</v>
      </c>
      <c r="D34" s="30">
        <f>D22+D33</f>
        <v>27381664</v>
      </c>
    </row>
    <row r="35" spans="1:8">
      <c r="A35" s="17">
        <v>2</v>
      </c>
      <c r="B35" s="27" t="s">
        <v>33</v>
      </c>
      <c r="C35" s="32"/>
      <c r="D35" s="19"/>
    </row>
    <row r="36" spans="1:8">
      <c r="A36" s="17">
        <v>2.1</v>
      </c>
      <c r="B36" s="27" t="s">
        <v>51</v>
      </c>
      <c r="C36" s="33"/>
      <c r="D36" s="19"/>
    </row>
    <row r="37" spans="1:8">
      <c r="A37" s="26" t="s">
        <v>52</v>
      </c>
      <c r="B37" s="17" t="s">
        <v>53</v>
      </c>
      <c r="C37" s="30"/>
      <c r="D37" s="19"/>
    </row>
    <row r="38" spans="1:8">
      <c r="A38" s="20" t="s">
        <v>54</v>
      </c>
      <c r="B38" s="20" t="s">
        <v>55</v>
      </c>
      <c r="C38" s="106">
        <v>0</v>
      </c>
      <c r="D38" s="106">
        <v>0</v>
      </c>
      <c r="H38" s="22"/>
    </row>
    <row r="39" spans="1:8">
      <c r="A39" s="20" t="s">
        <v>56</v>
      </c>
      <c r="B39" s="20" t="s">
        <v>57</v>
      </c>
      <c r="C39" s="21"/>
      <c r="D39" s="34"/>
    </row>
    <row r="40" spans="1:8">
      <c r="A40" s="20" t="s">
        <v>58</v>
      </c>
      <c r="B40" s="20" t="s">
        <v>59</v>
      </c>
      <c r="C40" s="106">
        <v>0</v>
      </c>
      <c r="D40" s="21">
        <v>0</v>
      </c>
      <c r="H40" s="22"/>
    </row>
    <row r="41" spans="1:8">
      <c r="A41" s="20" t="s">
        <v>60</v>
      </c>
      <c r="B41" s="20" t="s">
        <v>61</v>
      </c>
      <c r="C41" s="106"/>
      <c r="D41" s="21"/>
      <c r="H41" s="22"/>
    </row>
    <row r="42" spans="1:8">
      <c r="A42" s="20" t="s">
        <v>62</v>
      </c>
      <c r="B42" s="20" t="s">
        <v>63</v>
      </c>
      <c r="C42" s="29"/>
      <c r="D42" s="21"/>
      <c r="H42" s="22"/>
    </row>
    <row r="43" spans="1:8">
      <c r="A43" s="20" t="s">
        <v>64</v>
      </c>
      <c r="B43" s="20" t="s">
        <v>65</v>
      </c>
      <c r="C43" s="29"/>
      <c r="D43" s="21">
        <v>581775</v>
      </c>
    </row>
    <row r="44" spans="1:8">
      <c r="A44" s="20" t="s">
        <v>66</v>
      </c>
      <c r="B44" s="20" t="s">
        <v>67</v>
      </c>
      <c r="C44" s="106"/>
      <c r="D44" s="21"/>
    </row>
    <row r="45" spans="1:8">
      <c r="A45" s="20" t="s">
        <v>68</v>
      </c>
      <c r="B45" s="20" t="s">
        <v>69</v>
      </c>
      <c r="C45" s="29"/>
      <c r="D45" s="21"/>
    </row>
    <row r="46" spans="1:8">
      <c r="A46" s="20" t="s">
        <v>70</v>
      </c>
      <c r="B46" s="20" t="s">
        <v>71</v>
      </c>
      <c r="C46" s="106"/>
      <c r="D46" s="106"/>
    </row>
    <row r="47" spans="1:8" ht="15" customHeight="1">
      <c r="A47" s="20" t="s">
        <v>72</v>
      </c>
      <c r="B47" s="20" t="s">
        <v>4</v>
      </c>
      <c r="C47" s="106">
        <v>53612940</v>
      </c>
      <c r="D47" s="106">
        <v>56012940</v>
      </c>
      <c r="H47" s="22"/>
    </row>
    <row r="48" spans="1:8" ht="15" customHeight="1">
      <c r="A48" s="20" t="s">
        <v>73</v>
      </c>
      <c r="B48" s="20" t="s">
        <v>5</v>
      </c>
      <c r="C48" s="106"/>
      <c r="D48" s="106"/>
      <c r="H48" s="22"/>
    </row>
    <row r="49" spans="1:4" ht="15" customHeight="1">
      <c r="A49" s="20" t="s">
        <v>74</v>
      </c>
      <c r="B49" s="20"/>
      <c r="C49" s="29"/>
      <c r="D49" s="19"/>
    </row>
    <row r="50" spans="1:4" s="31" customFormat="1" ht="15" customHeight="1">
      <c r="A50" s="26" t="s">
        <v>75</v>
      </c>
      <c r="B50" s="17" t="s">
        <v>76</v>
      </c>
      <c r="C50" s="30">
        <v>53612940</v>
      </c>
      <c r="D50" s="30">
        <f>SUM(D37:D49)</f>
        <v>56594715</v>
      </c>
    </row>
    <row r="51" spans="1:4">
      <c r="A51" s="26" t="s">
        <v>77</v>
      </c>
      <c r="B51" s="17" t="s">
        <v>78</v>
      </c>
      <c r="C51" s="18"/>
      <c r="D51" s="19"/>
    </row>
    <row r="52" spans="1:4">
      <c r="A52" s="20" t="s">
        <v>79</v>
      </c>
      <c r="B52" s="20" t="s">
        <v>80</v>
      </c>
      <c r="C52" s="19"/>
      <c r="D52" s="19"/>
    </row>
    <row r="53" spans="1:4">
      <c r="A53" s="20" t="s">
        <v>81</v>
      </c>
      <c r="B53" s="20" t="s">
        <v>135</v>
      </c>
      <c r="C53" s="19"/>
      <c r="D53" s="19"/>
    </row>
    <row r="54" spans="1:4">
      <c r="A54" s="20" t="s">
        <v>82</v>
      </c>
      <c r="B54" s="20" t="s">
        <v>83</v>
      </c>
      <c r="C54" s="19"/>
      <c r="D54" s="19"/>
    </row>
    <row r="55" spans="1:4">
      <c r="A55" s="20" t="s">
        <v>84</v>
      </c>
      <c r="B55" s="20" t="s">
        <v>85</v>
      </c>
      <c r="C55" s="25"/>
      <c r="D55" s="21"/>
    </row>
    <row r="56" spans="1:4">
      <c r="A56" s="20" t="s">
        <v>86</v>
      </c>
      <c r="B56" s="20" t="s">
        <v>87</v>
      </c>
      <c r="C56" s="19"/>
      <c r="D56" s="29"/>
    </row>
    <row r="57" spans="1:4">
      <c r="A57" s="20" t="s">
        <v>88</v>
      </c>
      <c r="B57" s="20"/>
      <c r="C57" s="19"/>
      <c r="D57" s="29"/>
    </row>
    <row r="58" spans="1:4" s="31" customFormat="1">
      <c r="A58" s="17" t="s">
        <v>89</v>
      </c>
      <c r="B58" s="17" t="s">
        <v>90</v>
      </c>
      <c r="C58" s="30">
        <v>0</v>
      </c>
      <c r="D58" s="30">
        <f>SUM(D52:D57)</f>
        <v>0</v>
      </c>
    </row>
    <row r="59" spans="1:4" s="31" customFormat="1">
      <c r="A59" s="26" t="s">
        <v>89</v>
      </c>
      <c r="B59" s="27" t="s">
        <v>91</v>
      </c>
      <c r="C59" s="30">
        <v>53612940</v>
      </c>
      <c r="D59" s="30">
        <f>D58+D50</f>
        <v>56594715</v>
      </c>
    </row>
    <row r="60" spans="1:4">
      <c r="A60" s="17">
        <v>2.2000000000000002</v>
      </c>
      <c r="B60" s="27" t="s">
        <v>202</v>
      </c>
      <c r="C60" s="33"/>
      <c r="D60" s="29"/>
    </row>
    <row r="61" spans="1:4">
      <c r="A61" s="20" t="s">
        <v>92</v>
      </c>
      <c r="B61" s="20" t="s">
        <v>93</v>
      </c>
      <c r="C61" s="29"/>
      <c r="D61" s="29"/>
    </row>
    <row r="62" spans="1:4">
      <c r="A62" s="20" t="s">
        <v>94</v>
      </c>
      <c r="B62" s="20" t="s">
        <v>95</v>
      </c>
      <c r="C62" s="106">
        <v>10563000</v>
      </c>
      <c r="D62" s="106">
        <v>10563000</v>
      </c>
    </row>
    <row r="63" spans="1:4">
      <c r="A63" s="20"/>
      <c r="B63" s="20" t="s">
        <v>174</v>
      </c>
      <c r="C63" s="106"/>
      <c r="D63" s="106"/>
    </row>
    <row r="64" spans="1:4">
      <c r="A64" s="20" t="s">
        <v>96</v>
      </c>
      <c r="B64" s="20" t="s">
        <v>6</v>
      </c>
      <c r="C64" s="29"/>
      <c r="D64" s="29"/>
    </row>
    <row r="65" spans="1:4" s="31" customFormat="1">
      <c r="A65" s="17" t="s">
        <v>97</v>
      </c>
      <c r="B65" s="17" t="s">
        <v>98</v>
      </c>
      <c r="C65" s="30">
        <v>10563000</v>
      </c>
      <c r="D65" s="30">
        <f>D62+D61+D63</f>
        <v>10563000</v>
      </c>
    </row>
    <row r="66" spans="1:4">
      <c r="A66" s="20" t="s">
        <v>99</v>
      </c>
      <c r="B66" s="20" t="s">
        <v>100</v>
      </c>
      <c r="C66" s="29"/>
      <c r="D66" s="29"/>
    </row>
    <row r="67" spans="1:4">
      <c r="A67" s="20" t="s">
        <v>101</v>
      </c>
      <c r="B67" s="20" t="s">
        <v>102</v>
      </c>
      <c r="C67" s="29"/>
      <c r="D67" s="29"/>
    </row>
    <row r="68" spans="1:4">
      <c r="A68" s="20" t="s">
        <v>103</v>
      </c>
      <c r="B68" s="20" t="s">
        <v>104</v>
      </c>
      <c r="C68" s="29">
        <v>5212000</v>
      </c>
      <c r="D68" s="29">
        <v>5212000</v>
      </c>
    </row>
    <row r="69" spans="1:4">
      <c r="A69" s="20" t="s">
        <v>105</v>
      </c>
      <c r="B69" s="20" t="s">
        <v>106</v>
      </c>
      <c r="C69" s="106">
        <v>-42370041</v>
      </c>
      <c r="D69" s="106">
        <f>C69+'CT2'!C28</f>
        <v>-44988051</v>
      </c>
    </row>
    <row r="70" spans="1:4">
      <c r="A70" s="20"/>
      <c r="B70" s="20"/>
      <c r="C70" s="29"/>
      <c r="D70" s="34"/>
    </row>
    <row r="71" spans="1:4" s="31" customFormat="1">
      <c r="A71" s="26" t="s">
        <v>107</v>
      </c>
      <c r="B71" s="27" t="s">
        <v>108</v>
      </c>
      <c r="C71" s="30">
        <v>-26595041</v>
      </c>
      <c r="D71" s="30">
        <f>D65+D69+D68</f>
        <v>-29213051</v>
      </c>
    </row>
    <row r="72" spans="1:4">
      <c r="A72" s="35">
        <v>2.2999999999999998</v>
      </c>
      <c r="B72" s="35" t="s">
        <v>109</v>
      </c>
      <c r="C72" s="29"/>
      <c r="D72" s="29"/>
    </row>
    <row r="73" spans="1:4" s="31" customFormat="1" ht="31.5" customHeight="1">
      <c r="A73" s="26" t="s">
        <v>110</v>
      </c>
      <c r="B73" s="27" t="s">
        <v>203</v>
      </c>
      <c r="C73" s="30">
        <f>C71+C59</f>
        <v>27017899</v>
      </c>
      <c r="D73" s="30">
        <f>D71+D59</f>
        <v>27381664</v>
      </c>
    </row>
    <row r="74" spans="1:4" s="31" customFormat="1">
      <c r="A74" s="36"/>
      <c r="B74" s="37"/>
      <c r="C74" s="38">
        <f>C34-C73</f>
        <v>0</v>
      </c>
      <c r="D74" s="38">
        <f>D34-D73</f>
        <v>0</v>
      </c>
    </row>
    <row r="75" spans="1:4" s="31" customFormat="1">
      <c r="A75" s="36"/>
      <c r="B75" s="37"/>
      <c r="C75" s="38"/>
      <c r="D75" s="38"/>
    </row>
    <row r="76" spans="1:4" s="31" customFormat="1">
      <c r="A76" s="36"/>
      <c r="B76" s="37"/>
      <c r="C76" s="38"/>
      <c r="D76" s="38"/>
    </row>
    <row r="77" spans="1:4">
      <c r="A77" s="111" t="e">
        <f>#REF!</f>
        <v>#REF!</v>
      </c>
      <c r="B77" s="111"/>
      <c r="C77" s="111"/>
      <c r="D77" s="111"/>
    </row>
    <row r="78" spans="1:4">
      <c r="C78" s="12"/>
      <c r="D78" s="12"/>
    </row>
    <row r="79" spans="1:4">
      <c r="A79" s="111" t="e">
        <f>#REF!</f>
        <v>#REF!</v>
      </c>
      <c r="B79" s="111"/>
      <c r="C79" s="111"/>
      <c r="D79" s="111"/>
    </row>
    <row r="80" spans="1:4">
      <c r="C80" s="39"/>
      <c r="D80" s="39"/>
    </row>
    <row r="81" spans="3:4">
      <c r="C81" s="39"/>
      <c r="D81" s="39"/>
    </row>
    <row r="82" spans="3:4">
      <c r="C82" s="39">
        <v>0</v>
      </c>
      <c r="D82" s="39"/>
    </row>
  </sheetData>
  <mergeCells count="6">
    <mergeCell ref="A79:D79"/>
    <mergeCell ref="A77:D77"/>
    <mergeCell ref="A1:D1"/>
    <mergeCell ref="A7:A8"/>
    <mergeCell ref="B7:B8"/>
    <mergeCell ref="C7:D7"/>
  </mergeCells>
  <pageMargins left="0.5" right="0.25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10" zoomScaleNormal="100" zoomScalePageLayoutView="70" workbookViewId="0">
      <selection activeCell="C18" sqref="C18"/>
    </sheetView>
  </sheetViews>
  <sheetFormatPr defaultColWidth="7.88671875" defaultRowHeight="13.8"/>
  <cols>
    <col min="1" max="1" width="13.33203125" style="42" customWidth="1"/>
    <col min="2" max="2" width="45.5546875" style="3" customWidth="1"/>
    <col min="3" max="3" width="31.44140625" style="41" bestFit="1" customWidth="1"/>
    <col min="4" max="4" width="17.6640625" style="3" bestFit="1" customWidth="1"/>
    <col min="5" max="16384" width="7.88671875" style="3"/>
  </cols>
  <sheetData>
    <row r="1" spans="1:4">
      <c r="A1" s="115" t="s">
        <v>175</v>
      </c>
      <c r="B1" s="115"/>
      <c r="C1" s="115"/>
    </row>
    <row r="3" spans="1:4" ht="14.4" thickBot="1">
      <c r="A3" s="115" t="str">
        <f>'CT1'!A3:B3</f>
        <v xml:space="preserve">  "ДЭВШИЛ МАНДАЛ" ХК</v>
      </c>
      <c r="B3" s="115"/>
      <c r="C3" s="40" t="e">
        <f>'CT1'!D3</f>
        <v>#REF!</v>
      </c>
    </row>
    <row r="4" spans="1:4">
      <c r="A4" s="116" t="s">
        <v>7</v>
      </c>
      <c r="B4" s="116"/>
    </row>
    <row r="5" spans="1:4">
      <c r="C5" s="43" t="s">
        <v>8</v>
      </c>
    </row>
    <row r="6" spans="1:4" ht="27.6">
      <c r="A6" s="44" t="s">
        <v>9</v>
      </c>
      <c r="B6" s="45" t="s">
        <v>124</v>
      </c>
      <c r="C6" s="46" t="s">
        <v>125</v>
      </c>
    </row>
    <row r="7" spans="1:4" s="50" customFormat="1" ht="14.25" customHeight="1">
      <c r="A7" s="47">
        <v>1</v>
      </c>
      <c r="B7" s="48" t="s">
        <v>176</v>
      </c>
      <c r="C7" s="49">
        <v>0</v>
      </c>
    </row>
    <row r="8" spans="1:4" s="50" customFormat="1" ht="15" customHeight="1">
      <c r="A8" s="47">
        <v>2</v>
      </c>
      <c r="B8" s="51" t="s">
        <v>126</v>
      </c>
      <c r="C8" s="49"/>
      <c r="D8" s="52"/>
    </row>
    <row r="9" spans="1:4" s="50" customFormat="1" ht="14.25" customHeight="1">
      <c r="A9" s="47">
        <v>3</v>
      </c>
      <c r="B9" s="48" t="s">
        <v>127</v>
      </c>
      <c r="C9" s="53">
        <f>C7-C8</f>
        <v>0</v>
      </c>
      <c r="D9" s="52"/>
    </row>
    <row r="10" spans="1:4" s="50" customFormat="1" ht="15" customHeight="1">
      <c r="A10" s="47">
        <v>4</v>
      </c>
      <c r="B10" s="54" t="s">
        <v>177</v>
      </c>
      <c r="C10" s="53"/>
      <c r="D10" s="52"/>
    </row>
    <row r="11" spans="1:4" s="50" customFormat="1" ht="15" customHeight="1">
      <c r="A11" s="47">
        <v>5</v>
      </c>
      <c r="B11" s="54" t="s">
        <v>178</v>
      </c>
      <c r="C11" s="53"/>
      <c r="D11" s="52"/>
    </row>
    <row r="12" spans="1:4" s="50" customFormat="1" ht="15" customHeight="1">
      <c r="A12" s="47">
        <v>6</v>
      </c>
      <c r="B12" s="54" t="s">
        <v>179</v>
      </c>
      <c r="C12" s="53"/>
      <c r="D12" s="52"/>
    </row>
    <row r="13" spans="1:4" s="50" customFormat="1" ht="15" customHeight="1">
      <c r="A13" s="47">
        <v>7</v>
      </c>
      <c r="B13" s="54" t="s">
        <v>180</v>
      </c>
      <c r="C13" s="55"/>
    </row>
    <row r="14" spans="1:4" ht="15" customHeight="1">
      <c r="A14" s="47">
        <v>8</v>
      </c>
      <c r="B14" s="54" t="s">
        <v>181</v>
      </c>
      <c r="C14" s="55"/>
    </row>
    <row r="15" spans="1:4" ht="15" customHeight="1">
      <c r="A15" s="47">
        <v>9</v>
      </c>
      <c r="B15" s="54" t="s">
        <v>182</v>
      </c>
      <c r="C15" s="55"/>
    </row>
    <row r="16" spans="1:4" ht="15" customHeight="1">
      <c r="A16" s="47">
        <v>10</v>
      </c>
      <c r="B16" s="54" t="s">
        <v>183</v>
      </c>
      <c r="C16" s="55">
        <v>2382316</v>
      </c>
    </row>
    <row r="17" spans="1:4" ht="15" customHeight="1">
      <c r="A17" s="47">
        <v>11</v>
      </c>
      <c r="B17" s="54" t="s">
        <v>184</v>
      </c>
      <c r="C17" s="55"/>
    </row>
    <row r="18" spans="1:4" ht="15" customHeight="1">
      <c r="A18" s="47">
        <v>12</v>
      </c>
      <c r="B18" s="54" t="s">
        <v>133</v>
      </c>
      <c r="C18" s="55">
        <v>235694</v>
      </c>
    </row>
    <row r="19" spans="1:4">
      <c r="A19" s="47">
        <v>13</v>
      </c>
      <c r="B19" s="54" t="s">
        <v>185</v>
      </c>
      <c r="C19" s="49"/>
    </row>
    <row r="20" spans="1:4" ht="15" customHeight="1">
      <c r="A20" s="47">
        <v>14</v>
      </c>
      <c r="B20" s="54" t="s">
        <v>186</v>
      </c>
      <c r="C20" s="55"/>
    </row>
    <row r="21" spans="1:4" ht="14.25" customHeight="1">
      <c r="A21" s="47">
        <v>15</v>
      </c>
      <c r="B21" s="54" t="s">
        <v>187</v>
      </c>
      <c r="C21" s="55"/>
    </row>
    <row r="22" spans="1:4" ht="27.6">
      <c r="A22" s="47">
        <v>16</v>
      </c>
      <c r="B22" s="54" t="s">
        <v>188</v>
      </c>
      <c r="C22" s="55"/>
    </row>
    <row r="23" spans="1:4" ht="15" customHeight="1">
      <c r="A23" s="47">
        <v>17</v>
      </c>
      <c r="B23" s="54" t="s">
        <v>189</v>
      </c>
      <c r="C23" s="55"/>
    </row>
    <row r="24" spans="1:4" s="50" customFormat="1" ht="14.25" customHeight="1">
      <c r="A24" s="47">
        <v>18</v>
      </c>
      <c r="B24" s="48" t="s">
        <v>128</v>
      </c>
      <c r="C24" s="53">
        <f>C9+C10+C11+C12+C13+C14-C15-C16-C17-C18+C19+C20+C21+C22+C23</f>
        <v>-2618010</v>
      </c>
    </row>
    <row r="25" spans="1:4" ht="15" customHeight="1">
      <c r="A25" s="47">
        <v>19</v>
      </c>
      <c r="B25" s="56" t="s">
        <v>190</v>
      </c>
      <c r="C25" s="55">
        <v>0</v>
      </c>
      <c r="D25" s="57"/>
    </row>
    <row r="26" spans="1:4" s="50" customFormat="1" ht="14.25" customHeight="1">
      <c r="A26" s="47">
        <v>20</v>
      </c>
      <c r="B26" s="48" t="s">
        <v>129</v>
      </c>
      <c r="C26" s="53">
        <f>C24-C25</f>
        <v>-2618010</v>
      </c>
    </row>
    <row r="27" spans="1:4" ht="36.75" customHeight="1">
      <c r="A27" s="47">
        <v>21</v>
      </c>
      <c r="B27" s="48" t="s">
        <v>191</v>
      </c>
      <c r="C27" s="58"/>
    </row>
    <row r="28" spans="1:4" s="50" customFormat="1" ht="14.25" customHeight="1">
      <c r="A28" s="47">
        <v>22</v>
      </c>
      <c r="B28" s="48" t="s">
        <v>130</v>
      </c>
      <c r="C28" s="53">
        <f>C26-C27</f>
        <v>-2618010</v>
      </c>
    </row>
    <row r="29" spans="1:4" s="50" customFormat="1" ht="14.25" customHeight="1">
      <c r="A29" s="47">
        <v>23</v>
      </c>
      <c r="B29" s="59" t="s">
        <v>192</v>
      </c>
      <c r="C29" s="53"/>
    </row>
    <row r="30" spans="1:4" s="50" customFormat="1" ht="14.25" customHeight="1">
      <c r="A30" s="47"/>
      <c r="B30" s="51" t="s">
        <v>193</v>
      </c>
      <c r="C30" s="53"/>
    </row>
    <row r="31" spans="1:4" ht="15" customHeight="1">
      <c r="A31" s="60"/>
      <c r="B31" s="51" t="s">
        <v>194</v>
      </c>
      <c r="C31" s="58"/>
    </row>
    <row r="32" spans="1:4" ht="15" customHeight="1">
      <c r="A32" s="60"/>
      <c r="B32" s="51" t="s">
        <v>195</v>
      </c>
      <c r="C32" s="58"/>
    </row>
    <row r="33" spans="1:3" s="50" customFormat="1" ht="14.25" customHeight="1">
      <c r="A33" s="47">
        <v>24</v>
      </c>
      <c r="B33" s="48" t="s">
        <v>196</v>
      </c>
      <c r="C33" s="53"/>
    </row>
    <row r="34" spans="1:3" ht="15" customHeight="1">
      <c r="A34" s="47">
        <v>25</v>
      </c>
      <c r="B34" s="48" t="s">
        <v>197</v>
      </c>
      <c r="C34" s="55">
        <v>0</v>
      </c>
    </row>
    <row r="36" spans="1:3">
      <c r="A36" s="3" t="s">
        <v>223</v>
      </c>
      <c r="B36" s="3" t="e">
        <f>+#REF!</f>
        <v>#REF!</v>
      </c>
      <c r="C36" s="3"/>
    </row>
    <row r="37" spans="1:3">
      <c r="B37" s="42"/>
      <c r="C37" s="42"/>
    </row>
    <row r="38" spans="1:3">
      <c r="A38" s="3"/>
      <c r="B38" s="3" t="e">
        <f>#REF!</f>
        <v>#REF!</v>
      </c>
      <c r="C38" s="61"/>
    </row>
    <row r="49" s="3" customFormat="1"/>
    <row r="50" s="3" customFormat="1"/>
    <row r="52" s="3" customFormat="1"/>
    <row r="53" s="3" customFormat="1"/>
    <row r="54" s="3" customFormat="1"/>
    <row r="63" s="3" customFormat="1" ht="14.25" customHeight="1"/>
    <row r="79" s="3" customFormat="1"/>
  </sheetData>
  <mergeCells count="3">
    <mergeCell ref="A1:C1"/>
    <mergeCell ref="A3:B3"/>
    <mergeCell ref="A4:B4"/>
  </mergeCells>
  <pageMargins left="0.5" right="0.25" top="0.7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4"/>
  <sheetViews>
    <sheetView topLeftCell="D25" zoomScaleNormal="100" zoomScalePageLayoutView="80" workbookViewId="0">
      <selection activeCell="I7" sqref="I7:J7"/>
    </sheetView>
  </sheetViews>
  <sheetFormatPr defaultRowHeight="13.8"/>
  <cols>
    <col min="1" max="1" width="4" style="1" customWidth="1"/>
    <col min="2" max="2" width="50.109375" style="1" customWidth="1"/>
    <col min="3" max="3" width="17" style="80" bestFit="1" customWidth="1"/>
    <col min="4" max="4" width="14.6640625" style="80" customWidth="1"/>
    <col min="5" max="5" width="18.44140625" style="80" customWidth="1"/>
    <col min="6" max="6" width="18.33203125" style="80" customWidth="1"/>
    <col min="7" max="7" width="17.44140625" style="80" customWidth="1"/>
    <col min="8" max="8" width="19.44140625" style="80" customWidth="1"/>
    <col min="9" max="9" width="17.33203125" style="80" bestFit="1" customWidth="1"/>
    <col min="10" max="10" width="17.6640625" style="80" customWidth="1"/>
    <col min="11" max="255" width="24.6640625" style="1"/>
    <col min="256" max="256" width="4" style="1" customWidth="1"/>
    <col min="257" max="257" width="38.6640625" style="1" customWidth="1"/>
    <col min="258" max="258" width="17.44140625" style="1" customWidth="1"/>
    <col min="259" max="260" width="11.44140625" style="1" customWidth="1"/>
    <col min="261" max="261" width="13.44140625" style="1" customWidth="1"/>
    <col min="262" max="263" width="14.44140625" style="1" customWidth="1"/>
    <col min="264" max="511" width="24.6640625" style="1"/>
    <col min="512" max="512" width="4" style="1" customWidth="1"/>
    <col min="513" max="513" width="38.6640625" style="1" customWidth="1"/>
    <col min="514" max="514" width="17.44140625" style="1" customWidth="1"/>
    <col min="515" max="516" width="11.44140625" style="1" customWidth="1"/>
    <col min="517" max="517" width="13.44140625" style="1" customWidth="1"/>
    <col min="518" max="519" width="14.44140625" style="1" customWidth="1"/>
    <col min="520" max="767" width="24.6640625" style="1"/>
    <col min="768" max="768" width="4" style="1" customWidth="1"/>
    <col min="769" max="769" width="38.6640625" style="1" customWidth="1"/>
    <col min="770" max="770" width="17.44140625" style="1" customWidth="1"/>
    <col min="771" max="772" width="11.44140625" style="1" customWidth="1"/>
    <col min="773" max="773" width="13.44140625" style="1" customWidth="1"/>
    <col min="774" max="775" width="14.44140625" style="1" customWidth="1"/>
    <col min="776" max="1023" width="24.6640625" style="1"/>
    <col min="1024" max="1024" width="4" style="1" customWidth="1"/>
    <col min="1025" max="1025" width="38.6640625" style="1" customWidth="1"/>
    <col min="1026" max="1026" width="17.44140625" style="1" customWidth="1"/>
    <col min="1027" max="1028" width="11.44140625" style="1" customWidth="1"/>
    <col min="1029" max="1029" width="13.44140625" style="1" customWidth="1"/>
    <col min="1030" max="1031" width="14.44140625" style="1" customWidth="1"/>
    <col min="1032" max="1279" width="24.6640625" style="1"/>
    <col min="1280" max="1280" width="4" style="1" customWidth="1"/>
    <col min="1281" max="1281" width="38.6640625" style="1" customWidth="1"/>
    <col min="1282" max="1282" width="17.44140625" style="1" customWidth="1"/>
    <col min="1283" max="1284" width="11.44140625" style="1" customWidth="1"/>
    <col min="1285" max="1285" width="13.44140625" style="1" customWidth="1"/>
    <col min="1286" max="1287" width="14.44140625" style="1" customWidth="1"/>
    <col min="1288" max="1535" width="24.6640625" style="1"/>
    <col min="1536" max="1536" width="4" style="1" customWidth="1"/>
    <col min="1537" max="1537" width="38.6640625" style="1" customWidth="1"/>
    <col min="1538" max="1538" width="17.44140625" style="1" customWidth="1"/>
    <col min="1539" max="1540" width="11.44140625" style="1" customWidth="1"/>
    <col min="1541" max="1541" width="13.44140625" style="1" customWidth="1"/>
    <col min="1542" max="1543" width="14.44140625" style="1" customWidth="1"/>
    <col min="1544" max="1791" width="24.6640625" style="1"/>
    <col min="1792" max="1792" width="4" style="1" customWidth="1"/>
    <col min="1793" max="1793" width="38.6640625" style="1" customWidth="1"/>
    <col min="1794" max="1794" width="17.44140625" style="1" customWidth="1"/>
    <col min="1795" max="1796" width="11.44140625" style="1" customWidth="1"/>
    <col min="1797" max="1797" width="13.44140625" style="1" customWidth="1"/>
    <col min="1798" max="1799" width="14.44140625" style="1" customWidth="1"/>
    <col min="1800" max="2047" width="24.6640625" style="1"/>
    <col min="2048" max="2048" width="4" style="1" customWidth="1"/>
    <col min="2049" max="2049" width="38.6640625" style="1" customWidth="1"/>
    <col min="2050" max="2050" width="17.44140625" style="1" customWidth="1"/>
    <col min="2051" max="2052" width="11.44140625" style="1" customWidth="1"/>
    <col min="2053" max="2053" width="13.44140625" style="1" customWidth="1"/>
    <col min="2054" max="2055" width="14.44140625" style="1" customWidth="1"/>
    <col min="2056" max="2303" width="24.6640625" style="1"/>
    <col min="2304" max="2304" width="4" style="1" customWidth="1"/>
    <col min="2305" max="2305" width="38.6640625" style="1" customWidth="1"/>
    <col min="2306" max="2306" width="17.44140625" style="1" customWidth="1"/>
    <col min="2307" max="2308" width="11.44140625" style="1" customWidth="1"/>
    <col min="2309" max="2309" width="13.44140625" style="1" customWidth="1"/>
    <col min="2310" max="2311" width="14.44140625" style="1" customWidth="1"/>
    <col min="2312" max="2559" width="24.6640625" style="1"/>
    <col min="2560" max="2560" width="4" style="1" customWidth="1"/>
    <col min="2561" max="2561" width="38.6640625" style="1" customWidth="1"/>
    <col min="2562" max="2562" width="17.44140625" style="1" customWidth="1"/>
    <col min="2563" max="2564" width="11.44140625" style="1" customWidth="1"/>
    <col min="2565" max="2565" width="13.44140625" style="1" customWidth="1"/>
    <col min="2566" max="2567" width="14.44140625" style="1" customWidth="1"/>
    <col min="2568" max="2815" width="24.6640625" style="1"/>
    <col min="2816" max="2816" width="4" style="1" customWidth="1"/>
    <col min="2817" max="2817" width="38.6640625" style="1" customWidth="1"/>
    <col min="2818" max="2818" width="17.44140625" style="1" customWidth="1"/>
    <col min="2819" max="2820" width="11.44140625" style="1" customWidth="1"/>
    <col min="2821" max="2821" width="13.44140625" style="1" customWidth="1"/>
    <col min="2822" max="2823" width="14.44140625" style="1" customWidth="1"/>
    <col min="2824" max="3071" width="24.6640625" style="1"/>
    <col min="3072" max="3072" width="4" style="1" customWidth="1"/>
    <col min="3073" max="3073" width="38.6640625" style="1" customWidth="1"/>
    <col min="3074" max="3074" width="17.44140625" style="1" customWidth="1"/>
    <col min="3075" max="3076" width="11.44140625" style="1" customWidth="1"/>
    <col min="3077" max="3077" width="13.44140625" style="1" customWidth="1"/>
    <col min="3078" max="3079" width="14.44140625" style="1" customWidth="1"/>
    <col min="3080" max="3327" width="24.6640625" style="1"/>
    <col min="3328" max="3328" width="4" style="1" customWidth="1"/>
    <col min="3329" max="3329" width="38.6640625" style="1" customWidth="1"/>
    <col min="3330" max="3330" width="17.44140625" style="1" customWidth="1"/>
    <col min="3331" max="3332" width="11.44140625" style="1" customWidth="1"/>
    <col min="3333" max="3333" width="13.44140625" style="1" customWidth="1"/>
    <col min="3334" max="3335" width="14.44140625" style="1" customWidth="1"/>
    <col min="3336" max="3583" width="24.6640625" style="1"/>
    <col min="3584" max="3584" width="4" style="1" customWidth="1"/>
    <col min="3585" max="3585" width="38.6640625" style="1" customWidth="1"/>
    <col min="3586" max="3586" width="17.44140625" style="1" customWidth="1"/>
    <col min="3587" max="3588" width="11.44140625" style="1" customWidth="1"/>
    <col min="3589" max="3589" width="13.44140625" style="1" customWidth="1"/>
    <col min="3590" max="3591" width="14.44140625" style="1" customWidth="1"/>
    <col min="3592" max="3839" width="24.6640625" style="1"/>
    <col min="3840" max="3840" width="4" style="1" customWidth="1"/>
    <col min="3841" max="3841" width="38.6640625" style="1" customWidth="1"/>
    <col min="3842" max="3842" width="17.44140625" style="1" customWidth="1"/>
    <col min="3843" max="3844" width="11.44140625" style="1" customWidth="1"/>
    <col min="3845" max="3845" width="13.44140625" style="1" customWidth="1"/>
    <col min="3846" max="3847" width="14.44140625" style="1" customWidth="1"/>
    <col min="3848" max="4095" width="24.6640625" style="1"/>
    <col min="4096" max="4096" width="4" style="1" customWidth="1"/>
    <col min="4097" max="4097" width="38.6640625" style="1" customWidth="1"/>
    <col min="4098" max="4098" width="17.44140625" style="1" customWidth="1"/>
    <col min="4099" max="4100" width="11.44140625" style="1" customWidth="1"/>
    <col min="4101" max="4101" width="13.44140625" style="1" customWidth="1"/>
    <col min="4102" max="4103" width="14.44140625" style="1" customWidth="1"/>
    <col min="4104" max="4351" width="24.6640625" style="1"/>
    <col min="4352" max="4352" width="4" style="1" customWidth="1"/>
    <col min="4353" max="4353" width="38.6640625" style="1" customWidth="1"/>
    <col min="4354" max="4354" width="17.44140625" style="1" customWidth="1"/>
    <col min="4355" max="4356" width="11.44140625" style="1" customWidth="1"/>
    <col min="4357" max="4357" width="13.44140625" style="1" customWidth="1"/>
    <col min="4358" max="4359" width="14.44140625" style="1" customWidth="1"/>
    <col min="4360" max="4607" width="24.6640625" style="1"/>
    <col min="4608" max="4608" width="4" style="1" customWidth="1"/>
    <col min="4609" max="4609" width="38.6640625" style="1" customWidth="1"/>
    <col min="4610" max="4610" width="17.44140625" style="1" customWidth="1"/>
    <col min="4611" max="4612" width="11.44140625" style="1" customWidth="1"/>
    <col min="4613" max="4613" width="13.44140625" style="1" customWidth="1"/>
    <col min="4614" max="4615" width="14.44140625" style="1" customWidth="1"/>
    <col min="4616" max="4863" width="24.6640625" style="1"/>
    <col min="4864" max="4864" width="4" style="1" customWidth="1"/>
    <col min="4865" max="4865" width="38.6640625" style="1" customWidth="1"/>
    <col min="4866" max="4866" width="17.44140625" style="1" customWidth="1"/>
    <col min="4867" max="4868" width="11.44140625" style="1" customWidth="1"/>
    <col min="4869" max="4869" width="13.44140625" style="1" customWidth="1"/>
    <col min="4870" max="4871" width="14.44140625" style="1" customWidth="1"/>
    <col min="4872" max="5119" width="24.6640625" style="1"/>
    <col min="5120" max="5120" width="4" style="1" customWidth="1"/>
    <col min="5121" max="5121" width="38.6640625" style="1" customWidth="1"/>
    <col min="5122" max="5122" width="17.44140625" style="1" customWidth="1"/>
    <col min="5123" max="5124" width="11.44140625" style="1" customWidth="1"/>
    <col min="5125" max="5125" width="13.44140625" style="1" customWidth="1"/>
    <col min="5126" max="5127" width="14.44140625" style="1" customWidth="1"/>
    <col min="5128" max="5375" width="24.6640625" style="1"/>
    <col min="5376" max="5376" width="4" style="1" customWidth="1"/>
    <col min="5377" max="5377" width="38.6640625" style="1" customWidth="1"/>
    <col min="5378" max="5378" width="17.44140625" style="1" customWidth="1"/>
    <col min="5379" max="5380" width="11.44140625" style="1" customWidth="1"/>
    <col min="5381" max="5381" width="13.44140625" style="1" customWidth="1"/>
    <col min="5382" max="5383" width="14.44140625" style="1" customWidth="1"/>
    <col min="5384" max="5631" width="24.6640625" style="1"/>
    <col min="5632" max="5632" width="4" style="1" customWidth="1"/>
    <col min="5633" max="5633" width="38.6640625" style="1" customWidth="1"/>
    <col min="5634" max="5634" width="17.44140625" style="1" customWidth="1"/>
    <col min="5635" max="5636" width="11.44140625" style="1" customWidth="1"/>
    <col min="5637" max="5637" width="13.44140625" style="1" customWidth="1"/>
    <col min="5638" max="5639" width="14.44140625" style="1" customWidth="1"/>
    <col min="5640" max="5887" width="24.6640625" style="1"/>
    <col min="5888" max="5888" width="4" style="1" customWidth="1"/>
    <col min="5889" max="5889" width="38.6640625" style="1" customWidth="1"/>
    <col min="5890" max="5890" width="17.44140625" style="1" customWidth="1"/>
    <col min="5891" max="5892" width="11.44140625" style="1" customWidth="1"/>
    <col min="5893" max="5893" width="13.44140625" style="1" customWidth="1"/>
    <col min="5894" max="5895" width="14.44140625" style="1" customWidth="1"/>
    <col min="5896" max="6143" width="24.6640625" style="1"/>
    <col min="6144" max="6144" width="4" style="1" customWidth="1"/>
    <col min="6145" max="6145" width="38.6640625" style="1" customWidth="1"/>
    <col min="6146" max="6146" width="17.44140625" style="1" customWidth="1"/>
    <col min="6147" max="6148" width="11.44140625" style="1" customWidth="1"/>
    <col min="6149" max="6149" width="13.44140625" style="1" customWidth="1"/>
    <col min="6150" max="6151" width="14.44140625" style="1" customWidth="1"/>
    <col min="6152" max="6399" width="24.6640625" style="1"/>
    <col min="6400" max="6400" width="4" style="1" customWidth="1"/>
    <col min="6401" max="6401" width="38.6640625" style="1" customWidth="1"/>
    <col min="6402" max="6402" width="17.44140625" style="1" customWidth="1"/>
    <col min="6403" max="6404" width="11.44140625" style="1" customWidth="1"/>
    <col min="6405" max="6405" width="13.44140625" style="1" customWidth="1"/>
    <col min="6406" max="6407" width="14.44140625" style="1" customWidth="1"/>
    <col min="6408" max="6655" width="24.6640625" style="1"/>
    <col min="6656" max="6656" width="4" style="1" customWidth="1"/>
    <col min="6657" max="6657" width="38.6640625" style="1" customWidth="1"/>
    <col min="6658" max="6658" width="17.44140625" style="1" customWidth="1"/>
    <col min="6659" max="6660" width="11.44140625" style="1" customWidth="1"/>
    <col min="6661" max="6661" width="13.44140625" style="1" customWidth="1"/>
    <col min="6662" max="6663" width="14.44140625" style="1" customWidth="1"/>
    <col min="6664" max="6911" width="24.6640625" style="1"/>
    <col min="6912" max="6912" width="4" style="1" customWidth="1"/>
    <col min="6913" max="6913" width="38.6640625" style="1" customWidth="1"/>
    <col min="6914" max="6914" width="17.44140625" style="1" customWidth="1"/>
    <col min="6915" max="6916" width="11.44140625" style="1" customWidth="1"/>
    <col min="6917" max="6917" width="13.44140625" style="1" customWidth="1"/>
    <col min="6918" max="6919" width="14.44140625" style="1" customWidth="1"/>
    <col min="6920" max="7167" width="24.6640625" style="1"/>
    <col min="7168" max="7168" width="4" style="1" customWidth="1"/>
    <col min="7169" max="7169" width="38.6640625" style="1" customWidth="1"/>
    <col min="7170" max="7170" width="17.44140625" style="1" customWidth="1"/>
    <col min="7171" max="7172" width="11.44140625" style="1" customWidth="1"/>
    <col min="7173" max="7173" width="13.44140625" style="1" customWidth="1"/>
    <col min="7174" max="7175" width="14.44140625" style="1" customWidth="1"/>
    <col min="7176" max="7423" width="24.6640625" style="1"/>
    <col min="7424" max="7424" width="4" style="1" customWidth="1"/>
    <col min="7425" max="7425" width="38.6640625" style="1" customWidth="1"/>
    <col min="7426" max="7426" width="17.44140625" style="1" customWidth="1"/>
    <col min="7427" max="7428" width="11.44140625" style="1" customWidth="1"/>
    <col min="7429" max="7429" width="13.44140625" style="1" customWidth="1"/>
    <col min="7430" max="7431" width="14.44140625" style="1" customWidth="1"/>
    <col min="7432" max="7679" width="24.6640625" style="1"/>
    <col min="7680" max="7680" width="4" style="1" customWidth="1"/>
    <col min="7681" max="7681" width="38.6640625" style="1" customWidth="1"/>
    <col min="7682" max="7682" width="17.44140625" style="1" customWidth="1"/>
    <col min="7683" max="7684" width="11.44140625" style="1" customWidth="1"/>
    <col min="7685" max="7685" width="13.44140625" style="1" customWidth="1"/>
    <col min="7686" max="7687" width="14.44140625" style="1" customWidth="1"/>
    <col min="7688" max="7935" width="24.6640625" style="1"/>
    <col min="7936" max="7936" width="4" style="1" customWidth="1"/>
    <col min="7937" max="7937" width="38.6640625" style="1" customWidth="1"/>
    <col min="7938" max="7938" width="17.44140625" style="1" customWidth="1"/>
    <col min="7939" max="7940" width="11.44140625" style="1" customWidth="1"/>
    <col min="7941" max="7941" width="13.44140625" style="1" customWidth="1"/>
    <col min="7942" max="7943" width="14.44140625" style="1" customWidth="1"/>
    <col min="7944" max="8191" width="24.6640625" style="1"/>
    <col min="8192" max="8192" width="4" style="1" customWidth="1"/>
    <col min="8193" max="8193" width="38.6640625" style="1" customWidth="1"/>
    <col min="8194" max="8194" width="17.44140625" style="1" customWidth="1"/>
    <col min="8195" max="8196" width="11.44140625" style="1" customWidth="1"/>
    <col min="8197" max="8197" width="13.44140625" style="1" customWidth="1"/>
    <col min="8198" max="8199" width="14.44140625" style="1" customWidth="1"/>
    <col min="8200" max="8447" width="24.6640625" style="1"/>
    <col min="8448" max="8448" width="4" style="1" customWidth="1"/>
    <col min="8449" max="8449" width="38.6640625" style="1" customWidth="1"/>
    <col min="8450" max="8450" width="17.44140625" style="1" customWidth="1"/>
    <col min="8451" max="8452" width="11.44140625" style="1" customWidth="1"/>
    <col min="8453" max="8453" width="13.44140625" style="1" customWidth="1"/>
    <col min="8454" max="8455" width="14.44140625" style="1" customWidth="1"/>
    <col min="8456" max="8703" width="24.6640625" style="1"/>
    <col min="8704" max="8704" width="4" style="1" customWidth="1"/>
    <col min="8705" max="8705" width="38.6640625" style="1" customWidth="1"/>
    <col min="8706" max="8706" width="17.44140625" style="1" customWidth="1"/>
    <col min="8707" max="8708" width="11.44140625" style="1" customWidth="1"/>
    <col min="8709" max="8709" width="13.44140625" style="1" customWidth="1"/>
    <col min="8710" max="8711" width="14.44140625" style="1" customWidth="1"/>
    <col min="8712" max="8959" width="24.6640625" style="1"/>
    <col min="8960" max="8960" width="4" style="1" customWidth="1"/>
    <col min="8961" max="8961" width="38.6640625" style="1" customWidth="1"/>
    <col min="8962" max="8962" width="17.44140625" style="1" customWidth="1"/>
    <col min="8963" max="8964" width="11.44140625" style="1" customWidth="1"/>
    <col min="8965" max="8965" width="13.44140625" style="1" customWidth="1"/>
    <col min="8966" max="8967" width="14.44140625" style="1" customWidth="1"/>
    <col min="8968" max="9215" width="24.6640625" style="1"/>
    <col min="9216" max="9216" width="4" style="1" customWidth="1"/>
    <col min="9217" max="9217" width="38.6640625" style="1" customWidth="1"/>
    <col min="9218" max="9218" width="17.44140625" style="1" customWidth="1"/>
    <col min="9219" max="9220" width="11.44140625" style="1" customWidth="1"/>
    <col min="9221" max="9221" width="13.44140625" style="1" customWidth="1"/>
    <col min="9222" max="9223" width="14.44140625" style="1" customWidth="1"/>
    <col min="9224" max="9471" width="24.6640625" style="1"/>
    <col min="9472" max="9472" width="4" style="1" customWidth="1"/>
    <col min="9473" max="9473" width="38.6640625" style="1" customWidth="1"/>
    <col min="9474" max="9474" width="17.44140625" style="1" customWidth="1"/>
    <col min="9475" max="9476" width="11.44140625" style="1" customWidth="1"/>
    <col min="9477" max="9477" width="13.44140625" style="1" customWidth="1"/>
    <col min="9478" max="9479" width="14.44140625" style="1" customWidth="1"/>
    <col min="9480" max="9727" width="24.6640625" style="1"/>
    <col min="9728" max="9728" width="4" style="1" customWidth="1"/>
    <col min="9729" max="9729" width="38.6640625" style="1" customWidth="1"/>
    <col min="9730" max="9730" width="17.44140625" style="1" customWidth="1"/>
    <col min="9731" max="9732" width="11.44140625" style="1" customWidth="1"/>
    <col min="9733" max="9733" width="13.44140625" style="1" customWidth="1"/>
    <col min="9734" max="9735" width="14.44140625" style="1" customWidth="1"/>
    <col min="9736" max="9983" width="24.6640625" style="1"/>
    <col min="9984" max="9984" width="4" style="1" customWidth="1"/>
    <col min="9985" max="9985" width="38.6640625" style="1" customWidth="1"/>
    <col min="9986" max="9986" width="17.44140625" style="1" customWidth="1"/>
    <col min="9987" max="9988" width="11.44140625" style="1" customWidth="1"/>
    <col min="9989" max="9989" width="13.44140625" style="1" customWidth="1"/>
    <col min="9990" max="9991" width="14.44140625" style="1" customWidth="1"/>
    <col min="9992" max="10239" width="24.6640625" style="1"/>
    <col min="10240" max="10240" width="4" style="1" customWidth="1"/>
    <col min="10241" max="10241" width="38.6640625" style="1" customWidth="1"/>
    <col min="10242" max="10242" width="17.44140625" style="1" customWidth="1"/>
    <col min="10243" max="10244" width="11.44140625" style="1" customWidth="1"/>
    <col min="10245" max="10245" width="13.44140625" style="1" customWidth="1"/>
    <col min="10246" max="10247" width="14.44140625" style="1" customWidth="1"/>
    <col min="10248" max="10495" width="24.6640625" style="1"/>
    <col min="10496" max="10496" width="4" style="1" customWidth="1"/>
    <col min="10497" max="10497" width="38.6640625" style="1" customWidth="1"/>
    <col min="10498" max="10498" width="17.44140625" style="1" customWidth="1"/>
    <col min="10499" max="10500" width="11.44140625" style="1" customWidth="1"/>
    <col min="10501" max="10501" width="13.44140625" style="1" customWidth="1"/>
    <col min="10502" max="10503" width="14.44140625" style="1" customWidth="1"/>
    <col min="10504" max="10751" width="24.6640625" style="1"/>
    <col min="10752" max="10752" width="4" style="1" customWidth="1"/>
    <col min="10753" max="10753" width="38.6640625" style="1" customWidth="1"/>
    <col min="10754" max="10754" width="17.44140625" style="1" customWidth="1"/>
    <col min="10755" max="10756" width="11.44140625" style="1" customWidth="1"/>
    <col min="10757" max="10757" width="13.44140625" style="1" customWidth="1"/>
    <col min="10758" max="10759" width="14.44140625" style="1" customWidth="1"/>
    <col min="10760" max="11007" width="24.6640625" style="1"/>
    <col min="11008" max="11008" width="4" style="1" customWidth="1"/>
    <col min="11009" max="11009" width="38.6640625" style="1" customWidth="1"/>
    <col min="11010" max="11010" width="17.44140625" style="1" customWidth="1"/>
    <col min="11011" max="11012" width="11.44140625" style="1" customWidth="1"/>
    <col min="11013" max="11013" width="13.44140625" style="1" customWidth="1"/>
    <col min="11014" max="11015" width="14.44140625" style="1" customWidth="1"/>
    <col min="11016" max="11263" width="24.6640625" style="1"/>
    <col min="11264" max="11264" width="4" style="1" customWidth="1"/>
    <col min="11265" max="11265" width="38.6640625" style="1" customWidth="1"/>
    <col min="11266" max="11266" width="17.44140625" style="1" customWidth="1"/>
    <col min="11267" max="11268" width="11.44140625" style="1" customWidth="1"/>
    <col min="11269" max="11269" width="13.44140625" style="1" customWidth="1"/>
    <col min="11270" max="11271" width="14.44140625" style="1" customWidth="1"/>
    <col min="11272" max="11519" width="24.6640625" style="1"/>
    <col min="11520" max="11520" width="4" style="1" customWidth="1"/>
    <col min="11521" max="11521" width="38.6640625" style="1" customWidth="1"/>
    <col min="11522" max="11522" width="17.44140625" style="1" customWidth="1"/>
    <col min="11523" max="11524" width="11.44140625" style="1" customWidth="1"/>
    <col min="11525" max="11525" width="13.44140625" style="1" customWidth="1"/>
    <col min="11526" max="11527" width="14.44140625" style="1" customWidth="1"/>
    <col min="11528" max="11775" width="24.6640625" style="1"/>
    <col min="11776" max="11776" width="4" style="1" customWidth="1"/>
    <col min="11777" max="11777" width="38.6640625" style="1" customWidth="1"/>
    <col min="11778" max="11778" width="17.44140625" style="1" customWidth="1"/>
    <col min="11779" max="11780" width="11.44140625" style="1" customWidth="1"/>
    <col min="11781" max="11781" width="13.44140625" style="1" customWidth="1"/>
    <col min="11782" max="11783" width="14.44140625" style="1" customWidth="1"/>
    <col min="11784" max="12031" width="24.6640625" style="1"/>
    <col min="12032" max="12032" width="4" style="1" customWidth="1"/>
    <col min="12033" max="12033" width="38.6640625" style="1" customWidth="1"/>
    <col min="12034" max="12034" width="17.44140625" style="1" customWidth="1"/>
    <col min="12035" max="12036" width="11.44140625" style="1" customWidth="1"/>
    <col min="12037" max="12037" width="13.44140625" style="1" customWidth="1"/>
    <col min="12038" max="12039" width="14.44140625" style="1" customWidth="1"/>
    <col min="12040" max="12287" width="24.6640625" style="1"/>
    <col min="12288" max="12288" width="4" style="1" customWidth="1"/>
    <col min="12289" max="12289" width="38.6640625" style="1" customWidth="1"/>
    <col min="12290" max="12290" width="17.44140625" style="1" customWidth="1"/>
    <col min="12291" max="12292" width="11.44140625" style="1" customWidth="1"/>
    <col min="12293" max="12293" width="13.44140625" style="1" customWidth="1"/>
    <col min="12294" max="12295" width="14.44140625" style="1" customWidth="1"/>
    <col min="12296" max="12543" width="24.6640625" style="1"/>
    <col min="12544" max="12544" width="4" style="1" customWidth="1"/>
    <col min="12545" max="12545" width="38.6640625" style="1" customWidth="1"/>
    <col min="12546" max="12546" width="17.44140625" style="1" customWidth="1"/>
    <col min="12547" max="12548" width="11.44140625" style="1" customWidth="1"/>
    <col min="12549" max="12549" width="13.44140625" style="1" customWidth="1"/>
    <col min="12550" max="12551" width="14.44140625" style="1" customWidth="1"/>
    <col min="12552" max="12799" width="24.6640625" style="1"/>
    <col min="12800" max="12800" width="4" style="1" customWidth="1"/>
    <col min="12801" max="12801" width="38.6640625" style="1" customWidth="1"/>
    <col min="12802" max="12802" width="17.44140625" style="1" customWidth="1"/>
    <col min="12803" max="12804" width="11.44140625" style="1" customWidth="1"/>
    <col min="12805" max="12805" width="13.44140625" style="1" customWidth="1"/>
    <col min="12806" max="12807" width="14.44140625" style="1" customWidth="1"/>
    <col min="12808" max="13055" width="24.6640625" style="1"/>
    <col min="13056" max="13056" width="4" style="1" customWidth="1"/>
    <col min="13057" max="13057" width="38.6640625" style="1" customWidth="1"/>
    <col min="13058" max="13058" width="17.44140625" style="1" customWidth="1"/>
    <col min="13059" max="13060" width="11.44140625" style="1" customWidth="1"/>
    <col min="13061" max="13061" width="13.44140625" style="1" customWidth="1"/>
    <col min="13062" max="13063" width="14.44140625" style="1" customWidth="1"/>
    <col min="13064" max="13311" width="24.6640625" style="1"/>
    <col min="13312" max="13312" width="4" style="1" customWidth="1"/>
    <col min="13313" max="13313" width="38.6640625" style="1" customWidth="1"/>
    <col min="13314" max="13314" width="17.44140625" style="1" customWidth="1"/>
    <col min="13315" max="13316" width="11.44140625" style="1" customWidth="1"/>
    <col min="13317" max="13317" width="13.44140625" style="1" customWidth="1"/>
    <col min="13318" max="13319" width="14.44140625" style="1" customWidth="1"/>
    <col min="13320" max="13567" width="24.6640625" style="1"/>
    <col min="13568" max="13568" width="4" style="1" customWidth="1"/>
    <col min="13569" max="13569" width="38.6640625" style="1" customWidth="1"/>
    <col min="13570" max="13570" width="17.44140625" style="1" customWidth="1"/>
    <col min="13571" max="13572" width="11.44140625" style="1" customWidth="1"/>
    <col min="13573" max="13573" width="13.44140625" style="1" customWidth="1"/>
    <col min="13574" max="13575" width="14.44140625" style="1" customWidth="1"/>
    <col min="13576" max="13823" width="24.6640625" style="1"/>
    <col min="13824" max="13824" width="4" style="1" customWidth="1"/>
    <col min="13825" max="13825" width="38.6640625" style="1" customWidth="1"/>
    <col min="13826" max="13826" width="17.44140625" style="1" customWidth="1"/>
    <col min="13827" max="13828" width="11.44140625" style="1" customWidth="1"/>
    <col min="13829" max="13829" width="13.44140625" style="1" customWidth="1"/>
    <col min="13830" max="13831" width="14.44140625" style="1" customWidth="1"/>
    <col min="13832" max="14079" width="24.6640625" style="1"/>
    <col min="14080" max="14080" width="4" style="1" customWidth="1"/>
    <col min="14081" max="14081" width="38.6640625" style="1" customWidth="1"/>
    <col min="14082" max="14082" width="17.44140625" style="1" customWidth="1"/>
    <col min="14083" max="14084" width="11.44140625" style="1" customWidth="1"/>
    <col min="14085" max="14085" width="13.44140625" style="1" customWidth="1"/>
    <col min="14086" max="14087" width="14.44140625" style="1" customWidth="1"/>
    <col min="14088" max="14335" width="24.6640625" style="1"/>
    <col min="14336" max="14336" width="4" style="1" customWidth="1"/>
    <col min="14337" max="14337" width="38.6640625" style="1" customWidth="1"/>
    <col min="14338" max="14338" width="17.44140625" style="1" customWidth="1"/>
    <col min="14339" max="14340" width="11.44140625" style="1" customWidth="1"/>
    <col min="14341" max="14341" width="13.44140625" style="1" customWidth="1"/>
    <col min="14342" max="14343" width="14.44140625" style="1" customWidth="1"/>
    <col min="14344" max="14591" width="24.6640625" style="1"/>
    <col min="14592" max="14592" width="4" style="1" customWidth="1"/>
    <col min="14593" max="14593" width="38.6640625" style="1" customWidth="1"/>
    <col min="14594" max="14594" width="17.44140625" style="1" customWidth="1"/>
    <col min="14595" max="14596" width="11.44140625" style="1" customWidth="1"/>
    <col min="14597" max="14597" width="13.44140625" style="1" customWidth="1"/>
    <col min="14598" max="14599" width="14.44140625" style="1" customWidth="1"/>
    <col min="14600" max="14847" width="24.6640625" style="1"/>
    <col min="14848" max="14848" width="4" style="1" customWidth="1"/>
    <col min="14849" max="14849" width="38.6640625" style="1" customWidth="1"/>
    <col min="14850" max="14850" width="17.44140625" style="1" customWidth="1"/>
    <col min="14851" max="14852" width="11.44140625" style="1" customWidth="1"/>
    <col min="14853" max="14853" width="13.44140625" style="1" customWidth="1"/>
    <col min="14854" max="14855" width="14.44140625" style="1" customWidth="1"/>
    <col min="14856" max="15103" width="24.6640625" style="1"/>
    <col min="15104" max="15104" width="4" style="1" customWidth="1"/>
    <col min="15105" max="15105" width="38.6640625" style="1" customWidth="1"/>
    <col min="15106" max="15106" width="17.44140625" style="1" customWidth="1"/>
    <col min="15107" max="15108" width="11.44140625" style="1" customWidth="1"/>
    <col min="15109" max="15109" width="13.44140625" style="1" customWidth="1"/>
    <col min="15110" max="15111" width="14.44140625" style="1" customWidth="1"/>
    <col min="15112" max="15359" width="24.6640625" style="1"/>
    <col min="15360" max="15360" width="4" style="1" customWidth="1"/>
    <col min="15361" max="15361" width="38.6640625" style="1" customWidth="1"/>
    <col min="15362" max="15362" width="17.44140625" style="1" customWidth="1"/>
    <col min="15363" max="15364" width="11.44140625" style="1" customWidth="1"/>
    <col min="15365" max="15365" width="13.44140625" style="1" customWidth="1"/>
    <col min="15366" max="15367" width="14.44140625" style="1" customWidth="1"/>
    <col min="15368" max="15615" width="24.6640625" style="1"/>
    <col min="15616" max="15616" width="4" style="1" customWidth="1"/>
    <col min="15617" max="15617" width="38.6640625" style="1" customWidth="1"/>
    <col min="15618" max="15618" width="17.44140625" style="1" customWidth="1"/>
    <col min="15619" max="15620" width="11.44140625" style="1" customWidth="1"/>
    <col min="15621" max="15621" width="13.44140625" style="1" customWidth="1"/>
    <col min="15622" max="15623" width="14.44140625" style="1" customWidth="1"/>
    <col min="15624" max="15871" width="24.6640625" style="1"/>
    <col min="15872" max="15872" width="4" style="1" customWidth="1"/>
    <col min="15873" max="15873" width="38.6640625" style="1" customWidth="1"/>
    <col min="15874" max="15874" width="17.44140625" style="1" customWidth="1"/>
    <col min="15875" max="15876" width="11.44140625" style="1" customWidth="1"/>
    <col min="15877" max="15877" width="13.44140625" style="1" customWidth="1"/>
    <col min="15878" max="15879" width="14.44140625" style="1" customWidth="1"/>
    <col min="15880" max="16127" width="24.6640625" style="1"/>
    <col min="16128" max="16128" width="4" style="1" customWidth="1"/>
    <col min="16129" max="16129" width="38.6640625" style="1" customWidth="1"/>
    <col min="16130" max="16130" width="17.44140625" style="1" customWidth="1"/>
    <col min="16131" max="16132" width="11.44140625" style="1" customWidth="1"/>
    <col min="16133" max="16133" width="13.44140625" style="1" customWidth="1"/>
    <col min="16134" max="16135" width="14.44140625" style="1" customWidth="1"/>
    <col min="16136" max="16384" width="9.109375" style="1"/>
  </cols>
  <sheetData>
    <row r="4" spans="1:10">
      <c r="A4" s="117" t="s">
        <v>111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>
      <c r="A5" s="62"/>
      <c r="B5" s="63"/>
      <c r="C5" s="63"/>
      <c r="D5" s="63"/>
      <c r="E5" s="63"/>
      <c r="F5" s="63"/>
      <c r="G5" s="63"/>
      <c r="H5" s="63"/>
      <c r="I5" s="63"/>
      <c r="J5" s="63"/>
    </row>
    <row r="6" spans="1:10">
      <c r="A6" s="64"/>
      <c r="B6" s="64" t="str">
        <f>+'CT1'!A3</f>
        <v xml:space="preserve">  "ДЭВШИЛ МАНДАЛ" ХК</v>
      </c>
      <c r="C6" s="63"/>
      <c r="D6" s="63"/>
      <c r="E6" s="63"/>
      <c r="F6" s="63"/>
      <c r="G6" s="63"/>
      <c r="H6" s="63"/>
      <c r="I6" s="65" t="e">
        <f>+'CT1'!D3</f>
        <v>#REF!</v>
      </c>
      <c r="J6" s="1"/>
    </row>
    <row r="7" spans="1:10" ht="15" customHeight="1">
      <c r="A7" s="65" t="s">
        <v>208</v>
      </c>
      <c r="B7" s="66" t="s">
        <v>7</v>
      </c>
      <c r="C7" s="63"/>
      <c r="D7" s="63"/>
      <c r="E7" s="63"/>
      <c r="F7" s="63"/>
      <c r="G7" s="63"/>
      <c r="H7" s="63"/>
      <c r="I7" s="118" t="s">
        <v>209</v>
      </c>
      <c r="J7" s="118"/>
    </row>
    <row r="8" spans="1:10" ht="11.25" customHeight="1">
      <c r="A8" s="65"/>
      <c r="B8" s="67"/>
      <c r="C8" s="63"/>
      <c r="D8" s="63"/>
      <c r="E8" s="63"/>
      <c r="F8" s="63"/>
      <c r="G8" s="63"/>
      <c r="H8" s="63"/>
      <c r="I8" s="63"/>
      <c r="J8" s="63"/>
    </row>
    <row r="9" spans="1:10" s="2" customFormat="1" ht="55.2">
      <c r="A9" s="68" t="s">
        <v>131</v>
      </c>
      <c r="B9" s="68" t="s">
        <v>216</v>
      </c>
      <c r="C9" s="69" t="s">
        <v>210</v>
      </c>
      <c r="D9" s="69" t="s">
        <v>6</v>
      </c>
      <c r="E9" s="69" t="s">
        <v>100</v>
      </c>
      <c r="F9" s="69" t="s">
        <v>217</v>
      </c>
      <c r="G9" s="69" t="s">
        <v>218</v>
      </c>
      <c r="H9" s="69" t="s">
        <v>211</v>
      </c>
      <c r="I9" s="69" t="s">
        <v>219</v>
      </c>
      <c r="J9" s="70" t="s">
        <v>136</v>
      </c>
    </row>
    <row r="10" spans="1:10" s="2" customFormat="1" ht="26.25" customHeight="1">
      <c r="A10" s="71">
        <v>1</v>
      </c>
      <c r="B10" s="71" t="s">
        <v>207</v>
      </c>
      <c r="C10" s="72">
        <v>10563000</v>
      </c>
      <c r="D10" s="72"/>
      <c r="E10" s="72"/>
      <c r="F10" s="72"/>
      <c r="G10" s="72"/>
      <c r="H10" s="72">
        <v>5212000</v>
      </c>
      <c r="I10" s="72">
        <f>'CT1'!C69</f>
        <v>-42370041</v>
      </c>
      <c r="J10" s="72">
        <f>SUM(C10:I10)</f>
        <v>-26595041</v>
      </c>
    </row>
    <row r="11" spans="1:10" s="2" customFormat="1" ht="26.25" customHeight="1">
      <c r="A11" s="71">
        <v>2</v>
      </c>
      <c r="B11" s="73" t="s">
        <v>212</v>
      </c>
      <c r="C11" s="74"/>
      <c r="D11" s="74"/>
      <c r="E11" s="74"/>
      <c r="F11" s="74"/>
      <c r="G11" s="74"/>
      <c r="H11" s="74"/>
      <c r="I11" s="74"/>
      <c r="J11" s="72">
        <f t="shared" ref="J11:J17" si="0">SUM(C11:I11)</f>
        <v>0</v>
      </c>
    </row>
    <row r="12" spans="1:10" s="75" customFormat="1" ht="26.25" customHeight="1">
      <c r="A12" s="71">
        <v>3</v>
      </c>
      <c r="B12" s="68" t="s">
        <v>220</v>
      </c>
      <c r="C12" s="72"/>
      <c r="D12" s="72"/>
      <c r="E12" s="72"/>
      <c r="F12" s="72"/>
      <c r="G12" s="72"/>
      <c r="H12" s="72"/>
      <c r="I12" s="72"/>
      <c r="J12" s="72">
        <f t="shared" si="0"/>
        <v>0</v>
      </c>
    </row>
    <row r="13" spans="1:10" ht="26.25" customHeight="1">
      <c r="A13" s="71">
        <v>4</v>
      </c>
      <c r="B13" s="71" t="s">
        <v>130</v>
      </c>
      <c r="C13" s="74"/>
      <c r="D13" s="74"/>
      <c r="E13" s="74"/>
      <c r="F13" s="74"/>
      <c r="G13" s="74"/>
      <c r="H13" s="74"/>
      <c r="I13" s="74">
        <f>'CT2'!C28</f>
        <v>-2618010</v>
      </c>
      <c r="J13" s="72">
        <f t="shared" si="0"/>
        <v>-2618010</v>
      </c>
    </row>
    <row r="14" spans="1:10" s="75" customFormat="1" ht="26.25" customHeight="1">
      <c r="A14" s="71">
        <v>5</v>
      </c>
      <c r="B14" s="71" t="s">
        <v>192</v>
      </c>
      <c r="C14" s="74"/>
      <c r="D14" s="74"/>
      <c r="E14" s="74"/>
      <c r="F14" s="74"/>
      <c r="G14" s="74"/>
      <c r="H14" s="74"/>
      <c r="I14" s="74"/>
      <c r="J14" s="72">
        <f t="shared" si="0"/>
        <v>0</v>
      </c>
    </row>
    <row r="15" spans="1:10" ht="26.25" customHeight="1">
      <c r="A15" s="71">
        <v>6</v>
      </c>
      <c r="B15" s="71" t="s">
        <v>213</v>
      </c>
      <c r="C15" s="74">
        <v>0</v>
      </c>
      <c r="D15" s="74"/>
      <c r="E15" s="74"/>
      <c r="F15" s="74"/>
      <c r="G15" s="74"/>
      <c r="H15" s="74"/>
      <c r="I15" s="74"/>
      <c r="J15" s="72">
        <f t="shared" si="0"/>
        <v>0</v>
      </c>
    </row>
    <row r="16" spans="1:10" ht="26.25" customHeight="1">
      <c r="A16" s="71">
        <v>7</v>
      </c>
      <c r="B16" s="71" t="s">
        <v>214</v>
      </c>
      <c r="C16" s="74"/>
      <c r="D16" s="74"/>
      <c r="E16" s="74"/>
      <c r="F16" s="74"/>
      <c r="G16" s="74"/>
      <c r="H16" s="74"/>
      <c r="I16" s="74"/>
      <c r="J16" s="72">
        <f t="shared" si="0"/>
        <v>0</v>
      </c>
    </row>
    <row r="17" spans="1:10" ht="26.25" customHeight="1">
      <c r="A17" s="71">
        <v>8</v>
      </c>
      <c r="B17" s="71" t="s">
        <v>215</v>
      </c>
      <c r="C17" s="74"/>
      <c r="D17" s="74"/>
      <c r="E17" s="74"/>
      <c r="F17" s="74"/>
      <c r="G17" s="74"/>
      <c r="H17" s="74"/>
      <c r="I17" s="74"/>
      <c r="J17" s="72">
        <f t="shared" si="0"/>
        <v>0</v>
      </c>
    </row>
    <row r="18" spans="1:10" ht="26.25" customHeight="1">
      <c r="A18" s="71">
        <v>9</v>
      </c>
      <c r="B18" s="71" t="s">
        <v>221</v>
      </c>
      <c r="C18" s="72">
        <f>SUM(C10:C17)</f>
        <v>10563000</v>
      </c>
      <c r="D18" s="72">
        <v>0</v>
      </c>
      <c r="E18" s="72"/>
      <c r="F18" s="72">
        <v>0</v>
      </c>
      <c r="G18" s="72">
        <v>0</v>
      </c>
      <c r="H18" s="72">
        <f>SUM(H10:H17)</f>
        <v>5212000</v>
      </c>
      <c r="I18" s="72">
        <f>SUM(I10:I17)</f>
        <v>-44988051</v>
      </c>
      <c r="J18" s="72">
        <f>SUM(J10:J17)</f>
        <v>-29213051</v>
      </c>
    </row>
    <row r="19" spans="1:10" s="75" customFormat="1">
      <c r="A19" s="76"/>
      <c r="B19" s="77"/>
      <c r="C19" s="78"/>
      <c r="D19" s="78"/>
      <c r="E19" s="78"/>
      <c r="F19" s="78"/>
      <c r="G19" s="78"/>
      <c r="H19" s="79"/>
      <c r="I19" s="79"/>
      <c r="J19" s="79"/>
    </row>
    <row r="20" spans="1:10" s="75" customFormat="1">
      <c r="A20" s="76"/>
      <c r="B20" s="77"/>
      <c r="C20" s="78"/>
      <c r="D20" s="78"/>
      <c r="E20" s="78"/>
      <c r="F20" s="78"/>
      <c r="G20" s="78"/>
      <c r="H20" s="79"/>
      <c r="I20" s="79"/>
      <c r="J20" s="79"/>
    </row>
    <row r="21" spans="1:10" s="3" customFormat="1">
      <c r="A21" s="119" t="e">
        <f>'CT1'!A77:D77</f>
        <v>#REF!</v>
      </c>
      <c r="B21" s="119"/>
      <c r="C21" s="119"/>
      <c r="D21" s="119"/>
      <c r="E21" s="119"/>
      <c r="F21" s="119"/>
      <c r="G21" s="119"/>
    </row>
    <row r="22" spans="1:10" s="3" customFormat="1">
      <c r="C22" s="61"/>
    </row>
    <row r="23" spans="1:10" s="3" customFormat="1">
      <c r="A23" s="119" t="e">
        <f>'CT1'!A79:D79</f>
        <v>#REF!</v>
      </c>
      <c r="B23" s="119"/>
      <c r="C23" s="119"/>
      <c r="D23" s="119"/>
      <c r="E23" s="119"/>
      <c r="F23" s="119"/>
      <c r="G23" s="119"/>
    </row>
    <row r="24" spans="1:10" s="3" customFormat="1">
      <c r="C24" s="80"/>
      <c r="D24" s="80"/>
      <c r="E24" s="80"/>
      <c r="F24" s="80"/>
      <c r="G24" s="80"/>
    </row>
  </sheetData>
  <mergeCells count="4">
    <mergeCell ref="A4:J4"/>
    <mergeCell ref="I7:J7"/>
    <mergeCell ref="A21:G21"/>
    <mergeCell ref="A23:G23"/>
  </mergeCells>
  <pageMargins left="0.5" right="0.25" top="0.75" bottom="0.2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40" zoomScale="86" zoomScaleNormal="86" zoomScalePageLayoutView="60" workbookViewId="0">
      <selection activeCell="C44" sqref="C44"/>
    </sheetView>
  </sheetViews>
  <sheetFormatPr defaultColWidth="31.6640625" defaultRowHeight="13.8"/>
  <cols>
    <col min="1" max="1" width="9.5546875" style="86" customWidth="1"/>
    <col min="2" max="2" width="60.109375" style="81" customWidth="1"/>
    <col min="3" max="3" width="28" style="83" customWidth="1"/>
    <col min="4" max="251" width="31.6640625" style="81"/>
    <col min="252" max="252" width="7.6640625" style="81" customWidth="1"/>
    <col min="253" max="253" width="60.109375" style="81" customWidth="1"/>
    <col min="254" max="254" width="18.44140625" style="81" customWidth="1"/>
    <col min="255" max="507" width="31.6640625" style="81"/>
    <col min="508" max="508" width="7.6640625" style="81" customWidth="1"/>
    <col min="509" max="509" width="60.109375" style="81" customWidth="1"/>
    <col min="510" max="510" width="18.44140625" style="81" customWidth="1"/>
    <col min="511" max="763" width="31.6640625" style="81"/>
    <col min="764" max="764" width="7.6640625" style="81" customWidth="1"/>
    <col min="765" max="765" width="60.109375" style="81" customWidth="1"/>
    <col min="766" max="766" width="18.44140625" style="81" customWidth="1"/>
    <col min="767" max="1019" width="31.6640625" style="81"/>
    <col min="1020" max="1020" width="7.6640625" style="81" customWidth="1"/>
    <col min="1021" max="1021" width="60.109375" style="81" customWidth="1"/>
    <col min="1022" max="1022" width="18.44140625" style="81" customWidth="1"/>
    <col min="1023" max="1275" width="31.6640625" style="81"/>
    <col min="1276" max="1276" width="7.6640625" style="81" customWidth="1"/>
    <col min="1277" max="1277" width="60.109375" style="81" customWidth="1"/>
    <col min="1278" max="1278" width="18.44140625" style="81" customWidth="1"/>
    <col min="1279" max="1531" width="31.6640625" style="81"/>
    <col min="1532" max="1532" width="7.6640625" style="81" customWidth="1"/>
    <col min="1533" max="1533" width="60.109375" style="81" customWidth="1"/>
    <col min="1534" max="1534" width="18.44140625" style="81" customWidth="1"/>
    <col min="1535" max="1787" width="31.6640625" style="81"/>
    <col min="1788" max="1788" width="7.6640625" style="81" customWidth="1"/>
    <col min="1789" max="1789" width="60.109375" style="81" customWidth="1"/>
    <col min="1790" max="1790" width="18.44140625" style="81" customWidth="1"/>
    <col min="1791" max="2043" width="31.6640625" style="81"/>
    <col min="2044" max="2044" width="7.6640625" style="81" customWidth="1"/>
    <col min="2045" max="2045" width="60.109375" style="81" customWidth="1"/>
    <col min="2046" max="2046" width="18.44140625" style="81" customWidth="1"/>
    <col min="2047" max="2299" width="31.6640625" style="81"/>
    <col min="2300" max="2300" width="7.6640625" style="81" customWidth="1"/>
    <col min="2301" max="2301" width="60.109375" style="81" customWidth="1"/>
    <col min="2302" max="2302" width="18.44140625" style="81" customWidth="1"/>
    <col min="2303" max="2555" width="31.6640625" style="81"/>
    <col min="2556" max="2556" width="7.6640625" style="81" customWidth="1"/>
    <col min="2557" max="2557" width="60.109375" style="81" customWidth="1"/>
    <col min="2558" max="2558" width="18.44140625" style="81" customWidth="1"/>
    <col min="2559" max="2811" width="31.6640625" style="81"/>
    <col min="2812" max="2812" width="7.6640625" style="81" customWidth="1"/>
    <col min="2813" max="2813" width="60.109375" style="81" customWidth="1"/>
    <col min="2814" max="2814" width="18.44140625" style="81" customWidth="1"/>
    <col min="2815" max="3067" width="31.6640625" style="81"/>
    <col min="3068" max="3068" width="7.6640625" style="81" customWidth="1"/>
    <col min="3069" max="3069" width="60.109375" style="81" customWidth="1"/>
    <col min="3070" max="3070" width="18.44140625" style="81" customWidth="1"/>
    <col min="3071" max="3323" width="31.6640625" style="81"/>
    <col min="3324" max="3324" width="7.6640625" style="81" customWidth="1"/>
    <col min="3325" max="3325" width="60.109375" style="81" customWidth="1"/>
    <col min="3326" max="3326" width="18.44140625" style="81" customWidth="1"/>
    <col min="3327" max="3579" width="31.6640625" style="81"/>
    <col min="3580" max="3580" width="7.6640625" style="81" customWidth="1"/>
    <col min="3581" max="3581" width="60.109375" style="81" customWidth="1"/>
    <col min="3582" max="3582" width="18.44140625" style="81" customWidth="1"/>
    <col min="3583" max="3835" width="31.6640625" style="81"/>
    <col min="3836" max="3836" width="7.6640625" style="81" customWidth="1"/>
    <col min="3837" max="3837" width="60.109375" style="81" customWidth="1"/>
    <col min="3838" max="3838" width="18.44140625" style="81" customWidth="1"/>
    <col min="3839" max="4091" width="31.6640625" style="81"/>
    <col min="4092" max="4092" width="7.6640625" style="81" customWidth="1"/>
    <col min="4093" max="4093" width="60.109375" style="81" customWidth="1"/>
    <col min="4094" max="4094" width="18.44140625" style="81" customWidth="1"/>
    <col min="4095" max="4347" width="31.6640625" style="81"/>
    <col min="4348" max="4348" width="7.6640625" style="81" customWidth="1"/>
    <col min="4349" max="4349" width="60.109375" style="81" customWidth="1"/>
    <col min="4350" max="4350" width="18.44140625" style="81" customWidth="1"/>
    <col min="4351" max="4603" width="31.6640625" style="81"/>
    <col min="4604" max="4604" width="7.6640625" style="81" customWidth="1"/>
    <col min="4605" max="4605" width="60.109375" style="81" customWidth="1"/>
    <col min="4606" max="4606" width="18.44140625" style="81" customWidth="1"/>
    <col min="4607" max="4859" width="31.6640625" style="81"/>
    <col min="4860" max="4860" width="7.6640625" style="81" customWidth="1"/>
    <col min="4861" max="4861" width="60.109375" style="81" customWidth="1"/>
    <col min="4862" max="4862" width="18.44140625" style="81" customWidth="1"/>
    <col min="4863" max="5115" width="31.6640625" style="81"/>
    <col min="5116" max="5116" width="7.6640625" style="81" customWidth="1"/>
    <col min="5117" max="5117" width="60.109375" style="81" customWidth="1"/>
    <col min="5118" max="5118" width="18.44140625" style="81" customWidth="1"/>
    <col min="5119" max="5371" width="31.6640625" style="81"/>
    <col min="5372" max="5372" width="7.6640625" style="81" customWidth="1"/>
    <col min="5373" max="5373" width="60.109375" style="81" customWidth="1"/>
    <col min="5374" max="5374" width="18.44140625" style="81" customWidth="1"/>
    <col min="5375" max="5627" width="31.6640625" style="81"/>
    <col min="5628" max="5628" width="7.6640625" style="81" customWidth="1"/>
    <col min="5629" max="5629" width="60.109375" style="81" customWidth="1"/>
    <col min="5630" max="5630" width="18.44140625" style="81" customWidth="1"/>
    <col min="5631" max="5883" width="31.6640625" style="81"/>
    <col min="5884" max="5884" width="7.6640625" style="81" customWidth="1"/>
    <col min="5885" max="5885" width="60.109375" style="81" customWidth="1"/>
    <col min="5886" max="5886" width="18.44140625" style="81" customWidth="1"/>
    <col min="5887" max="6139" width="31.6640625" style="81"/>
    <col min="6140" max="6140" width="7.6640625" style="81" customWidth="1"/>
    <col min="6141" max="6141" width="60.109375" style="81" customWidth="1"/>
    <col min="6142" max="6142" width="18.44140625" style="81" customWidth="1"/>
    <col min="6143" max="6395" width="31.6640625" style="81"/>
    <col min="6396" max="6396" width="7.6640625" style="81" customWidth="1"/>
    <col min="6397" max="6397" width="60.109375" style="81" customWidth="1"/>
    <col min="6398" max="6398" width="18.44140625" style="81" customWidth="1"/>
    <col min="6399" max="6651" width="31.6640625" style="81"/>
    <col min="6652" max="6652" width="7.6640625" style="81" customWidth="1"/>
    <col min="6653" max="6653" width="60.109375" style="81" customWidth="1"/>
    <col min="6654" max="6654" width="18.44140625" style="81" customWidth="1"/>
    <col min="6655" max="6907" width="31.6640625" style="81"/>
    <col min="6908" max="6908" width="7.6640625" style="81" customWidth="1"/>
    <col min="6909" max="6909" width="60.109375" style="81" customWidth="1"/>
    <col min="6910" max="6910" width="18.44140625" style="81" customWidth="1"/>
    <col min="6911" max="7163" width="31.6640625" style="81"/>
    <col min="7164" max="7164" width="7.6640625" style="81" customWidth="1"/>
    <col min="7165" max="7165" width="60.109375" style="81" customWidth="1"/>
    <col min="7166" max="7166" width="18.44140625" style="81" customWidth="1"/>
    <col min="7167" max="7419" width="31.6640625" style="81"/>
    <col min="7420" max="7420" width="7.6640625" style="81" customWidth="1"/>
    <col min="7421" max="7421" width="60.109375" style="81" customWidth="1"/>
    <col min="7422" max="7422" width="18.44140625" style="81" customWidth="1"/>
    <col min="7423" max="7675" width="31.6640625" style="81"/>
    <col min="7676" max="7676" width="7.6640625" style="81" customWidth="1"/>
    <col min="7677" max="7677" width="60.109375" style="81" customWidth="1"/>
    <col min="7678" max="7678" width="18.44140625" style="81" customWidth="1"/>
    <col min="7679" max="7931" width="31.6640625" style="81"/>
    <col min="7932" max="7932" width="7.6640625" style="81" customWidth="1"/>
    <col min="7933" max="7933" width="60.109375" style="81" customWidth="1"/>
    <col min="7934" max="7934" width="18.44140625" style="81" customWidth="1"/>
    <col min="7935" max="8187" width="31.6640625" style="81"/>
    <col min="8188" max="8188" width="7.6640625" style="81" customWidth="1"/>
    <col min="8189" max="8189" width="60.109375" style="81" customWidth="1"/>
    <col min="8190" max="8190" width="18.44140625" style="81" customWidth="1"/>
    <col min="8191" max="8443" width="31.6640625" style="81"/>
    <col min="8444" max="8444" width="7.6640625" style="81" customWidth="1"/>
    <col min="8445" max="8445" width="60.109375" style="81" customWidth="1"/>
    <col min="8446" max="8446" width="18.44140625" style="81" customWidth="1"/>
    <col min="8447" max="8699" width="31.6640625" style="81"/>
    <col min="8700" max="8700" width="7.6640625" style="81" customWidth="1"/>
    <col min="8701" max="8701" width="60.109375" style="81" customWidth="1"/>
    <col min="8702" max="8702" width="18.44140625" style="81" customWidth="1"/>
    <col min="8703" max="8955" width="31.6640625" style="81"/>
    <col min="8956" max="8956" width="7.6640625" style="81" customWidth="1"/>
    <col min="8957" max="8957" width="60.109375" style="81" customWidth="1"/>
    <col min="8958" max="8958" width="18.44140625" style="81" customWidth="1"/>
    <col min="8959" max="9211" width="31.6640625" style="81"/>
    <col min="9212" max="9212" width="7.6640625" style="81" customWidth="1"/>
    <col min="9213" max="9213" width="60.109375" style="81" customWidth="1"/>
    <col min="9214" max="9214" width="18.44140625" style="81" customWidth="1"/>
    <col min="9215" max="9467" width="31.6640625" style="81"/>
    <col min="9468" max="9468" width="7.6640625" style="81" customWidth="1"/>
    <col min="9469" max="9469" width="60.109375" style="81" customWidth="1"/>
    <col min="9470" max="9470" width="18.44140625" style="81" customWidth="1"/>
    <col min="9471" max="9723" width="31.6640625" style="81"/>
    <col min="9724" max="9724" width="7.6640625" style="81" customWidth="1"/>
    <col min="9725" max="9725" width="60.109375" style="81" customWidth="1"/>
    <col min="9726" max="9726" width="18.44140625" style="81" customWidth="1"/>
    <col min="9727" max="9979" width="31.6640625" style="81"/>
    <col min="9980" max="9980" width="7.6640625" style="81" customWidth="1"/>
    <col min="9981" max="9981" width="60.109375" style="81" customWidth="1"/>
    <col min="9982" max="9982" width="18.44140625" style="81" customWidth="1"/>
    <col min="9983" max="10235" width="31.6640625" style="81"/>
    <col min="10236" max="10236" width="7.6640625" style="81" customWidth="1"/>
    <col min="10237" max="10237" width="60.109375" style="81" customWidth="1"/>
    <col min="10238" max="10238" width="18.44140625" style="81" customWidth="1"/>
    <col min="10239" max="10491" width="31.6640625" style="81"/>
    <col min="10492" max="10492" width="7.6640625" style="81" customWidth="1"/>
    <col min="10493" max="10493" width="60.109375" style="81" customWidth="1"/>
    <col min="10494" max="10494" width="18.44140625" style="81" customWidth="1"/>
    <col min="10495" max="10747" width="31.6640625" style="81"/>
    <col min="10748" max="10748" width="7.6640625" style="81" customWidth="1"/>
    <col min="10749" max="10749" width="60.109375" style="81" customWidth="1"/>
    <col min="10750" max="10750" width="18.44140625" style="81" customWidth="1"/>
    <col min="10751" max="11003" width="31.6640625" style="81"/>
    <col min="11004" max="11004" width="7.6640625" style="81" customWidth="1"/>
    <col min="11005" max="11005" width="60.109375" style="81" customWidth="1"/>
    <col min="11006" max="11006" width="18.44140625" style="81" customWidth="1"/>
    <col min="11007" max="11259" width="31.6640625" style="81"/>
    <col min="11260" max="11260" width="7.6640625" style="81" customWidth="1"/>
    <col min="11261" max="11261" width="60.109375" style="81" customWidth="1"/>
    <col min="11262" max="11262" width="18.44140625" style="81" customWidth="1"/>
    <col min="11263" max="11515" width="31.6640625" style="81"/>
    <col min="11516" max="11516" width="7.6640625" style="81" customWidth="1"/>
    <col min="11517" max="11517" width="60.109375" style="81" customWidth="1"/>
    <col min="11518" max="11518" width="18.44140625" style="81" customWidth="1"/>
    <col min="11519" max="11771" width="31.6640625" style="81"/>
    <col min="11772" max="11772" width="7.6640625" style="81" customWidth="1"/>
    <col min="11773" max="11773" width="60.109375" style="81" customWidth="1"/>
    <col min="11774" max="11774" width="18.44140625" style="81" customWidth="1"/>
    <col min="11775" max="12027" width="31.6640625" style="81"/>
    <col min="12028" max="12028" width="7.6640625" style="81" customWidth="1"/>
    <col min="12029" max="12029" width="60.109375" style="81" customWidth="1"/>
    <col min="12030" max="12030" width="18.44140625" style="81" customWidth="1"/>
    <col min="12031" max="12283" width="31.6640625" style="81"/>
    <col min="12284" max="12284" width="7.6640625" style="81" customWidth="1"/>
    <col min="12285" max="12285" width="60.109375" style="81" customWidth="1"/>
    <col min="12286" max="12286" width="18.44140625" style="81" customWidth="1"/>
    <col min="12287" max="12539" width="31.6640625" style="81"/>
    <col min="12540" max="12540" width="7.6640625" style="81" customWidth="1"/>
    <col min="12541" max="12541" width="60.109375" style="81" customWidth="1"/>
    <col min="12542" max="12542" width="18.44140625" style="81" customWidth="1"/>
    <col min="12543" max="12795" width="31.6640625" style="81"/>
    <col min="12796" max="12796" width="7.6640625" style="81" customWidth="1"/>
    <col min="12797" max="12797" width="60.109375" style="81" customWidth="1"/>
    <col min="12798" max="12798" width="18.44140625" style="81" customWidth="1"/>
    <col min="12799" max="13051" width="31.6640625" style="81"/>
    <col min="13052" max="13052" width="7.6640625" style="81" customWidth="1"/>
    <col min="13053" max="13053" width="60.109375" style="81" customWidth="1"/>
    <col min="13054" max="13054" width="18.44140625" style="81" customWidth="1"/>
    <col min="13055" max="13307" width="31.6640625" style="81"/>
    <col min="13308" max="13308" width="7.6640625" style="81" customWidth="1"/>
    <col min="13309" max="13309" width="60.109375" style="81" customWidth="1"/>
    <col min="13310" max="13310" width="18.44140625" style="81" customWidth="1"/>
    <col min="13311" max="13563" width="31.6640625" style="81"/>
    <col min="13564" max="13564" width="7.6640625" style="81" customWidth="1"/>
    <col min="13565" max="13565" width="60.109375" style="81" customWidth="1"/>
    <col min="13566" max="13566" width="18.44140625" style="81" customWidth="1"/>
    <col min="13567" max="13819" width="31.6640625" style="81"/>
    <col min="13820" max="13820" width="7.6640625" style="81" customWidth="1"/>
    <col min="13821" max="13821" width="60.109375" style="81" customWidth="1"/>
    <col min="13822" max="13822" width="18.44140625" style="81" customWidth="1"/>
    <col min="13823" max="14075" width="31.6640625" style="81"/>
    <col min="14076" max="14076" width="7.6640625" style="81" customWidth="1"/>
    <col min="14077" max="14077" width="60.109375" style="81" customWidth="1"/>
    <col min="14078" max="14078" width="18.44140625" style="81" customWidth="1"/>
    <col min="14079" max="14331" width="31.6640625" style="81"/>
    <col min="14332" max="14332" width="7.6640625" style="81" customWidth="1"/>
    <col min="14333" max="14333" width="60.109375" style="81" customWidth="1"/>
    <col min="14334" max="14334" width="18.44140625" style="81" customWidth="1"/>
    <col min="14335" max="14587" width="31.6640625" style="81"/>
    <col min="14588" max="14588" width="7.6640625" style="81" customWidth="1"/>
    <col min="14589" max="14589" width="60.109375" style="81" customWidth="1"/>
    <col min="14590" max="14590" width="18.44140625" style="81" customWidth="1"/>
    <col min="14591" max="14843" width="31.6640625" style="81"/>
    <col min="14844" max="14844" width="7.6640625" style="81" customWidth="1"/>
    <col min="14845" max="14845" width="60.109375" style="81" customWidth="1"/>
    <col min="14846" max="14846" width="18.44140625" style="81" customWidth="1"/>
    <col min="14847" max="15099" width="31.6640625" style="81"/>
    <col min="15100" max="15100" width="7.6640625" style="81" customWidth="1"/>
    <col min="15101" max="15101" width="60.109375" style="81" customWidth="1"/>
    <col min="15102" max="15102" width="18.44140625" style="81" customWidth="1"/>
    <col min="15103" max="15355" width="31.6640625" style="81"/>
    <col min="15356" max="15356" width="7.6640625" style="81" customWidth="1"/>
    <col min="15357" max="15357" width="60.109375" style="81" customWidth="1"/>
    <col min="15358" max="15358" width="18.44140625" style="81" customWidth="1"/>
    <col min="15359" max="15611" width="31.6640625" style="81"/>
    <col min="15612" max="15612" width="7.6640625" style="81" customWidth="1"/>
    <col min="15613" max="15613" width="60.109375" style="81" customWidth="1"/>
    <col min="15614" max="15614" width="18.44140625" style="81" customWidth="1"/>
    <col min="15615" max="15867" width="31.6640625" style="81"/>
    <col min="15868" max="15868" width="7.6640625" style="81" customWidth="1"/>
    <col min="15869" max="15869" width="60.109375" style="81" customWidth="1"/>
    <col min="15870" max="15870" width="18.44140625" style="81" customWidth="1"/>
    <col min="15871" max="16123" width="31.6640625" style="81"/>
    <col min="16124" max="16124" width="7.6640625" style="81" customWidth="1"/>
    <col min="16125" max="16125" width="60.109375" style="81" customWidth="1"/>
    <col min="16126" max="16126" width="18.44140625" style="81" customWidth="1"/>
    <col min="16127" max="16384" width="31.6640625" style="81"/>
  </cols>
  <sheetData>
    <row r="1" spans="1:3">
      <c r="A1" s="120" t="s">
        <v>112</v>
      </c>
      <c r="B1" s="120"/>
      <c r="C1" s="120"/>
    </row>
    <row r="2" spans="1:3">
      <c r="A2" s="82"/>
    </row>
    <row r="3" spans="1:3">
      <c r="A3" s="84" t="str">
        <f>'CT1'!A3</f>
        <v xml:space="preserve">  "ДЭВШИЛ МАНДАЛ" ХК</v>
      </c>
      <c r="B3" s="31"/>
      <c r="C3" s="85" t="e">
        <f>'CT2'!C3</f>
        <v>#REF!</v>
      </c>
    </row>
    <row r="4" spans="1:3">
      <c r="A4" s="86" t="s">
        <v>113</v>
      </c>
      <c r="C4" s="87" t="s">
        <v>8</v>
      </c>
    </row>
    <row r="5" spans="1:3" ht="41.25" customHeight="1">
      <c r="A5" s="35" t="s">
        <v>9</v>
      </c>
      <c r="B5" s="15" t="s">
        <v>114</v>
      </c>
      <c r="C5" s="88" t="s">
        <v>138</v>
      </c>
    </row>
    <row r="6" spans="1:3" s="92" customFormat="1" ht="14.25" customHeight="1">
      <c r="A6" s="89">
        <v>1</v>
      </c>
      <c r="B6" s="90" t="s">
        <v>115</v>
      </c>
      <c r="C6" s="91"/>
    </row>
    <row r="7" spans="1:3" s="92" customFormat="1" ht="14.25" customHeight="1">
      <c r="A7" s="89">
        <v>1.1000000000000001</v>
      </c>
      <c r="B7" s="90" t="s">
        <v>139</v>
      </c>
      <c r="C7" s="93">
        <f>SUM(C8:C13)</f>
        <v>0</v>
      </c>
    </row>
    <row r="8" spans="1:3" ht="14.25" customHeight="1">
      <c r="A8" s="94"/>
      <c r="B8" s="95" t="s">
        <v>140</v>
      </c>
      <c r="C8" s="96">
        <v>0</v>
      </c>
    </row>
    <row r="9" spans="1:3" ht="14.25" customHeight="1">
      <c r="A9" s="94"/>
      <c r="B9" s="95" t="s">
        <v>141</v>
      </c>
      <c r="C9" s="97"/>
    </row>
    <row r="10" spans="1:3" ht="14.25" customHeight="1">
      <c r="A10" s="94"/>
      <c r="B10" s="95" t="s">
        <v>142</v>
      </c>
      <c r="C10" s="97"/>
    </row>
    <row r="11" spans="1:3" ht="14.25" customHeight="1">
      <c r="A11" s="94"/>
      <c r="B11" s="95" t="s">
        <v>143</v>
      </c>
      <c r="C11" s="97"/>
    </row>
    <row r="12" spans="1:3" ht="14.25" customHeight="1">
      <c r="A12" s="94"/>
      <c r="B12" s="95" t="s">
        <v>144</v>
      </c>
      <c r="C12" s="97"/>
    </row>
    <row r="13" spans="1:3" ht="14.25" customHeight="1">
      <c r="A13" s="94"/>
      <c r="B13" s="95" t="s">
        <v>145</v>
      </c>
      <c r="C13" s="97"/>
    </row>
    <row r="14" spans="1:3" s="92" customFormat="1" ht="14.25" customHeight="1">
      <c r="A14" s="89">
        <v>1.2</v>
      </c>
      <c r="B14" s="90" t="s">
        <v>146</v>
      </c>
      <c r="C14" s="93">
        <f>SUM(C15:C24)</f>
        <v>2124975</v>
      </c>
    </row>
    <row r="15" spans="1:3" ht="14.25" customHeight="1">
      <c r="A15" s="94"/>
      <c r="B15" s="95" t="s">
        <v>147</v>
      </c>
      <c r="C15" s="96"/>
    </row>
    <row r="16" spans="1:3" ht="14.25" customHeight="1">
      <c r="A16" s="94"/>
      <c r="B16" s="95" t="s">
        <v>148</v>
      </c>
      <c r="C16" s="96"/>
    </row>
    <row r="17" spans="1:3" ht="14.25" customHeight="1">
      <c r="A17" s="94"/>
      <c r="B17" s="95" t="s">
        <v>200</v>
      </c>
      <c r="C17" s="96"/>
    </row>
    <row r="18" spans="1:3" ht="14.25" customHeight="1">
      <c r="A18" s="94"/>
      <c r="B18" s="95" t="s">
        <v>224</v>
      </c>
      <c r="C18" s="49"/>
    </row>
    <row r="19" spans="1:3" ht="14.25" customHeight="1">
      <c r="A19" s="94"/>
      <c r="B19" s="95" t="s">
        <v>149</v>
      </c>
      <c r="C19" s="96">
        <v>0</v>
      </c>
    </row>
    <row r="20" spans="1:3" ht="14.25" customHeight="1">
      <c r="A20" s="94"/>
      <c r="B20" s="95" t="s">
        <v>150</v>
      </c>
      <c r="C20" s="96">
        <v>100466</v>
      </c>
    </row>
    <row r="21" spans="1:3" ht="14.25" customHeight="1">
      <c r="A21" s="94"/>
      <c r="B21" s="95" t="s">
        <v>151</v>
      </c>
      <c r="C21" s="96"/>
    </row>
    <row r="22" spans="1:3" ht="14.25" customHeight="1">
      <c r="A22" s="94"/>
      <c r="B22" s="95" t="s">
        <v>152</v>
      </c>
      <c r="C22" s="49">
        <v>751275</v>
      </c>
    </row>
    <row r="23" spans="1:3" ht="14.25" customHeight="1">
      <c r="A23" s="94"/>
      <c r="B23" s="95" t="s">
        <v>153</v>
      </c>
      <c r="C23" s="96"/>
    </row>
    <row r="24" spans="1:3" ht="14.25" customHeight="1">
      <c r="A24" s="94"/>
      <c r="B24" s="95" t="s">
        <v>154</v>
      </c>
      <c r="C24" s="96">
        <f>973234+300000</f>
        <v>1273234</v>
      </c>
    </row>
    <row r="25" spans="1:3" s="92" customFormat="1" ht="14.25" customHeight="1">
      <c r="A25" s="98" t="s">
        <v>155</v>
      </c>
      <c r="B25" s="27" t="s">
        <v>116</v>
      </c>
      <c r="C25" s="99">
        <f>C7-C14</f>
        <v>-2124975</v>
      </c>
    </row>
    <row r="26" spans="1:3" s="92" customFormat="1" ht="14.25" customHeight="1">
      <c r="A26" s="89">
        <v>2</v>
      </c>
      <c r="B26" s="90" t="s">
        <v>117</v>
      </c>
      <c r="C26" s="91"/>
    </row>
    <row r="27" spans="1:3" s="92" customFormat="1" ht="14.25" customHeight="1">
      <c r="A27" s="89">
        <v>2.1</v>
      </c>
      <c r="B27" s="90" t="s">
        <v>139</v>
      </c>
      <c r="C27" s="91">
        <f>SUM(C28:C34)</f>
        <v>0</v>
      </c>
    </row>
    <row r="28" spans="1:3" s="92" customFormat="1" ht="14.25" customHeight="1">
      <c r="A28" s="89"/>
      <c r="B28" s="95" t="s">
        <v>156</v>
      </c>
      <c r="C28" s="91"/>
    </row>
    <row r="29" spans="1:3" s="92" customFormat="1" ht="14.25" customHeight="1">
      <c r="A29" s="89"/>
      <c r="B29" s="95" t="s">
        <v>132</v>
      </c>
      <c r="C29" s="91"/>
    </row>
    <row r="30" spans="1:3" s="92" customFormat="1" ht="14.25" customHeight="1">
      <c r="A30" s="89"/>
      <c r="B30" s="95" t="s">
        <v>157</v>
      </c>
      <c r="C30" s="91"/>
    </row>
    <row r="31" spans="1:3" ht="14.25" customHeight="1">
      <c r="A31" s="94"/>
      <c r="B31" s="95" t="s">
        <v>158</v>
      </c>
      <c r="C31" s="97"/>
    </row>
    <row r="32" spans="1:3" ht="14.25" customHeight="1">
      <c r="A32" s="94"/>
      <c r="B32" s="95" t="s">
        <v>159</v>
      </c>
      <c r="C32" s="49">
        <v>0</v>
      </c>
    </row>
    <row r="33" spans="1:3" ht="14.25" customHeight="1">
      <c r="A33" s="94"/>
      <c r="B33" s="95" t="s">
        <v>160</v>
      </c>
      <c r="C33" s="97"/>
    </row>
    <row r="34" spans="1:3" ht="14.25" customHeight="1">
      <c r="A34" s="94"/>
      <c r="B34" s="95" t="s">
        <v>161</v>
      </c>
      <c r="C34" s="97"/>
    </row>
    <row r="35" spans="1:3" s="92" customFormat="1" ht="14.25" customHeight="1">
      <c r="A35" s="89">
        <v>2.2000000000000002</v>
      </c>
      <c r="B35" s="90" t="s">
        <v>146</v>
      </c>
      <c r="C35" s="91">
        <f>SUM(C36:C40)</f>
        <v>0</v>
      </c>
    </row>
    <row r="36" spans="1:3" ht="14.25" customHeight="1">
      <c r="A36" s="94"/>
      <c r="B36" s="95" t="s">
        <v>162</v>
      </c>
      <c r="C36" s="97"/>
    </row>
    <row r="37" spans="1:3" ht="14.25" customHeight="1">
      <c r="A37" s="94"/>
      <c r="B37" s="95" t="s">
        <v>163</v>
      </c>
      <c r="C37" s="97"/>
    </row>
    <row r="38" spans="1:3" ht="14.25" customHeight="1">
      <c r="A38" s="94"/>
      <c r="B38" s="95" t="s">
        <v>164</v>
      </c>
      <c r="C38" s="97"/>
    </row>
    <row r="39" spans="1:3" ht="14.25" customHeight="1">
      <c r="A39" s="94"/>
      <c r="B39" s="95" t="s">
        <v>165</v>
      </c>
      <c r="C39" s="49"/>
    </row>
    <row r="40" spans="1:3" ht="14.25" customHeight="1">
      <c r="A40" s="94"/>
      <c r="B40" s="95" t="s">
        <v>166</v>
      </c>
      <c r="C40" s="97">
        <v>0</v>
      </c>
    </row>
    <row r="41" spans="1:3" s="92" customFormat="1" ht="14.25" customHeight="1">
      <c r="A41" s="98" t="s">
        <v>167</v>
      </c>
      <c r="B41" s="27" t="s">
        <v>118</v>
      </c>
      <c r="C41" s="100">
        <f>C27-C35</f>
        <v>0</v>
      </c>
    </row>
    <row r="42" spans="1:3" s="92" customFormat="1" ht="14.25" customHeight="1">
      <c r="A42" s="89">
        <v>3</v>
      </c>
      <c r="B42" s="90" t="s">
        <v>119</v>
      </c>
      <c r="C42" s="91"/>
    </row>
    <row r="43" spans="1:3" s="92" customFormat="1" ht="14.25" customHeight="1">
      <c r="A43" s="89">
        <v>3.1</v>
      </c>
      <c r="B43" s="90" t="s">
        <v>139</v>
      </c>
      <c r="C43" s="91">
        <f>SUM(C44:C46)</f>
        <v>2400000</v>
      </c>
    </row>
    <row r="44" spans="1:3" ht="14.25" customHeight="1">
      <c r="A44" s="94"/>
      <c r="B44" s="95" t="s">
        <v>168</v>
      </c>
      <c r="C44" s="97">
        <v>2400000</v>
      </c>
    </row>
    <row r="45" spans="1:3" ht="14.25" customHeight="1">
      <c r="A45" s="94"/>
      <c r="B45" s="95" t="s">
        <v>169</v>
      </c>
      <c r="C45" s="97"/>
    </row>
    <row r="46" spans="1:3" ht="14.25" customHeight="1">
      <c r="A46" s="94"/>
      <c r="B46" s="95" t="s">
        <v>205</v>
      </c>
      <c r="C46" s="97"/>
    </row>
    <row r="47" spans="1:3" s="92" customFormat="1" ht="14.25" customHeight="1">
      <c r="A47" s="89">
        <v>3.2</v>
      </c>
      <c r="B47" s="90" t="s">
        <v>146</v>
      </c>
      <c r="C47" s="91">
        <f>SUM(C48:C51)</f>
        <v>0</v>
      </c>
    </row>
    <row r="48" spans="1:3" ht="14.25" customHeight="1">
      <c r="A48" s="94"/>
      <c r="B48" s="95" t="s">
        <v>170</v>
      </c>
      <c r="C48" s="97"/>
    </row>
    <row r="49" spans="1:4" ht="14.25" customHeight="1">
      <c r="A49" s="94"/>
      <c r="B49" s="95" t="s">
        <v>171</v>
      </c>
      <c r="C49" s="97"/>
    </row>
    <row r="50" spans="1:4" ht="14.25" customHeight="1">
      <c r="A50" s="94"/>
      <c r="B50" s="95" t="s">
        <v>172</v>
      </c>
      <c r="C50" s="97"/>
    </row>
    <row r="51" spans="1:4" ht="14.25" customHeight="1">
      <c r="A51" s="94"/>
      <c r="B51" s="95"/>
      <c r="C51" s="97"/>
    </row>
    <row r="52" spans="1:4" s="92" customFormat="1" ht="14.25" customHeight="1">
      <c r="A52" s="98" t="s">
        <v>173</v>
      </c>
      <c r="B52" s="27" t="s">
        <v>120</v>
      </c>
      <c r="C52" s="100">
        <f>C43-C47</f>
        <v>2400000</v>
      </c>
    </row>
    <row r="53" spans="1:4" s="92" customFormat="1" ht="14.25" customHeight="1">
      <c r="A53" s="89">
        <v>4</v>
      </c>
      <c r="B53" s="27" t="s">
        <v>121</v>
      </c>
      <c r="C53" s="100">
        <f>C25+C41+C52</f>
        <v>275025</v>
      </c>
    </row>
    <row r="54" spans="1:4" s="92" customFormat="1" ht="14.25" customHeight="1">
      <c r="A54" s="89">
        <v>5.0999999999999996</v>
      </c>
      <c r="B54" s="101" t="s">
        <v>122</v>
      </c>
      <c r="C54" s="91">
        <f>+'CT1'!C12</f>
        <v>16558399</v>
      </c>
      <c r="D54" s="108"/>
    </row>
    <row r="55" spans="1:4" s="92" customFormat="1" ht="14.25" customHeight="1">
      <c r="A55" s="89">
        <v>5.2</v>
      </c>
      <c r="B55" s="102" t="s">
        <v>123</v>
      </c>
      <c r="C55" s="91">
        <f>C53+C54</f>
        <v>16833424</v>
      </c>
      <c r="D55" s="108"/>
    </row>
    <row r="56" spans="1:4" s="92" customFormat="1" ht="19.5" customHeight="1">
      <c r="A56" s="103"/>
      <c r="B56" s="104"/>
      <c r="C56" s="105">
        <f>+'CT1'!D12-' CT4'!C55</f>
        <v>0</v>
      </c>
    </row>
    <row r="57" spans="1:4" s="4" customFormat="1" ht="27" customHeight="1">
      <c r="A57" s="111"/>
      <c r="B57" s="111"/>
      <c r="C57" s="111"/>
    </row>
    <row r="58" spans="1:4" s="4" customFormat="1" ht="15" customHeight="1">
      <c r="A58" s="111" t="e">
        <f>+#REF!</f>
        <v>#REF!</v>
      </c>
      <c r="B58" s="111"/>
      <c r="C58" s="111"/>
    </row>
    <row r="59" spans="1:4" s="4" customFormat="1" ht="15" customHeight="1">
      <c r="A59" s="107"/>
      <c r="B59" s="107"/>
      <c r="C59" s="107"/>
    </row>
    <row r="60" spans="1:4" s="4" customFormat="1">
      <c r="A60" s="111" t="e">
        <f>+#REF!</f>
        <v>#REF!</v>
      </c>
      <c r="B60" s="111"/>
      <c r="C60" s="111"/>
    </row>
  </sheetData>
  <mergeCells count="4">
    <mergeCell ref="A1:C1"/>
    <mergeCell ref="A57:C57"/>
    <mergeCell ref="A58:C58"/>
    <mergeCell ref="A60:C60"/>
  </mergeCells>
  <pageMargins left="0.7" right="0.7" top="0.28000000000000003" bottom="0.27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2023-08-03T01:13:07Z</dcterms:modified>
</cp:coreProperties>
</file>