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Gobi_S\Tailan2019\2019_req\"/>
    </mc:Choice>
  </mc:AlternateContent>
  <bookViews>
    <workbookView xWindow="0" yWindow="0" windowWidth="23040" windowHeight="9192" firstSheet="2" activeTab="3"/>
  </bookViews>
  <sheets>
    <sheet name="nogdol ashig" sheetId="1" state="hidden" r:id="rId1"/>
    <sheet name="HEH" sheetId="2" state="hidden" r:id="rId2"/>
    <sheet name="Nuur" sheetId="7" r:id="rId3"/>
    <sheet name="ST" sheetId="3" r:id="rId4"/>
    <sheet name="ОТ" sheetId="4" r:id="rId5"/>
    <sheet name="UUT" sheetId="5" r:id="rId6"/>
    <sheet name="MGT" sheetId="6" r:id="rId7"/>
  </sheets>
  <externalReferences>
    <externalReference r:id="rId8"/>
  </externalReferences>
  <definedNames>
    <definedName name="_xlnm.Print_Area" localSheetId="1">HEH!$A$2:$J$20</definedName>
    <definedName name="_xlnm.Print_Area" localSheetId="6">MGT!$B$2:$D$52</definedName>
    <definedName name="_xlnm.Print_Area" localSheetId="0">'nogdol ashig'!$A$1:$J$20</definedName>
    <definedName name="_xlnm.Print_Area" localSheetId="2">Nuur!$A$1:$I$22</definedName>
    <definedName name="_xlnm.Print_Area" localSheetId="3">ST!$B$2:$D$46</definedName>
    <definedName name="_xlnm.Print_Area" localSheetId="5">UUT!$B$2:$G$19</definedName>
    <definedName name="_xlnm.Print_Area" localSheetId="4">ОТ!$B$2:$D$26</definedName>
  </definedNames>
  <calcPr calcId="162913"/>
</workbook>
</file>

<file path=xl/calcChain.xml><?xml version="1.0" encoding="utf-8"?>
<calcChain xmlns="http://schemas.openxmlformats.org/spreadsheetml/2006/main">
  <c r="C51" i="6" l="1"/>
  <c r="C40" i="6"/>
  <c r="F17" i="5"/>
  <c r="E17" i="5" l="1"/>
  <c r="C19" i="6" l="1"/>
  <c r="G18" i="5" l="1"/>
  <c r="G16" i="5"/>
  <c r="C48" i="6" l="1"/>
  <c r="F18" i="5" l="1"/>
  <c r="G13" i="5"/>
  <c r="E13" i="5" l="1"/>
  <c r="F13" i="5"/>
  <c r="D13" i="5" l="1"/>
  <c r="C13" i="5"/>
  <c r="D23" i="4"/>
  <c r="D22" i="4"/>
  <c r="D10" i="4"/>
  <c r="D17" i="4" s="1"/>
  <c r="D19" i="4" s="1"/>
  <c r="D45" i="3"/>
  <c r="D38" i="3"/>
  <c r="D33" i="3"/>
  <c r="D39" i="3" s="1"/>
  <c r="D46" i="3" s="1"/>
  <c r="D22" i="3"/>
  <c r="D16" i="3"/>
  <c r="C22" i="4" l="1"/>
  <c r="D23" i="3"/>
  <c r="G15" i="5" l="1"/>
  <c r="C17" i="5"/>
  <c r="D17" i="5"/>
  <c r="C38" i="3"/>
  <c r="C16" i="3"/>
  <c r="E19" i="5" l="1"/>
  <c r="D19" i="5"/>
  <c r="C19" i="5"/>
  <c r="C10" i="4" l="1"/>
  <c r="C17" i="4" s="1"/>
  <c r="C22" i="3" l="1"/>
  <c r="C23" i="3" l="1"/>
  <c r="C45" i="3" l="1"/>
  <c r="C19" i="4" l="1"/>
  <c r="C9" i="6" l="1"/>
  <c r="C20" i="6" s="1"/>
  <c r="C23" i="4"/>
  <c r="G14" i="5"/>
  <c r="F19" i="5" l="1"/>
  <c r="G17" i="5"/>
  <c r="G19" i="5" s="1"/>
  <c r="C33" i="3" l="1"/>
  <c r="C27" i="6"/>
  <c r="C30" i="6" s="1"/>
  <c r="C50" i="6" l="1"/>
  <c r="C52" i="6" s="1"/>
  <c r="C39" i="3"/>
  <c r="C46" i="3" l="1"/>
</calcChain>
</file>

<file path=xl/sharedStrings.xml><?xml version="1.0" encoding="utf-8"?>
<sst xmlns="http://schemas.openxmlformats.org/spreadsheetml/2006/main" count="161" uniqueCount="140">
  <si>
    <t xml:space="preserve">"ГОВЬ" ХУВЬЦААТ КОМПАНИЙН ХУВЬЦАА ЭЗЭМШИГЧДИЙН АНХААРАЛД </t>
  </si>
  <si>
    <t>НОГДОЛ АШИГ ТАРААХ ТУХАЙ</t>
  </si>
  <si>
    <t>ТӨЛӨӨЛӨН УДИРДАХ ЗӨВЛӨЛ</t>
  </si>
  <si>
    <t>"ГОВЬ" ХУВЬЦААТ КОМПАНИЙН</t>
  </si>
  <si>
    <t>Ногдол ашгийг 2017 оны хувьцаа эзэмшигчдийн ээлжит хуралд оролцох эрхтэй хувьцаа эзэмшигчдийг бүртгэх бүртгэлийн өдрөөр Говь хувьцаат компанийн хувьцааг эзэмшиж байгаа нийт хувьцаа эзэмшигчдэд олгох болно.</t>
  </si>
  <si>
    <t>Компанийн зарласан ногдол ашгийг 2017 оны 4 дүгээр сарын 20-ны өдрөөс эхлэн хувьцаа эзэмшигчдэд хүссэн үед нь компани дээрээ бэлэн мөнгөөр эсвэл харилцах дансанд нь шилжүүлэх замаар чирэгдэл багатай арга хэлбэрээр саадгүй олгохоор болсныг мэдэгдэж байна.</t>
  </si>
  <si>
    <t>"Говь" ХК-ийн албан ёсны хаяг байршил: Улаанбаатар-17062, Хан-Уул дүүрэг 3-р хороо, Үйлдвэрийн гудамж, "Говь" ХК Утас: 7013-9977, Факс: 7014-3081</t>
  </si>
  <si>
    <t xml:space="preserve">"ГОВЬ" ХК-ийн Төлөөлөн Удирдах Зөвлөлийн 2017 оны 2 дугаар сарын 10-ны өдрийн №2 тогтоолын дагуу компанийн 2016 оны цэвэр ашгаас хувьцаа эзэмшигчиддээ нэгж хувьцаанд 200 төгрөг буюу нийт 1,560,225,000 төгрөгийн ногдол ашгийг хуваарилахаар шийдвэрлэлээ. Энэ нь өмнөх онтой харьцуулахад нэгж хувьцаанд оногдох ногдол ашгийн хэмжээ 42.8 хувиар өссөн үзүүлэлттэй байна. </t>
  </si>
  <si>
    <t xml:space="preserve">     “Говь” хувьцаат компанийн Хувьцаа эзэмшигчдийн ээлжит хурал 2017 оны 4 сарын 13-ны өдрийн 14:00 цагт “Говь” хувьцаат компанийн төв дэлгүүрийн дэргэдэх “Мираж” гэр ресторанд болох тул хувьцаа эзэмшигчдийг хүрэлцэн ирэхийг урьж байна.
      Хуралд ороцох эрхтэй хувьцаа эзэмшигчдийн нэрсийн жагсаалт гаргах бүртгэлийн өдөр: 2017 оны 3 сарын 22-ны өдөр 
</t>
  </si>
  <si>
    <t>ХУРАЛ ЗОХИОН БАЙГУУЛАХ КОМИСС</t>
  </si>
  <si>
    <t xml:space="preserve">     Саналын хуудсаар урьдчилан санал өгөх хүмүүс харилцдаг брокер, дилерийн компани дээрээ очиж хурлын материалтай танилцан, саналын хуудсаа бөглөж, брокер дилерийн компанидаа эсвэл Улаанбаатар-17062, Шуудангийн хайрцаг-36/434, Говь ХК хаягаар 2017 оны 4 сарын 10-ны өдрөөс өмнө ирүүлнэ үү.</t>
  </si>
  <si>
    <t xml:space="preserve">     Хувьцаа эзэмшигчдийн хурлаар хэлэлцэх асуудал, гарах тогтоолын төсөл, түүнтэй холбогдох баримт бичигтэй 2017 оны 3 сарын 10-ны өдрөөс эхлэн өөрийн харилцаж буй брокер дилерийн компани дээрээ болон ажлын өдрүүдэд 09:00-17:00 цагийн хооронд “Говь” ХК-ийн төв байранд байрлах Төлөөлөн удирдах зөвлөлийн нарийн бичгийн даргын өрөөнд ирж танилцана уу. </t>
  </si>
  <si>
    <t>"Говь" ХК-ийн албан ёсны хаяг байршил: Улаанбаатар-17062, Хан-Уул дүүрэг 3-р хороо, Үйлдвэрийн гудамж, 
"Говь" ХК Утас: 7013-9977, Факс: 7014-3081</t>
  </si>
  <si>
    <t>Холбоо барих:</t>
  </si>
  <si>
    <t>Утас: 7013-9977(1002)
Утас: 7013-9977(1193), 9411-8277
И-мэйл: selenge.m@gobi.mn</t>
  </si>
  <si>
    <t>(мянган төгрөгөөр)</t>
  </si>
  <si>
    <t>ХӨРӨНГӨ</t>
  </si>
  <si>
    <t>Эргэлтийн хөрөнгө</t>
  </si>
  <si>
    <t xml:space="preserve">     Мөнгө ба түүнтэй адилтгах хөрөнгө</t>
  </si>
  <si>
    <t xml:space="preserve">     Дансны ба бусад авлага</t>
  </si>
  <si>
    <t xml:space="preserve">     Урьдчилгаа төлбөр</t>
  </si>
  <si>
    <t xml:space="preserve">     Бараа материал</t>
  </si>
  <si>
    <t>Эргэлтийн бус хөрөнгө</t>
  </si>
  <si>
    <t xml:space="preserve">     Үндсэн хөрөнгө</t>
  </si>
  <si>
    <t xml:space="preserve">     Хойшлогдсон татварын хөрөнгө</t>
  </si>
  <si>
    <t xml:space="preserve">     Бусад эргэлтийн бус хөрөнгүүд</t>
  </si>
  <si>
    <t>Нийт хөрөнгийн дүн</t>
  </si>
  <si>
    <t>ӨР ТӨЛБӨР БА ЭЗЭМШИГЧДИЙН ӨМЧ</t>
  </si>
  <si>
    <t>Богино хугацаат өр төлбөр</t>
  </si>
  <si>
    <t xml:space="preserve">     Дансны ба бусад өглөг</t>
  </si>
  <si>
    <t xml:space="preserve">     Орлогын албан татварын өглөг</t>
  </si>
  <si>
    <t xml:space="preserve">     Богино хугацаат банкны зээл</t>
  </si>
  <si>
    <t>Урт хугацаат өр төлбөр</t>
  </si>
  <si>
    <t xml:space="preserve">     Урт хугацаат банкны зээл</t>
  </si>
  <si>
    <t>Нийт өр төлбөрийн дүн</t>
  </si>
  <si>
    <t>Эзэмшигчдийн өмч</t>
  </si>
  <si>
    <t xml:space="preserve">     Хувьцаат капитал</t>
  </si>
  <si>
    <t xml:space="preserve">     Дахин үнэлгээний нэмэгдэл</t>
  </si>
  <si>
    <t xml:space="preserve">     Хуримтлагдсан ашиг</t>
  </si>
  <si>
    <t>Нийт өр төлбөр ба эзэмшигчдийн өмчийн дүн</t>
  </si>
  <si>
    <t>Борлуулалтын орлого</t>
  </si>
  <si>
    <t>Борлуулсан бүтээгдэхүүний өртөг</t>
  </si>
  <si>
    <t>Нийт ашиг</t>
  </si>
  <si>
    <t>Санхүүгийн ба бусад орлого</t>
  </si>
  <si>
    <t>Бусад олз ба (гарз)</t>
  </si>
  <si>
    <t>Хүүгийн зардал</t>
  </si>
  <si>
    <t>Борлуулалт ба маркетингийн зардал</t>
  </si>
  <si>
    <t>Ерөнхий ба удирдлагын зардал</t>
  </si>
  <si>
    <t>Татварын өмнөх ашиг</t>
  </si>
  <si>
    <t>Орлогын татварын зардал</t>
  </si>
  <si>
    <t>Тайлант жилийн цэвэр ашиг</t>
  </si>
  <si>
    <r>
      <rPr>
        <b/>
        <sz val="11"/>
        <color theme="1"/>
        <rFont val="Arial"/>
        <family val="2"/>
      </rPr>
      <t>ХУРЛААР ХЭЛЭЛЦЭХ АСУУДАЛ:</t>
    </r>
    <r>
      <rPr>
        <sz val="11"/>
        <color theme="1"/>
        <rFont val="Arial"/>
        <family val="2"/>
      </rPr>
      <t xml:space="preserve">
1. Төлөөлөн удирдах зөвлөлөөс компанийн 2016 оны үйл ажиллагаа болон санхүүгийн тайлангийн талаар гаргасан дүгнэлтийг хэлэлцэн батлах
2. 2015 оны ногдол ашиг тараалтын тайлан, 2016 оны санхүүгийн үр дүнгээс ногдол ашиг тараах тухай ТУЗ-ийн шийдвэрийг танилцуулах 
3. ТУЗ-н гишүүнд нэр дэвшигчдийг батлах</t>
    </r>
  </si>
  <si>
    <t xml:space="preserve">Хурал зохион байгуулах комиссын дарга: Н.Сүрэнрагчаа
Гишүүд: ТУЗ-ийн нарийн бичгийн дарга:  М.Сэлэнгэ
         </t>
  </si>
  <si>
    <t>:</t>
  </si>
  <si>
    <t>Хувьцаат капитал</t>
  </si>
  <si>
    <t>Дахин үнэлгээний нэмэгдэл</t>
  </si>
  <si>
    <t>Хуримтлагдсан ашиг</t>
  </si>
  <si>
    <t>Нийт</t>
  </si>
  <si>
    <t>Бусад иж бүрэн орлого</t>
  </si>
  <si>
    <t>Тайлант жилийн нийт иж бүрэн орлого</t>
  </si>
  <si>
    <t>Зарласан ногдол ашиг</t>
  </si>
  <si>
    <t>Тохируулгууд:</t>
  </si>
  <si>
    <t>Үйл ажиллагааны цэвэр мөнгөн гүйлгээ</t>
  </si>
  <si>
    <t>Хөрөнгө оруулалтын үйл ажиллагааны цэвэр мөнгөн гүйлгээ</t>
  </si>
  <si>
    <t>Санхүүгийн үйл ажиллагааны цэвэр мөнгөн гүйлгээ</t>
  </si>
  <si>
    <t>Мөнгөний үлдэгдэл дэх ханшийн зөрүүгийн нөлөөлөл</t>
  </si>
  <si>
    <t>Мөнгө ба түүнтэй адилтгах хөрөнгийн (бууралт)/өсөлт</t>
  </si>
  <si>
    <t>Мөнгө ба түүнтэй адилтгах хөрөнгийн эхний үлдэгдэл</t>
  </si>
  <si>
    <t>Мөнгө ба түүнтэй адилтгах хөрөнгийн эцсийн үлдэгдэл</t>
  </si>
  <si>
    <t>ҮНДСЭН ҮЙЛ АЖИЛЛАГААНЫ МӨНГӨН ГҮЙЛГЭЭ</t>
  </si>
  <si>
    <t xml:space="preserve">   Элэгдэл ба хорогдлын зардал</t>
  </si>
  <si>
    <t xml:space="preserve">   Орлогын татварын зардал</t>
  </si>
  <si>
    <t xml:space="preserve">   Хүүгийн зардал</t>
  </si>
  <si>
    <t xml:space="preserve">   Дансны ба бусад авлагын өсөлт</t>
  </si>
  <si>
    <t xml:space="preserve">   </t>
  </si>
  <si>
    <t xml:space="preserve">   Бараа материалын өсөлт</t>
  </si>
  <si>
    <t xml:space="preserve">   Төлсөн орлогын татвар</t>
  </si>
  <si>
    <t xml:space="preserve">   Төлсөн хүү</t>
  </si>
  <si>
    <t>ХӨРӨНГӨ ОРУУЛАЛТЫН ҮЙЛ АЖИЛЛАГААНЫ МӨНГӨН ГҮЙЛГЭЭ</t>
  </si>
  <si>
    <t xml:space="preserve">   Үндсэн хөрөнгө борлуулснаас орж ирсэн мөнгө</t>
  </si>
  <si>
    <t xml:space="preserve">   Худалдан авсан үндсэн хөрөнгө</t>
  </si>
  <si>
    <t xml:space="preserve">   Худалдан авсан бусад эргэлтийн бус хөрөнгө</t>
  </si>
  <si>
    <t xml:space="preserve">   Холбоотой талд өгсөн санхүүжилт</t>
  </si>
  <si>
    <t xml:space="preserve">   Холбоотой талд өгсөн санхүүжилтээс төлөгдсөн дүн</t>
  </si>
  <si>
    <t>САНХҮҮГИЙН ҮЙЛ АЖИЛЛАГААНЫ МӨНГӨН ГҮЙЛГЭЭ</t>
  </si>
  <si>
    <t xml:space="preserve">   Авсан зээл</t>
  </si>
  <si>
    <t xml:space="preserve">   Төлсөн зээл</t>
  </si>
  <si>
    <t xml:space="preserve">   Төлсөн ногдол ашиг</t>
  </si>
  <si>
    <t>2017 оны 12 сарын 31-ний үлдэгдэл</t>
  </si>
  <si>
    <t xml:space="preserve">     Гадаад валютын хөрвүүлэлтийн нөөц</t>
  </si>
  <si>
    <t xml:space="preserve">   Холбоотой талуудаас авсан санхүүжилт</t>
  </si>
  <si>
    <t>НЭГТГЭСЭН САНХҮҮГИЙН ТАЙЛАН</t>
  </si>
  <si>
    <t xml:space="preserve">     Гадаад дахь охин компаниас үүссэн валют                                  
     хөрвүүлэлтийн зөрүү</t>
  </si>
  <si>
    <t>Дараа үеүдэд ашиг, алдагдал руу ангилагдах бусад иж бүрэн орлого:</t>
  </si>
  <si>
    <t>Гадаад валютын хөрвүүлэлтийн нөөц</t>
  </si>
  <si>
    <t xml:space="preserve">   Холбоотой талуудаас авсан санхүүжилтинд төлсөн дүн</t>
  </si>
  <si>
    <t>Бусад иж бүрэн (зарлага)/орлого</t>
  </si>
  <si>
    <t>Нийт иж бүрэн орлого</t>
  </si>
  <si>
    <t xml:space="preserve"> ТҮҮНИЙ ОХИН КОМПАНИУД</t>
  </si>
  <si>
    <t>"ГОВЬ" ХУВЬЦААТ КОМПАНИ БОЛОН</t>
  </si>
  <si>
    <t>"ГОВЬ" ХУВЬЦААТ КОМПАНИ БА ТҮҮНИЙ ОХИН КОМПАНИУД</t>
  </si>
  <si>
    <t xml:space="preserve">           "ГОВЬ" ХУВЬЦААТ КОМПАНИ БА ТҮҮНИЙ ОХИН КОМПАНИУД</t>
  </si>
  <si>
    <t>2018.12.31</t>
  </si>
  <si>
    <t>2018 оны 12 сарын 31-ний үлдэгдэл</t>
  </si>
  <si>
    <t xml:space="preserve">     Урт хугацаат өр төлбөр</t>
  </si>
  <si>
    <t xml:space="preserve">   Буцаах эрхтэй бараа материал өсөлт</t>
  </si>
  <si>
    <t>НЭГТГЭСЭН САНХҮҮГИЙН БАЙДЛЫН ТАЙЛАН</t>
  </si>
  <si>
    <t>НЭГТГЭСЭН ИЖ БҮРЭН ОРЛОГЫН ТАЙЛАН</t>
  </si>
  <si>
    <t>НЭГТГЭСЭН ӨМЧИЙН ӨӨРЧЛӨЛТИЙН ТАЙЛАН</t>
  </si>
  <si>
    <t>НЭГТГЭСЭН МӨНГӨН ГҮЙЛГЭЭНИЙ ТАЙЛАН</t>
  </si>
  <si>
    <t xml:space="preserve">     Буцаах эрхтэй бараагаарх хөрөнгө</t>
  </si>
  <si>
    <t xml:space="preserve">     Буцаах эрхтэй банкны өр төлбөр</t>
  </si>
  <si>
    <t xml:space="preserve">     Гэрээний өр төлбөр</t>
  </si>
  <si>
    <t>Санхүүгийн хөрөнгийн үнэ цэнийн бууралт</t>
  </si>
  <si>
    <t>Нэгж хувьцаанд ногдох ашиг - суурь</t>
  </si>
  <si>
    <t>Нэгж хувьцаанд ногдох ашиг - хорогдуулсан</t>
  </si>
  <si>
    <t xml:space="preserve">   Хүүгийн орлого</t>
  </si>
  <si>
    <t xml:space="preserve">   Гадаад валютын ханшийн өөрчлөлтийн алдагдал</t>
  </si>
  <si>
    <t xml:space="preserve">   Санхүүгийн хөрөнгийн үнэ цэнийн бууралт</t>
  </si>
  <si>
    <t xml:space="preserve">   Бараа материалын хасагдуулгын зардал/(буцаалт)</t>
  </si>
  <si>
    <t xml:space="preserve">   Үндсэн хөрөнгө данснаас хассаны гарз</t>
  </si>
  <si>
    <t xml:space="preserve">   Урьдчилгаа төлбөрийн өсөлт</t>
  </si>
  <si>
    <t xml:space="preserve">   Дансны ба бусад өглөгийн өсөлт</t>
  </si>
  <si>
    <t xml:space="preserve">   Гэрээний өр төлбөр болон буцаах эрхтэй барааны өглөгийн бууралт</t>
  </si>
  <si>
    <t xml:space="preserve">   Хүлээн авсан хүүгийн орлого</t>
  </si>
  <si>
    <t>2019.12.31</t>
  </si>
  <si>
    <t>2019 оны 12 сарын 31</t>
  </si>
  <si>
    <t>2019оны 12 сарын 31</t>
  </si>
  <si>
    <t>2019 оны 12 сарын 31-ний үлдэгдэл</t>
  </si>
  <si>
    <t>Урт хугацаат түрээсийн өр төлбөр</t>
  </si>
  <si>
    <t>-</t>
  </si>
  <si>
    <t xml:space="preserve">     Ашиглах эрхтэй түрээсийн хөрөнгө </t>
  </si>
  <si>
    <t xml:space="preserve">     Орлогын албан татварын авлага</t>
  </si>
  <si>
    <t xml:space="preserve">    Түрээсийн өр төлбөр</t>
  </si>
  <si>
    <t>Бизнесийн нэгдлийн нөлөөлөл</t>
  </si>
  <si>
    <t xml:space="preserve">-   </t>
  </si>
  <si>
    <t xml:space="preserve">   Охин компани худалдан авахад төлсөн цэвэр дүн</t>
  </si>
  <si>
    <r>
      <t xml:space="preserve">   Хөрөнгө</t>
    </r>
    <r>
      <rPr>
        <sz val="11"/>
        <color rgb="FF000000"/>
        <rFont val="Verdana"/>
        <family val="2"/>
      </rPr>
      <t xml:space="preserve"> оруулалт данснаас хасахтай холбоотой нөлөөлөл</t>
    </r>
  </si>
  <si>
    <t xml:space="preserve">   Түрээсийн төлбөр</t>
  </si>
  <si>
    <t xml:space="preserve">   Хөрөнгө оруулалт данснаас хассаны олз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</si>
</sst>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0_₮_-;\-* #,##0.00_₮_-;_-* &quot;-&quot;??_₮_-;_-@_-"/>
    <numFmt numFmtId="165" formatCode="#,##0_₮;\(#,##0\)"/>
    <numFmt numFmtId="166" formatCode="_-* #,##0_₮_-;\-* #,##0_₮_-;_-* &quot;-&quot;??_₮_-;_-@_-"/>
    <numFmt numFmtId="167" formatCode="#,##0.000000"/>
  </numFmts>
  <fonts count="16" x14ac:knownFonts="1">
    <font>
      <sz val="11"/>
      <color theme="1"/>
      <name val="Calibri"/>
      <family val="2"/>
      <scheme val="minor"/>
    </font>
    <font>
      <sz val="11"/>
      <color theme="1"/>
      <name val="Times New Roman"/>
      <family val="1"/>
    </font>
    <font>
      <sz val="11"/>
      <color theme="1"/>
      <name val="Calibri"/>
      <family val="2"/>
      <scheme val="minor"/>
    </font>
    <font>
      <b/>
      <sz val="11"/>
      <color theme="1"/>
      <name val="Arial"/>
      <family val="2"/>
    </font>
    <font>
      <sz val="11"/>
      <color theme="1"/>
      <name val="Arial"/>
      <family val="2"/>
    </font>
    <font>
      <i/>
      <sz val="11"/>
      <color theme="1"/>
      <name val="Arial"/>
      <family val="2"/>
    </font>
    <font>
      <b/>
      <i/>
      <sz val="11"/>
      <color theme="1"/>
      <name val="Arial"/>
      <family val="2"/>
    </font>
    <font>
      <b/>
      <sz val="11"/>
      <name val="Arial"/>
      <family val="2"/>
    </font>
    <font>
      <b/>
      <sz val="11"/>
      <color theme="0"/>
      <name val="Arial"/>
      <family val="2"/>
    </font>
    <font>
      <b/>
      <sz val="18"/>
      <color theme="1"/>
      <name val="Arial"/>
      <family val="2"/>
    </font>
    <font>
      <i/>
      <sz val="14"/>
      <color theme="1"/>
      <name val="Arial"/>
      <family val="2"/>
    </font>
    <font>
      <sz val="18"/>
      <color theme="1"/>
      <name val="Arial"/>
      <family val="2"/>
    </font>
    <font>
      <sz val="11"/>
      <name val="Arial"/>
      <family val="2"/>
    </font>
    <font>
      <sz val="8.5"/>
      <color theme="1"/>
      <name val="Verdana"/>
      <family val="2"/>
    </font>
    <font>
      <b/>
      <sz val="8.5"/>
      <color theme="1"/>
      <name val="Verdana"/>
      <family val="2"/>
    </font>
    <font>
      <sz val="11"/>
      <color rgb="FF000000"/>
      <name val="Verdana"/>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bottom style="medium">
        <color indexed="64"/>
      </bottom>
      <diagonal/>
    </border>
  </borders>
  <cellStyleXfs count="2">
    <xf numFmtId="0" fontId="0" fillId="0" borderId="0"/>
    <xf numFmtId="164" fontId="2" fillId="0" borderId="0" applyFont="0" applyFill="0" applyBorder="0" applyAlignment="0" applyProtection="0"/>
  </cellStyleXfs>
  <cellXfs count="125">
    <xf numFmtId="0" fontId="0" fillId="0" borderId="0" xfId="0"/>
    <xf numFmtId="0" fontId="1" fillId="0" borderId="0" xfId="0" applyFont="1"/>
    <xf numFmtId="0" fontId="4" fillId="0" borderId="0" xfId="0" applyFont="1"/>
    <xf numFmtId="0" fontId="4" fillId="0" borderId="0" xfId="0" applyFont="1" applyAlignment="1">
      <alignment horizontal="right"/>
    </xf>
    <xf numFmtId="0" fontId="4" fillId="0" borderId="7" xfId="0" applyFont="1" applyBorder="1"/>
    <xf numFmtId="3" fontId="3" fillId="0" borderId="9" xfId="0" applyNumberFormat="1" applyFont="1" applyBorder="1" applyAlignment="1">
      <alignment horizontal="right"/>
    </xf>
    <xf numFmtId="3" fontId="3" fillId="0" borderId="10" xfId="0" applyNumberFormat="1" applyFont="1" applyBorder="1" applyAlignment="1">
      <alignment horizontal="right"/>
    </xf>
    <xf numFmtId="3" fontId="3" fillId="0" borderId="2" xfId="0" applyNumberFormat="1" applyFont="1" applyBorder="1" applyAlignment="1">
      <alignment horizontal="right"/>
    </xf>
    <xf numFmtId="165" fontId="4" fillId="0" borderId="7" xfId="1" applyNumberFormat="1" applyFont="1" applyBorder="1" applyAlignment="1">
      <alignment horizontal="right"/>
    </xf>
    <xf numFmtId="0" fontId="4" fillId="0" borderId="4" xfId="0" applyFont="1" applyBorder="1"/>
    <xf numFmtId="0" fontId="4" fillId="0" borderId="0" xfId="0" applyFont="1" applyBorder="1"/>
    <xf numFmtId="0" fontId="4" fillId="0" borderId="5" xfId="0" applyFont="1" applyBorder="1"/>
    <xf numFmtId="0" fontId="4" fillId="0" borderId="4" xfId="0" applyFont="1" applyBorder="1" applyAlignment="1">
      <alignment horizontal="left"/>
    </xf>
    <xf numFmtId="0" fontId="4" fillId="0" borderId="0" xfId="0" applyFont="1" applyBorder="1" applyAlignment="1">
      <alignment horizontal="left"/>
    </xf>
    <xf numFmtId="0" fontId="4" fillId="0" borderId="5" xfId="0" applyFont="1" applyBorder="1" applyAlignment="1">
      <alignment horizontal="left"/>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left" wrapText="1"/>
    </xf>
    <xf numFmtId="0" fontId="4" fillId="0" borderId="0" xfId="0" applyFont="1" applyBorder="1" applyAlignment="1">
      <alignment horizontal="right"/>
    </xf>
    <xf numFmtId="0" fontId="5" fillId="0" borderId="0" xfId="0" applyFont="1" applyBorder="1" applyAlignment="1">
      <alignment horizontal="right"/>
    </xf>
    <xf numFmtId="0" fontId="3" fillId="0" borderId="0" xfId="0" applyFont="1" applyBorder="1"/>
    <xf numFmtId="0" fontId="6" fillId="0" borderId="0" xfId="0" applyFont="1" applyBorder="1"/>
    <xf numFmtId="3" fontId="4" fillId="0" borderId="0" xfId="0" applyNumberFormat="1" applyFont="1" applyBorder="1" applyAlignment="1">
      <alignment horizontal="right"/>
    </xf>
    <xf numFmtId="3" fontId="3" fillId="0" borderId="0" xfId="0" applyNumberFormat="1" applyFont="1" applyBorder="1" applyAlignment="1">
      <alignment horizontal="right"/>
    </xf>
    <xf numFmtId="165" fontId="4" fillId="0" borderId="0" xfId="1" applyNumberFormat="1" applyFont="1" applyBorder="1" applyAlignment="1">
      <alignment horizontal="right"/>
    </xf>
    <xf numFmtId="0" fontId="3" fillId="0" borderId="0" xfId="0" applyFont="1" applyBorder="1" applyAlignment="1">
      <alignment wrapText="1"/>
    </xf>
    <xf numFmtId="0" fontId="4" fillId="0" borderId="0" xfId="0" applyFont="1" applyAlignment="1">
      <alignment horizontal="left"/>
    </xf>
    <xf numFmtId="0" fontId="5" fillId="0" borderId="7" xfId="0" applyFont="1" applyBorder="1" applyAlignment="1">
      <alignment horizontal="right"/>
    </xf>
    <xf numFmtId="3" fontId="4" fillId="0" borderId="0" xfId="0" applyNumberFormat="1" applyFont="1" applyBorder="1"/>
    <xf numFmtId="3" fontId="4" fillId="0" borderId="0" xfId="0" applyNumberFormat="1" applyFont="1"/>
    <xf numFmtId="3" fontId="4" fillId="0" borderId="0" xfId="0" applyNumberFormat="1" applyFont="1" applyAlignment="1">
      <alignment horizontal="right"/>
    </xf>
    <xf numFmtId="0" fontId="3" fillId="0" borderId="0" xfId="0" applyFont="1"/>
    <xf numFmtId="165" fontId="3" fillId="0" borderId="0" xfId="1" applyNumberFormat="1" applyFont="1" applyBorder="1" applyAlignment="1">
      <alignment horizontal="right"/>
    </xf>
    <xf numFmtId="3" fontId="3" fillId="0" borderId="0" xfId="0" applyNumberFormat="1" applyFont="1"/>
    <xf numFmtId="3" fontId="4" fillId="0" borderId="2" xfId="0" applyNumberFormat="1" applyFont="1" applyBorder="1"/>
    <xf numFmtId="3" fontId="3" fillId="0" borderId="10" xfId="0" applyNumberFormat="1" applyFont="1" applyBorder="1"/>
    <xf numFmtId="165" fontId="3" fillId="0" borderId="2" xfId="1" applyNumberFormat="1" applyFont="1" applyBorder="1" applyAlignment="1">
      <alignment horizontal="right"/>
    </xf>
    <xf numFmtId="164" fontId="4" fillId="0" borderId="0" xfId="1" applyFont="1" applyBorder="1" applyAlignment="1">
      <alignment horizontal="right"/>
    </xf>
    <xf numFmtId="37" fontId="4" fillId="0" borderId="0" xfId="0" applyNumberFormat="1" applyFont="1" applyBorder="1" applyAlignment="1">
      <alignment horizontal="right"/>
    </xf>
    <xf numFmtId="0" fontId="4" fillId="0" borderId="0" xfId="0" applyFont="1" applyBorder="1" applyAlignment="1">
      <alignment wrapText="1"/>
    </xf>
    <xf numFmtId="37" fontId="4" fillId="0" borderId="0" xfId="1" applyNumberFormat="1" applyFont="1" applyBorder="1" applyAlignment="1">
      <alignment horizontal="right"/>
    </xf>
    <xf numFmtId="37" fontId="4" fillId="0" borderId="0" xfId="0" applyNumberFormat="1" applyFont="1" applyBorder="1"/>
    <xf numFmtId="37" fontId="3" fillId="0" borderId="2" xfId="0" applyNumberFormat="1" applyFont="1" applyBorder="1"/>
    <xf numFmtId="164" fontId="4" fillId="0" borderId="0" xfId="1" applyFont="1"/>
    <xf numFmtId="0" fontId="3" fillId="0" borderId="7" xfId="0" applyFont="1" applyBorder="1" applyAlignment="1">
      <alignment horizontal="center" vertical="center" wrapText="1"/>
    </xf>
    <xf numFmtId="3" fontId="3" fillId="0" borderId="7" xfId="0" applyNumberFormat="1" applyFont="1" applyBorder="1" applyAlignment="1">
      <alignment horizontal="center" vertical="center" wrapText="1"/>
    </xf>
    <xf numFmtId="165" fontId="3" fillId="0" borderId="7" xfId="1" applyNumberFormat="1" applyFont="1" applyBorder="1" applyAlignment="1">
      <alignment horizontal="center" vertical="center" wrapText="1"/>
    </xf>
    <xf numFmtId="3" fontId="4" fillId="0" borderId="0" xfId="0" applyNumberFormat="1" applyFont="1" applyFill="1" applyBorder="1" applyAlignment="1">
      <alignment horizontal="right"/>
    </xf>
    <xf numFmtId="3" fontId="4" fillId="0" borderId="7" xfId="0" applyNumberFormat="1" applyFont="1" applyFill="1" applyBorder="1" applyAlignment="1">
      <alignment horizontal="right"/>
    </xf>
    <xf numFmtId="3" fontId="3" fillId="0" borderId="0" xfId="0" applyNumberFormat="1" applyFont="1" applyFill="1" applyBorder="1" applyAlignment="1">
      <alignment horizontal="right"/>
    </xf>
    <xf numFmtId="0" fontId="4" fillId="0" borderId="0" xfId="0" applyFont="1" applyFill="1" applyBorder="1" applyAlignment="1">
      <alignment horizontal="right"/>
    </xf>
    <xf numFmtId="3" fontId="3" fillId="0" borderId="0" xfId="0" applyNumberFormat="1" applyFont="1" applyBorder="1" applyAlignment="1">
      <alignment horizontal="right" vertical="center"/>
    </xf>
    <xf numFmtId="3" fontId="12" fillId="0" borderId="0" xfId="0" applyNumberFormat="1" applyFont="1" applyAlignment="1">
      <alignment horizontal="right" vertical="center" wrapText="1"/>
    </xf>
    <xf numFmtId="3" fontId="7" fillId="0" borderId="0" xfId="0" applyNumberFormat="1" applyFont="1" applyAlignment="1">
      <alignment horizontal="right" vertical="center"/>
    </xf>
    <xf numFmtId="165" fontId="4" fillId="0" borderId="0" xfId="0" applyNumberFormat="1" applyFont="1"/>
    <xf numFmtId="3" fontId="7" fillId="0" borderId="0" xfId="0" applyNumberFormat="1" applyFont="1" applyAlignment="1">
      <alignment horizontal="right" vertical="center" wrapText="1"/>
    </xf>
    <xf numFmtId="3" fontId="3" fillId="0" borderId="11" xfId="0" applyNumberFormat="1" applyFont="1" applyBorder="1" applyAlignment="1">
      <alignment horizontal="right"/>
    </xf>
    <xf numFmtId="164" fontId="7" fillId="0" borderId="0" xfId="1" applyFont="1" applyBorder="1" applyAlignment="1">
      <alignment vertical="center" wrapText="1"/>
    </xf>
    <xf numFmtId="3" fontId="12" fillId="0" borderId="0" xfId="0" applyNumberFormat="1" applyFont="1" applyAlignment="1">
      <alignment horizontal="right" vertical="center"/>
    </xf>
    <xf numFmtId="164" fontId="7" fillId="0" borderId="7" xfId="1" applyFont="1" applyBorder="1" applyAlignment="1">
      <alignment vertical="center" wrapText="1"/>
    </xf>
    <xf numFmtId="164" fontId="7" fillId="0" borderId="2" xfId="1" applyFont="1" applyBorder="1" applyAlignment="1">
      <alignment vertical="center" wrapText="1"/>
    </xf>
    <xf numFmtId="165" fontId="4" fillId="0" borderId="2" xfId="1" applyNumberFormat="1" applyFont="1" applyBorder="1" applyAlignment="1">
      <alignment horizontal="right"/>
    </xf>
    <xf numFmtId="3" fontId="7" fillId="0" borderId="10" xfId="0" applyNumberFormat="1" applyFont="1" applyBorder="1" applyAlignment="1">
      <alignment horizontal="right" vertical="center"/>
    </xf>
    <xf numFmtId="3" fontId="7" fillId="0" borderId="10" xfId="0" applyNumberFormat="1" applyFont="1" applyBorder="1" applyAlignment="1">
      <alignment horizontal="right" vertical="center" wrapText="1"/>
    </xf>
    <xf numFmtId="165" fontId="3" fillId="0" borderId="10" xfId="1" applyNumberFormat="1" applyFont="1" applyBorder="1" applyAlignment="1">
      <alignment horizontal="right"/>
    </xf>
    <xf numFmtId="37" fontId="3" fillId="0" borderId="12" xfId="1" applyNumberFormat="1" applyFont="1" applyBorder="1" applyAlignment="1">
      <alignment horizontal="right"/>
    </xf>
    <xf numFmtId="167" fontId="4" fillId="0" borderId="0" xfId="0" applyNumberFormat="1" applyFont="1"/>
    <xf numFmtId="43" fontId="4" fillId="0" borderId="0" xfId="0" applyNumberFormat="1" applyFont="1"/>
    <xf numFmtId="166" fontId="12" fillId="0" borderId="0" xfId="1" applyNumberFormat="1" applyFont="1" applyBorder="1" applyAlignment="1">
      <alignment vertical="center" wrapText="1"/>
    </xf>
    <xf numFmtId="166" fontId="4" fillId="0" borderId="7" xfId="1" applyNumberFormat="1" applyFont="1" applyBorder="1" applyAlignment="1">
      <alignment horizontal="right"/>
    </xf>
    <xf numFmtId="164" fontId="4" fillId="0" borderId="0" xfId="1" applyFont="1" applyAlignment="1">
      <alignment horizontal="right"/>
    </xf>
    <xf numFmtId="0" fontId="13" fillId="0" borderId="0" xfId="0" applyFont="1" applyAlignment="1">
      <alignment horizontal="right" vertical="center" wrapText="1"/>
    </xf>
    <xf numFmtId="0" fontId="14" fillId="0" borderId="11" xfId="0" applyFont="1" applyBorder="1" applyAlignment="1">
      <alignment horizontal="right" vertical="center" wrapText="1"/>
    </xf>
    <xf numFmtId="0" fontId="13" fillId="0" borderId="0" xfId="0" applyFont="1" applyAlignment="1">
      <alignment horizontal="right" vertical="center"/>
    </xf>
    <xf numFmtId="39" fontId="4" fillId="0" borderId="0" xfId="0" applyNumberFormat="1" applyFont="1" applyBorder="1" applyAlignment="1">
      <alignment horizontal="right"/>
    </xf>
    <xf numFmtId="39" fontId="5" fillId="0" borderId="7" xfId="0" applyNumberFormat="1" applyFont="1" applyBorder="1" applyAlignment="1">
      <alignment horizontal="right"/>
    </xf>
    <xf numFmtId="39" fontId="4" fillId="0" borderId="0" xfId="1" applyNumberFormat="1" applyFont="1" applyAlignment="1">
      <alignment horizontal="right"/>
    </xf>
    <xf numFmtId="39" fontId="4" fillId="0" borderId="0" xfId="0" applyNumberFormat="1" applyFont="1" applyAlignment="1">
      <alignment horizontal="right"/>
    </xf>
    <xf numFmtId="37" fontId="4" fillId="0" borderId="0" xfId="1" applyNumberFormat="1" applyFont="1" applyBorder="1"/>
    <xf numFmtId="37" fontId="4" fillId="0" borderId="0" xfId="1" applyNumberFormat="1" applyFont="1"/>
    <xf numFmtId="37" fontId="4" fillId="0" borderId="2" xfId="1" applyNumberFormat="1" applyFont="1" applyBorder="1"/>
    <xf numFmtId="37" fontId="3" fillId="0" borderId="2" xfId="1" applyNumberFormat="1" applyFont="1" applyBorder="1"/>
    <xf numFmtId="37" fontId="4" fillId="0" borderId="0" xfId="1" applyNumberFormat="1" applyFont="1" applyAlignment="1">
      <alignment horizontal="right"/>
    </xf>
    <xf numFmtId="37" fontId="3" fillId="0" borderId="2" xfId="1" applyNumberFormat="1" applyFont="1" applyBorder="1" applyAlignment="1">
      <alignment horizontal="right"/>
    </xf>
    <xf numFmtId="37" fontId="4" fillId="0" borderId="7" xfId="1" applyNumberFormat="1" applyFont="1" applyBorder="1" applyAlignment="1">
      <alignment horizontal="right"/>
    </xf>
    <xf numFmtId="37" fontId="3" fillId="0" borderId="0" xfId="1" applyNumberFormat="1" applyFont="1" applyBorder="1" applyAlignment="1">
      <alignment horizontal="right"/>
    </xf>
    <xf numFmtId="37" fontId="3" fillId="0" borderId="0" xfId="1" applyNumberFormat="1" applyFont="1"/>
    <xf numFmtId="37" fontId="3" fillId="0" borderId="10" xfId="1" applyNumberFormat="1" applyFont="1" applyBorder="1"/>
    <xf numFmtId="37" fontId="4" fillId="0" borderId="0" xfId="0" applyNumberFormat="1" applyFont="1" applyAlignment="1">
      <alignment horizontal="right"/>
    </xf>
    <xf numFmtId="0" fontId="3" fillId="0" borderId="0" xfId="0" applyFont="1" applyAlignment="1">
      <alignment horizontal="center"/>
    </xf>
    <xf numFmtId="0" fontId="7" fillId="2" borderId="0" xfId="0" applyFont="1" applyFill="1" applyAlignment="1">
      <alignment horizontal="right" vertical="center"/>
    </xf>
    <xf numFmtId="0" fontId="7" fillId="2" borderId="0" xfId="0" applyFont="1" applyFill="1" applyAlignment="1">
      <alignment horizontal="center" vertical="center" wrapText="1"/>
    </xf>
    <xf numFmtId="0" fontId="4" fillId="0" borderId="0" xfId="0" applyFont="1" applyAlignment="1">
      <alignment horizontal="center"/>
    </xf>
    <xf numFmtId="0" fontId="4" fillId="0" borderId="0" xfId="0" applyFont="1" applyAlignment="1">
      <alignment vertical="top" wrapText="1"/>
    </xf>
    <xf numFmtId="0" fontId="4" fillId="0" borderId="0" xfId="0" applyFont="1" applyAlignment="1">
      <alignment horizontal="left" wrapText="1"/>
    </xf>
    <xf numFmtId="0" fontId="7"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7"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0" borderId="4" xfId="0" applyFont="1" applyBorder="1" applyAlignment="1">
      <alignment vertical="top" wrapText="1"/>
    </xf>
    <xf numFmtId="0" fontId="4" fillId="0" borderId="0" xfId="0" applyFont="1" applyBorder="1" applyAlignment="1">
      <alignment vertical="top" wrapText="1"/>
    </xf>
    <xf numFmtId="0" fontId="4" fillId="0" borderId="5" xfId="0" applyFont="1" applyBorder="1" applyAlignment="1">
      <alignment vertical="top" wrapText="1"/>
    </xf>
    <xf numFmtId="0" fontId="4" fillId="0" borderId="4" xfId="0" applyFont="1" applyBorder="1" applyAlignment="1">
      <alignment horizontal="left" wrapText="1"/>
    </xf>
    <xf numFmtId="0" fontId="4" fillId="0" borderId="0" xfId="0" applyFont="1" applyBorder="1" applyAlignment="1">
      <alignment horizontal="left" wrapText="1"/>
    </xf>
    <xf numFmtId="0" fontId="4" fillId="0" borderId="5" xfId="0" applyFont="1" applyBorder="1" applyAlignment="1">
      <alignment horizontal="left" wrapText="1"/>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11" fillId="3" borderId="0"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0" xfId="0" applyFont="1" applyFill="1" applyBorder="1" applyAlignment="1">
      <alignment horizontal="center" vertical="center" wrapText="1"/>
    </xf>
    <xf numFmtId="0" fontId="10" fillId="0" borderId="0" xfId="0" applyFont="1" applyBorder="1" applyAlignment="1">
      <alignment horizontal="center"/>
    </xf>
    <xf numFmtId="0" fontId="3" fillId="2" borderId="0" xfId="0" applyFont="1" applyFill="1" applyBorder="1" applyAlignment="1">
      <alignment horizontal="center"/>
    </xf>
    <xf numFmtId="0" fontId="3" fillId="2" borderId="0" xfId="0" applyFont="1" applyFill="1" applyBorder="1" applyAlignment="1">
      <alignment horizontal="center" wrapText="1"/>
    </xf>
  </cellXfs>
  <cellStyles count="2">
    <cellStyle name="Comma" xfId="1" builtinId="3"/>
    <cellStyle name="Normal" xfId="0" builtinId="0"/>
  </cellStyles>
  <dxfs count="0"/>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78441</xdr:colOff>
      <xdr:row>3</xdr:row>
      <xdr:rowOff>22412</xdr:rowOff>
    </xdr:from>
    <xdr:to>
      <xdr:col>1</xdr:col>
      <xdr:colOff>247183</xdr:colOff>
      <xdr:row>3</xdr:row>
      <xdr:rowOff>358344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41" y="593912"/>
          <a:ext cx="773860" cy="3359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88993</xdr:colOff>
      <xdr:row>1</xdr:row>
      <xdr:rowOff>44823</xdr:rowOff>
    </xdr:from>
    <xdr:to>
      <xdr:col>1</xdr:col>
      <xdr:colOff>257735</xdr:colOff>
      <xdr:row>1</xdr:row>
      <xdr:rowOff>380755</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93" y="235323"/>
          <a:ext cx="773860" cy="3359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120667</xdr:colOff>
      <xdr:row>5</xdr:row>
      <xdr:rowOff>230293</xdr:rowOff>
    </xdr:from>
    <xdr:to>
      <xdr:col>5</xdr:col>
      <xdr:colOff>517072</xdr:colOff>
      <xdr:row>6</xdr:row>
      <xdr:rowOff>13275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57631" y="1182793"/>
          <a:ext cx="1621048" cy="10484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152400</xdr:rowOff>
    </xdr:from>
    <xdr:to>
      <xdr:col>1</xdr:col>
      <xdr:colOff>692167</xdr:colOff>
      <xdr:row>3</xdr:row>
      <xdr:rowOff>47624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152400"/>
          <a:ext cx="692167" cy="4476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11205</xdr:colOff>
      <xdr:row>0</xdr:row>
      <xdr:rowOff>134471</xdr:rowOff>
    </xdr:from>
    <xdr:to>
      <xdr:col>1</xdr:col>
      <xdr:colOff>703372</xdr:colOff>
      <xdr:row>3</xdr:row>
      <xdr:rowOff>33057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4117" y="134471"/>
          <a:ext cx="692167" cy="44767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78441</xdr:colOff>
      <xdr:row>0</xdr:row>
      <xdr:rowOff>134471</xdr:rowOff>
    </xdr:from>
    <xdr:to>
      <xdr:col>1</xdr:col>
      <xdr:colOff>770608</xdr:colOff>
      <xdr:row>3</xdr:row>
      <xdr:rowOff>21851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1353" y="134471"/>
          <a:ext cx="692167" cy="44767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81643</xdr:colOff>
      <xdr:row>0</xdr:row>
      <xdr:rowOff>136072</xdr:rowOff>
    </xdr:from>
    <xdr:to>
      <xdr:col>1</xdr:col>
      <xdr:colOff>773810</xdr:colOff>
      <xdr:row>3</xdr:row>
      <xdr:rowOff>25853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136072"/>
          <a:ext cx="692167"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obi_S/Tailan2019/Monthly_2019/GOBI_Monthly%20report_20191231_6_Goyo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accounts 1a"/>
      <sheetName val="IS accounts 1b"/>
      <sheetName val="BS format 2a"/>
      <sheetName val="IS format 2b"/>
      <sheetName val="EQ format 2c"/>
      <sheetName val="CF format 2d"/>
      <sheetName val="todruulga"/>
      <sheetName val="Nuur"/>
      <sheetName val="Brief"/>
      <sheetName val="S8b"/>
      <sheetName val="Sheet4"/>
      <sheetName val="Sheet1"/>
      <sheetName val="BS format 3a"/>
      <sheetName val="Gobi"/>
      <sheetName val="GB"/>
      <sheetName val="BerlinBS"/>
      <sheetName val="BrusselBS"/>
      <sheetName val="EreenBS"/>
      <sheetName val="USABS"/>
      <sheetName val="Goyo Nooluur"/>
      <sheetName val="Goyo New"/>
      <sheetName val="IS negtgel"/>
      <sheetName val="Goyo-6"/>
      <sheetName val="IS GOBI 3b"/>
      <sheetName val="GOYO"/>
      <sheetName val="Berlin"/>
      <sheetName val="Brussel"/>
      <sheetName val="Ereen"/>
      <sheetName val="USA_IS"/>
      <sheetName val="Sheet5"/>
      <sheetName val="Sheet6"/>
      <sheetName val="Sheet7"/>
      <sheetName val="TAX"/>
      <sheetName val="VS"/>
      <sheetName val="M2017"/>
      <sheetName val="Sheet3"/>
      <sheetName val="CF direct 3c "/>
      <sheetName val="Segment 4"/>
      <sheetName val="Dansnii turul"/>
      <sheetName val="IS example"/>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84">
          <cell r="N84">
            <v>252930910.20460001</v>
          </cell>
        </row>
        <row r="116">
          <cell r="N116">
            <v>-9721183.6999999955</v>
          </cell>
        </row>
        <row r="122">
          <cell r="N122">
            <v>2619223.2400000002</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J20"/>
  <sheetViews>
    <sheetView zoomScale="85" zoomScaleNormal="85" workbookViewId="0">
      <selection activeCell="AA31" sqref="AA31"/>
    </sheetView>
  </sheetViews>
  <sheetFormatPr defaultColWidth="9.109375" defaultRowHeight="13.8" x14ac:dyDescent="0.25"/>
  <cols>
    <col min="1" max="9" width="9.109375" style="1"/>
    <col min="10" max="10" width="10.5546875" style="1" customWidth="1"/>
    <col min="11" max="16384" width="9.109375" style="1"/>
  </cols>
  <sheetData>
    <row r="4" spans="1:10" ht="31.5" customHeight="1" x14ac:dyDescent="0.25">
      <c r="A4" s="91" t="s">
        <v>0</v>
      </c>
      <c r="B4" s="91"/>
      <c r="C4" s="91"/>
      <c r="D4" s="91"/>
      <c r="E4" s="91"/>
      <c r="F4" s="91"/>
      <c r="G4" s="91"/>
      <c r="H4" s="91"/>
      <c r="I4" s="91"/>
      <c r="J4" s="91"/>
    </row>
    <row r="5" spans="1:10" x14ac:dyDescent="0.25">
      <c r="A5" s="2"/>
      <c r="B5" s="2"/>
      <c r="C5" s="2"/>
      <c r="D5" s="2"/>
      <c r="E5" s="2"/>
      <c r="F5" s="2"/>
      <c r="G5" s="2"/>
      <c r="H5" s="2"/>
      <c r="I5" s="2"/>
      <c r="J5" s="2"/>
    </row>
    <row r="6" spans="1:10" x14ac:dyDescent="0.25">
      <c r="A6" s="90" t="s">
        <v>1</v>
      </c>
      <c r="B6" s="90"/>
      <c r="C6" s="90"/>
      <c r="D6" s="90"/>
      <c r="E6" s="90"/>
      <c r="F6" s="90"/>
      <c r="G6" s="90"/>
      <c r="H6" s="90"/>
      <c r="I6" s="90"/>
      <c r="J6" s="90"/>
    </row>
    <row r="7" spans="1:10" x14ac:dyDescent="0.25">
      <c r="A7" s="2"/>
      <c r="B7" s="2"/>
      <c r="C7" s="2"/>
      <c r="D7" s="2"/>
      <c r="E7" s="2"/>
      <c r="F7" s="2"/>
      <c r="G7" s="2"/>
      <c r="H7" s="2"/>
      <c r="I7" s="2"/>
      <c r="J7" s="2"/>
    </row>
    <row r="8" spans="1:10" ht="15" customHeight="1" x14ac:dyDescent="0.25">
      <c r="A8" s="94" t="s">
        <v>7</v>
      </c>
      <c r="B8" s="94"/>
      <c r="C8" s="94"/>
      <c r="D8" s="94"/>
      <c r="E8" s="94"/>
      <c r="F8" s="94"/>
      <c r="G8" s="94"/>
      <c r="H8" s="94"/>
      <c r="I8" s="94"/>
      <c r="J8" s="94"/>
    </row>
    <row r="9" spans="1:10" x14ac:dyDescent="0.25">
      <c r="A9" s="94"/>
      <c r="B9" s="94"/>
      <c r="C9" s="94"/>
      <c r="D9" s="94"/>
      <c r="E9" s="94"/>
      <c r="F9" s="94"/>
      <c r="G9" s="94"/>
      <c r="H9" s="94"/>
      <c r="I9" s="94"/>
      <c r="J9" s="94"/>
    </row>
    <row r="10" spans="1:10" ht="45" customHeight="1" x14ac:dyDescent="0.25">
      <c r="A10" s="94"/>
      <c r="B10" s="94"/>
      <c r="C10" s="94"/>
      <c r="D10" s="94"/>
      <c r="E10" s="94"/>
      <c r="F10" s="94"/>
      <c r="G10" s="94"/>
      <c r="H10" s="94"/>
      <c r="I10" s="94"/>
      <c r="J10" s="94"/>
    </row>
    <row r="11" spans="1:10" ht="9.75" customHeight="1" x14ac:dyDescent="0.25">
      <c r="A11" s="2"/>
      <c r="B11" s="2"/>
      <c r="C11" s="2"/>
      <c r="D11" s="2"/>
      <c r="E11" s="2"/>
      <c r="F11" s="2"/>
      <c r="G11" s="2"/>
      <c r="H11" s="2"/>
      <c r="I11" s="2"/>
      <c r="J11" s="2"/>
    </row>
    <row r="12" spans="1:10" ht="45" customHeight="1" x14ac:dyDescent="0.25">
      <c r="A12" s="95" t="s">
        <v>4</v>
      </c>
      <c r="B12" s="95"/>
      <c r="C12" s="95"/>
      <c r="D12" s="95"/>
      <c r="E12" s="95"/>
      <c r="F12" s="95"/>
      <c r="G12" s="95"/>
      <c r="H12" s="95"/>
      <c r="I12" s="95"/>
      <c r="J12" s="95"/>
    </row>
    <row r="13" spans="1:10" ht="10.5" customHeight="1" x14ac:dyDescent="0.25">
      <c r="A13" s="27"/>
      <c r="B13" s="27"/>
      <c r="C13" s="27"/>
      <c r="D13" s="27"/>
      <c r="E13" s="27"/>
      <c r="F13" s="27"/>
      <c r="G13" s="27"/>
      <c r="H13" s="27"/>
      <c r="I13" s="27"/>
      <c r="J13" s="27"/>
    </row>
    <row r="14" spans="1:10" x14ac:dyDescent="0.25">
      <c r="A14" s="95" t="s">
        <v>5</v>
      </c>
      <c r="B14" s="95"/>
      <c r="C14" s="95"/>
      <c r="D14" s="95"/>
      <c r="E14" s="95"/>
      <c r="F14" s="95"/>
      <c r="G14" s="95"/>
      <c r="H14" s="95"/>
      <c r="I14" s="95"/>
      <c r="J14" s="95"/>
    </row>
    <row r="15" spans="1:10" ht="28.5" customHeight="1" x14ac:dyDescent="0.25">
      <c r="A15" s="95"/>
      <c r="B15" s="95"/>
      <c r="C15" s="95"/>
      <c r="D15" s="95"/>
      <c r="E15" s="95"/>
      <c r="F15" s="95"/>
      <c r="G15" s="95"/>
      <c r="H15" s="95"/>
      <c r="I15" s="95"/>
      <c r="J15" s="95"/>
    </row>
    <row r="16" spans="1:10" ht="8.25" customHeight="1" x14ac:dyDescent="0.25">
      <c r="A16" s="2"/>
      <c r="B16" s="2"/>
      <c r="C16" s="2"/>
      <c r="D16" s="2"/>
      <c r="E16" s="2"/>
      <c r="F16" s="2"/>
      <c r="G16" s="2"/>
      <c r="H16" s="2"/>
      <c r="I16" s="2"/>
      <c r="J16" s="2"/>
    </row>
    <row r="17" spans="1:10" x14ac:dyDescent="0.25">
      <c r="A17" s="93" t="s">
        <v>3</v>
      </c>
      <c r="B17" s="93"/>
      <c r="C17" s="93"/>
      <c r="D17" s="93"/>
      <c r="E17" s="93"/>
      <c r="F17" s="93"/>
      <c r="G17" s="93"/>
      <c r="H17" s="93"/>
      <c r="I17" s="93"/>
      <c r="J17" s="93"/>
    </row>
    <row r="18" spans="1:10" x14ac:dyDescent="0.25">
      <c r="A18" s="93" t="s">
        <v>2</v>
      </c>
      <c r="B18" s="93"/>
      <c r="C18" s="93"/>
      <c r="D18" s="93"/>
      <c r="E18" s="93"/>
      <c r="F18" s="93"/>
      <c r="G18" s="93"/>
      <c r="H18" s="93"/>
      <c r="I18" s="93"/>
      <c r="J18" s="93"/>
    </row>
    <row r="19" spans="1:10" ht="7.5" customHeight="1" x14ac:dyDescent="0.25">
      <c r="A19" s="2"/>
      <c r="B19" s="2"/>
      <c r="C19" s="2"/>
      <c r="D19" s="2"/>
      <c r="E19" s="2"/>
      <c r="F19" s="2"/>
      <c r="G19" s="2"/>
      <c r="H19" s="2"/>
      <c r="I19" s="2"/>
      <c r="J19" s="2"/>
    </row>
    <row r="20" spans="1:10" ht="30" customHeight="1" x14ac:dyDescent="0.25">
      <c r="A20" s="92" t="s">
        <v>6</v>
      </c>
      <c r="B20" s="92"/>
      <c r="C20" s="92"/>
      <c r="D20" s="92"/>
      <c r="E20" s="92"/>
      <c r="F20" s="92"/>
      <c r="G20" s="92"/>
      <c r="H20" s="92"/>
      <c r="I20" s="92"/>
      <c r="J20" s="92"/>
    </row>
  </sheetData>
  <mergeCells count="8">
    <mergeCell ref="A6:J6"/>
    <mergeCell ref="A4:J4"/>
    <mergeCell ref="A20:J20"/>
    <mergeCell ref="A17:J17"/>
    <mergeCell ref="A18:J18"/>
    <mergeCell ref="A8:J10"/>
    <mergeCell ref="A12:J12"/>
    <mergeCell ref="A14:J15"/>
  </mergeCells>
  <pageMargins left="0.7" right="0.7" top="0.75" bottom="0.75" header="0.3" footer="0.3"/>
  <pageSetup paperSize="9" scale="95" fitToHeight="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0"/>
  <sheetViews>
    <sheetView topLeftCell="B1" zoomScale="70" zoomScaleNormal="70" workbookViewId="0">
      <selection activeCell="AA31" sqref="AA31"/>
    </sheetView>
  </sheetViews>
  <sheetFormatPr defaultColWidth="9.109375" defaultRowHeight="13.8" x14ac:dyDescent="0.25"/>
  <cols>
    <col min="1" max="5" width="9.109375" style="2"/>
    <col min="6" max="6" width="13" style="2" customWidth="1"/>
    <col min="7" max="9" width="9.109375" style="2"/>
    <col min="10" max="10" width="32" style="2" customWidth="1"/>
    <col min="11" max="16384" width="9.109375" style="2"/>
  </cols>
  <sheetData>
    <row r="2" spans="1:10" ht="31.5" customHeight="1" x14ac:dyDescent="0.25">
      <c r="A2" s="107" t="s">
        <v>0</v>
      </c>
      <c r="B2" s="108"/>
      <c r="C2" s="108"/>
      <c r="D2" s="108"/>
      <c r="E2" s="108"/>
      <c r="F2" s="108"/>
      <c r="G2" s="108"/>
      <c r="H2" s="108"/>
      <c r="I2" s="108"/>
      <c r="J2" s="109"/>
    </row>
    <row r="3" spans="1:10" x14ac:dyDescent="0.25">
      <c r="A3" s="9"/>
      <c r="B3" s="10"/>
      <c r="C3" s="10"/>
      <c r="D3" s="10"/>
      <c r="E3" s="10"/>
      <c r="F3" s="10"/>
      <c r="G3" s="10"/>
      <c r="H3" s="10"/>
      <c r="I3" s="10"/>
      <c r="J3" s="11"/>
    </row>
    <row r="4" spans="1:10" ht="15" customHeight="1" x14ac:dyDescent="0.25">
      <c r="A4" s="110" t="s">
        <v>8</v>
      </c>
      <c r="B4" s="111"/>
      <c r="C4" s="111"/>
      <c r="D4" s="111"/>
      <c r="E4" s="111"/>
      <c r="F4" s="111"/>
      <c r="G4" s="111"/>
      <c r="H4" s="111"/>
      <c r="I4" s="111"/>
      <c r="J4" s="112"/>
    </row>
    <row r="5" spans="1:10" x14ac:dyDescent="0.25">
      <c r="A5" s="110"/>
      <c r="B5" s="111"/>
      <c r="C5" s="111"/>
      <c r="D5" s="111"/>
      <c r="E5" s="111"/>
      <c r="F5" s="111"/>
      <c r="G5" s="111"/>
      <c r="H5" s="111"/>
      <c r="I5" s="111"/>
      <c r="J5" s="112"/>
    </row>
    <row r="6" spans="1:10" ht="33" customHeight="1" x14ac:dyDescent="0.25">
      <c r="A6" s="110"/>
      <c r="B6" s="111"/>
      <c r="C6" s="111"/>
      <c r="D6" s="111"/>
      <c r="E6" s="111"/>
      <c r="F6" s="111"/>
      <c r="G6" s="111"/>
      <c r="H6" s="111"/>
      <c r="I6" s="111"/>
      <c r="J6" s="112"/>
    </row>
    <row r="7" spans="1:10" ht="8.25" hidden="1" customHeight="1" x14ac:dyDescent="0.25">
      <c r="A7" s="9"/>
      <c r="B7" s="10"/>
      <c r="C7" s="10"/>
      <c r="D7" s="10"/>
      <c r="E7" s="10"/>
      <c r="F7" s="10"/>
      <c r="G7" s="10"/>
      <c r="H7" s="10"/>
      <c r="I7" s="10"/>
      <c r="J7" s="11"/>
    </row>
    <row r="8" spans="1:10" ht="90.75" customHeight="1" x14ac:dyDescent="0.25">
      <c r="A8" s="113" t="s">
        <v>51</v>
      </c>
      <c r="B8" s="114"/>
      <c r="C8" s="114"/>
      <c r="D8" s="114"/>
      <c r="E8" s="114"/>
      <c r="F8" s="114"/>
      <c r="G8" s="114"/>
      <c r="H8" s="114"/>
      <c r="I8" s="114"/>
      <c r="J8" s="115"/>
    </row>
    <row r="9" spans="1:10" ht="9" customHeight="1" x14ac:dyDescent="0.25">
      <c r="A9" s="12"/>
      <c r="B9" s="13"/>
      <c r="C9" s="13"/>
      <c r="D9" s="13"/>
      <c r="E9" s="13"/>
      <c r="F9" s="13"/>
      <c r="G9" s="13"/>
      <c r="H9" s="13"/>
      <c r="I9" s="13"/>
      <c r="J9" s="14"/>
    </row>
    <row r="10" spans="1:10" x14ac:dyDescent="0.25">
      <c r="A10" s="113" t="s">
        <v>11</v>
      </c>
      <c r="B10" s="114"/>
      <c r="C10" s="114"/>
      <c r="D10" s="114"/>
      <c r="E10" s="114"/>
      <c r="F10" s="114"/>
      <c r="G10" s="114"/>
      <c r="H10" s="114"/>
      <c r="I10" s="114"/>
      <c r="J10" s="115"/>
    </row>
    <row r="11" spans="1:10" ht="41.25" customHeight="1" x14ac:dyDescent="0.25">
      <c r="A11" s="113"/>
      <c r="B11" s="114"/>
      <c r="C11" s="114"/>
      <c r="D11" s="114"/>
      <c r="E11" s="114"/>
      <c r="F11" s="114"/>
      <c r="G11" s="114"/>
      <c r="H11" s="114"/>
      <c r="I11" s="114"/>
      <c r="J11" s="115"/>
    </row>
    <row r="12" spans="1:10" ht="8.25" customHeight="1" x14ac:dyDescent="0.25">
      <c r="A12" s="9"/>
      <c r="B12" s="10"/>
      <c r="C12" s="10"/>
      <c r="D12" s="10"/>
      <c r="E12" s="10"/>
      <c r="F12" s="10"/>
      <c r="G12" s="10"/>
      <c r="H12" s="10"/>
      <c r="I12" s="10"/>
      <c r="J12" s="11"/>
    </row>
    <row r="13" spans="1:10" ht="50.25" customHeight="1" x14ac:dyDescent="0.25">
      <c r="A13" s="99" t="s">
        <v>10</v>
      </c>
      <c r="B13" s="100"/>
      <c r="C13" s="100"/>
      <c r="D13" s="100"/>
      <c r="E13" s="100"/>
      <c r="F13" s="100"/>
      <c r="G13" s="100"/>
      <c r="H13" s="100"/>
      <c r="I13" s="100"/>
      <c r="J13" s="101"/>
    </row>
    <row r="14" spans="1:10" ht="6" customHeight="1" x14ac:dyDescent="0.25">
      <c r="A14" s="15"/>
      <c r="B14" s="16"/>
      <c r="C14" s="16"/>
      <c r="D14" s="16"/>
      <c r="E14" s="16"/>
      <c r="F14" s="16"/>
      <c r="G14" s="16"/>
      <c r="H14" s="16"/>
      <c r="I14" s="16"/>
      <c r="J14" s="17"/>
    </row>
    <row r="15" spans="1:10" ht="18.75" customHeight="1" x14ac:dyDescent="0.25">
      <c r="A15" s="102" t="s">
        <v>13</v>
      </c>
      <c r="B15" s="103"/>
      <c r="C15" s="16"/>
      <c r="D15" s="16"/>
      <c r="E15" s="16"/>
      <c r="F15" s="16"/>
      <c r="G15" s="16"/>
      <c r="H15" s="16"/>
      <c r="I15" s="16"/>
      <c r="J15" s="17"/>
    </row>
    <row r="16" spans="1:10" ht="45.75" customHeight="1" x14ac:dyDescent="0.25">
      <c r="A16" s="104" t="s">
        <v>52</v>
      </c>
      <c r="B16" s="105"/>
      <c r="C16" s="105"/>
      <c r="D16" s="105"/>
      <c r="E16" s="105"/>
      <c r="F16" s="105"/>
      <c r="G16" s="105" t="s">
        <v>14</v>
      </c>
      <c r="H16" s="105"/>
      <c r="I16" s="105"/>
      <c r="J16" s="106"/>
    </row>
    <row r="17" spans="1:10" ht="10.5" customHeight="1" x14ac:dyDescent="0.25">
      <c r="A17" s="18"/>
      <c r="B17" s="13"/>
      <c r="C17" s="13"/>
      <c r="D17" s="13"/>
      <c r="E17" s="13"/>
      <c r="F17" s="13"/>
      <c r="G17" s="13"/>
      <c r="H17" s="13"/>
      <c r="I17" s="13"/>
      <c r="J17" s="14"/>
    </row>
    <row r="18" spans="1:10" x14ac:dyDescent="0.25">
      <c r="A18" s="116" t="s">
        <v>9</v>
      </c>
      <c r="B18" s="117"/>
      <c r="C18" s="117"/>
      <c r="D18" s="117"/>
      <c r="E18" s="117"/>
      <c r="F18" s="117"/>
      <c r="G18" s="117"/>
      <c r="H18" s="117"/>
      <c r="I18" s="117"/>
      <c r="J18" s="118"/>
    </row>
    <row r="19" spans="1:10" ht="7.5" customHeight="1" x14ac:dyDescent="0.25">
      <c r="A19" s="9"/>
      <c r="B19" s="10"/>
      <c r="C19" s="10"/>
      <c r="D19" s="10"/>
      <c r="E19" s="10"/>
      <c r="F19" s="10"/>
      <c r="G19" s="10"/>
      <c r="H19" s="10"/>
      <c r="I19" s="10"/>
      <c r="J19" s="11"/>
    </row>
    <row r="20" spans="1:10" ht="30" customHeight="1" x14ac:dyDescent="0.25">
      <c r="A20" s="96" t="s">
        <v>12</v>
      </c>
      <c r="B20" s="97"/>
      <c r="C20" s="97"/>
      <c r="D20" s="97"/>
      <c r="E20" s="97"/>
      <c r="F20" s="97"/>
      <c r="G20" s="97"/>
      <c r="H20" s="97"/>
      <c r="I20" s="97"/>
      <c r="J20" s="98"/>
    </row>
  </sheetData>
  <mergeCells count="10">
    <mergeCell ref="A2:J2"/>
    <mergeCell ref="A4:J6"/>
    <mergeCell ref="A8:J8"/>
    <mergeCell ref="A10:J11"/>
    <mergeCell ref="A18:J18"/>
    <mergeCell ref="A20:J20"/>
    <mergeCell ref="A13:J13"/>
    <mergeCell ref="A15:B15"/>
    <mergeCell ref="A16:F16"/>
    <mergeCell ref="G16:J16"/>
  </mergeCells>
  <pageMargins left="0.7" right="0.7" top="0.75" bottom="0.75" header="0.3" footer="0.3"/>
  <pageSetup paperSize="9" scale="74"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I11"/>
  <sheetViews>
    <sheetView zoomScale="70" zoomScaleNormal="70" zoomScaleSheetLayoutView="100" workbookViewId="0">
      <selection activeCell="J9" sqref="J9"/>
    </sheetView>
  </sheetViews>
  <sheetFormatPr defaultRowHeight="14.4" x14ac:dyDescent="0.3"/>
  <sheetData>
    <row r="6" spans="1:9" ht="99.75" customHeight="1" x14ac:dyDescent="0.3"/>
    <row r="8" spans="1:9" ht="33.75" customHeight="1" x14ac:dyDescent="0.3">
      <c r="A8" s="119" t="s">
        <v>99</v>
      </c>
      <c r="B8" s="120"/>
      <c r="C8" s="120"/>
      <c r="D8" s="120"/>
      <c r="E8" s="120"/>
      <c r="F8" s="120"/>
      <c r="G8" s="120"/>
      <c r="H8" s="120"/>
      <c r="I8" s="120"/>
    </row>
    <row r="9" spans="1:9" ht="26.25" customHeight="1" x14ac:dyDescent="0.3">
      <c r="A9" s="119" t="s">
        <v>98</v>
      </c>
      <c r="B9" s="120"/>
      <c r="C9" s="120"/>
      <c r="D9" s="120"/>
      <c r="E9" s="120"/>
      <c r="F9" s="120"/>
      <c r="G9" s="120"/>
      <c r="H9" s="120"/>
      <c r="I9" s="120"/>
    </row>
    <row r="10" spans="1:9" ht="48" customHeight="1" x14ac:dyDescent="0.3">
      <c r="A10" s="121" t="s">
        <v>91</v>
      </c>
      <c r="B10" s="120"/>
      <c r="C10" s="120"/>
      <c r="D10" s="120"/>
      <c r="E10" s="120"/>
      <c r="F10" s="120"/>
      <c r="G10" s="120"/>
      <c r="H10" s="120"/>
      <c r="I10" s="120"/>
    </row>
    <row r="11" spans="1:9" ht="65.25" customHeight="1" x14ac:dyDescent="0.35">
      <c r="A11" s="122" t="s">
        <v>126</v>
      </c>
      <c r="B11" s="122"/>
      <c r="C11" s="122"/>
      <c r="D11" s="122"/>
      <c r="E11" s="122"/>
      <c r="F11" s="122"/>
      <c r="G11" s="122"/>
      <c r="H11" s="122"/>
      <c r="I11" s="122"/>
    </row>
  </sheetData>
  <mergeCells count="4">
    <mergeCell ref="A8:I8"/>
    <mergeCell ref="A10:I10"/>
    <mergeCell ref="A11:I11"/>
    <mergeCell ref="A9:I9"/>
  </mergeCells>
  <pageMargins left="0.88541666666666663"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9"/>
  <sheetViews>
    <sheetView tabSelected="1" topLeftCell="A22" zoomScaleNormal="100" zoomScaleSheetLayoutView="100" workbookViewId="0">
      <selection activeCell="F42" sqref="F42"/>
    </sheetView>
  </sheetViews>
  <sheetFormatPr defaultColWidth="9.109375" defaultRowHeight="13.8" x14ac:dyDescent="0.25"/>
  <cols>
    <col min="1" max="1" width="3.109375" style="2" customWidth="1"/>
    <col min="2" max="2" width="49" style="2" bestFit="1" customWidth="1"/>
    <col min="3" max="3" width="17.109375" style="3" bestFit="1" customWidth="1"/>
    <col min="4" max="4" width="15.109375" style="3" customWidth="1"/>
    <col min="5" max="5" width="3.6640625" style="2" customWidth="1"/>
    <col min="6" max="6" width="17.6640625" style="44" bestFit="1" customWidth="1"/>
    <col min="7" max="7" width="9.21875" style="44" bestFit="1" customWidth="1"/>
    <col min="8" max="16384" width="9.109375" style="2"/>
  </cols>
  <sheetData>
    <row r="1" spans="1:5" x14ac:dyDescent="0.25">
      <c r="A1" s="10"/>
      <c r="B1" s="10"/>
      <c r="C1" s="19"/>
      <c r="D1" s="19"/>
      <c r="E1" s="10"/>
    </row>
    <row r="2" spans="1:5" x14ac:dyDescent="0.25">
      <c r="A2" s="10"/>
      <c r="B2" s="123" t="s">
        <v>101</v>
      </c>
      <c r="C2" s="123"/>
      <c r="D2" s="123"/>
      <c r="E2" s="10"/>
    </row>
    <row r="3" spans="1:5" x14ac:dyDescent="0.25">
      <c r="A3" s="10"/>
      <c r="B3" s="124" t="s">
        <v>106</v>
      </c>
      <c r="C3" s="123"/>
      <c r="D3" s="123"/>
      <c r="E3" s="10"/>
    </row>
    <row r="4" spans="1:5" x14ac:dyDescent="0.25">
      <c r="A4" s="10"/>
      <c r="B4" s="10"/>
      <c r="C4" s="19"/>
      <c r="D4" s="19" t="s">
        <v>127</v>
      </c>
      <c r="E4" s="10"/>
    </row>
    <row r="5" spans="1:5" ht="14.4" x14ac:dyDescent="0.3">
      <c r="A5" s="10"/>
      <c r="B5" s="10"/>
      <c r="C5" s="19"/>
      <c r="D5" s="20" t="s">
        <v>15</v>
      </c>
      <c r="E5" s="10"/>
    </row>
    <row r="6" spans="1:5" ht="14.4" x14ac:dyDescent="0.3">
      <c r="A6" s="10"/>
      <c r="B6" s="10"/>
      <c r="C6" s="19"/>
      <c r="D6" s="20"/>
      <c r="E6" s="10"/>
    </row>
    <row r="7" spans="1:5" ht="14.4" x14ac:dyDescent="0.3">
      <c r="A7" s="10"/>
      <c r="B7" s="4"/>
      <c r="C7" s="28" t="s">
        <v>125</v>
      </c>
      <c r="D7" s="28" t="s">
        <v>102</v>
      </c>
      <c r="E7" s="10"/>
    </row>
    <row r="8" spans="1:5" x14ac:dyDescent="0.25">
      <c r="A8" s="10"/>
      <c r="B8" s="21" t="s">
        <v>16</v>
      </c>
      <c r="C8" s="19"/>
      <c r="D8" s="19"/>
      <c r="E8" s="10"/>
    </row>
    <row r="9" spans="1:5" x14ac:dyDescent="0.25">
      <c r="A9" s="10"/>
      <c r="B9" s="22" t="s">
        <v>17</v>
      </c>
      <c r="C9" s="19"/>
      <c r="D9" s="19"/>
      <c r="E9" s="10"/>
    </row>
    <row r="10" spans="1:5" x14ac:dyDescent="0.25">
      <c r="A10" s="10"/>
      <c r="B10" s="10" t="s">
        <v>18</v>
      </c>
      <c r="C10" s="23">
        <v>10641744</v>
      </c>
      <c r="D10" s="23">
        <v>4940940</v>
      </c>
      <c r="E10" s="10"/>
    </row>
    <row r="11" spans="1:5" x14ac:dyDescent="0.25">
      <c r="A11" s="10"/>
      <c r="B11" s="10" t="s">
        <v>19</v>
      </c>
      <c r="C11" s="23">
        <v>12976180</v>
      </c>
      <c r="D11" s="23">
        <v>12183569</v>
      </c>
      <c r="E11" s="10"/>
    </row>
    <row r="12" spans="1:5" x14ac:dyDescent="0.25">
      <c r="A12" s="10"/>
      <c r="B12" s="10" t="s">
        <v>20</v>
      </c>
      <c r="C12" s="48">
        <v>4215397</v>
      </c>
      <c r="D12" s="48">
        <v>4690681</v>
      </c>
      <c r="E12" s="10"/>
    </row>
    <row r="13" spans="1:5" x14ac:dyDescent="0.25">
      <c r="A13" s="10"/>
      <c r="B13" s="10" t="s">
        <v>21</v>
      </c>
      <c r="C13" s="48">
        <v>178135943</v>
      </c>
      <c r="D13" s="48">
        <v>142538944</v>
      </c>
      <c r="E13" s="10"/>
    </row>
    <row r="14" spans="1:5" x14ac:dyDescent="0.25">
      <c r="A14" s="10"/>
      <c r="B14" s="10" t="s">
        <v>132</v>
      </c>
      <c r="C14" s="48">
        <v>266632</v>
      </c>
      <c r="D14" s="72" t="s">
        <v>130</v>
      </c>
      <c r="E14" s="10"/>
    </row>
    <row r="15" spans="1:5" x14ac:dyDescent="0.25">
      <c r="A15" s="10"/>
      <c r="B15" s="10" t="s">
        <v>110</v>
      </c>
      <c r="C15" s="49">
        <v>565290</v>
      </c>
      <c r="D15" s="49">
        <v>268017</v>
      </c>
      <c r="E15" s="10"/>
    </row>
    <row r="16" spans="1:5" x14ac:dyDescent="0.25">
      <c r="A16" s="10"/>
      <c r="B16" s="10"/>
      <c r="C16" s="50">
        <f>SUM(C10:C15)</f>
        <v>206801186</v>
      </c>
      <c r="D16" s="50">
        <f>SUM(D10:D15)</f>
        <v>164622151</v>
      </c>
      <c r="E16" s="10"/>
    </row>
    <row r="17" spans="1:5" x14ac:dyDescent="0.25">
      <c r="A17" s="10"/>
      <c r="B17" s="22" t="s">
        <v>22</v>
      </c>
      <c r="C17" s="51"/>
      <c r="D17" s="51"/>
      <c r="E17" s="10"/>
    </row>
    <row r="18" spans="1:5" x14ac:dyDescent="0.25">
      <c r="A18" s="10"/>
      <c r="B18" s="10" t="s">
        <v>23</v>
      </c>
      <c r="C18" s="30">
        <v>134043015</v>
      </c>
      <c r="D18" s="30">
        <v>82380060</v>
      </c>
      <c r="E18" s="10"/>
    </row>
    <row r="19" spans="1:5" x14ac:dyDescent="0.25">
      <c r="A19" s="10"/>
      <c r="B19" s="10" t="s">
        <v>131</v>
      </c>
      <c r="C19" s="30">
        <v>2371039</v>
      </c>
      <c r="D19" s="72" t="s">
        <v>130</v>
      </c>
      <c r="E19" s="10"/>
    </row>
    <row r="20" spans="1:5" x14ac:dyDescent="0.25">
      <c r="A20" s="10"/>
      <c r="B20" s="10" t="s">
        <v>24</v>
      </c>
      <c r="C20" s="30">
        <v>2710343</v>
      </c>
      <c r="D20" s="30">
        <v>1250554</v>
      </c>
      <c r="E20" s="10"/>
    </row>
    <row r="21" spans="1:5" x14ac:dyDescent="0.25">
      <c r="A21" s="10"/>
      <c r="B21" s="10" t="s">
        <v>25</v>
      </c>
      <c r="C21" s="30">
        <v>574327</v>
      </c>
      <c r="D21" s="30">
        <v>355697</v>
      </c>
      <c r="E21" s="10"/>
    </row>
    <row r="22" spans="1:5" x14ac:dyDescent="0.25">
      <c r="A22" s="10"/>
      <c r="B22" s="10"/>
      <c r="C22" s="5">
        <f>SUM(C18:C21)</f>
        <v>139698724</v>
      </c>
      <c r="D22" s="5">
        <f>SUM(D18:D21)</f>
        <v>83986311</v>
      </c>
      <c r="E22" s="10"/>
    </row>
    <row r="23" spans="1:5" ht="14.4" thickBot="1" x14ac:dyDescent="0.3">
      <c r="A23" s="10"/>
      <c r="B23" s="21" t="s">
        <v>26</v>
      </c>
      <c r="C23" s="6">
        <f>+C22+C16</f>
        <v>346499910</v>
      </c>
      <c r="D23" s="6">
        <f>+D22+D16</f>
        <v>248608462</v>
      </c>
      <c r="E23" s="10"/>
    </row>
    <row r="24" spans="1:5" ht="9.75" customHeight="1" thickTop="1" x14ac:dyDescent="0.25">
      <c r="A24" s="10"/>
      <c r="B24" s="10"/>
      <c r="C24" s="23"/>
      <c r="D24" s="23"/>
      <c r="E24" s="10"/>
    </row>
    <row r="25" spans="1:5" x14ac:dyDescent="0.25">
      <c r="A25" s="10"/>
      <c r="B25" s="21" t="s">
        <v>27</v>
      </c>
      <c r="C25" s="19"/>
      <c r="D25" s="19"/>
      <c r="E25" s="10"/>
    </row>
    <row r="26" spans="1:5" x14ac:dyDescent="0.25">
      <c r="A26" s="10"/>
      <c r="B26" s="22" t="s">
        <v>28</v>
      </c>
      <c r="C26" s="19"/>
      <c r="D26" s="19"/>
      <c r="E26" s="10"/>
    </row>
    <row r="27" spans="1:5" x14ac:dyDescent="0.25">
      <c r="A27" s="10"/>
      <c r="B27" s="10" t="s">
        <v>29</v>
      </c>
      <c r="C27" s="23">
        <v>37803959</v>
      </c>
      <c r="D27" s="23">
        <v>4741052</v>
      </c>
      <c r="E27" s="10"/>
    </row>
    <row r="28" spans="1:5" x14ac:dyDescent="0.25">
      <c r="A28" s="10"/>
      <c r="B28" s="10" t="s">
        <v>30</v>
      </c>
      <c r="C28" s="23"/>
      <c r="D28" s="23">
        <v>1755234</v>
      </c>
      <c r="E28" s="10"/>
    </row>
    <row r="29" spans="1:5" x14ac:dyDescent="0.25">
      <c r="A29" s="10"/>
      <c r="B29" s="10" t="s">
        <v>111</v>
      </c>
      <c r="C29" s="23">
        <v>913198</v>
      </c>
      <c r="D29" s="23">
        <v>466329</v>
      </c>
      <c r="E29" s="10"/>
    </row>
    <row r="30" spans="1:5" x14ac:dyDescent="0.25">
      <c r="A30" s="10"/>
      <c r="B30" s="10" t="s">
        <v>133</v>
      </c>
      <c r="C30" s="23">
        <v>686742</v>
      </c>
      <c r="D30" s="38">
        <v>0</v>
      </c>
      <c r="E30" s="10"/>
    </row>
    <row r="31" spans="1:5" x14ac:dyDescent="0.25">
      <c r="A31" s="10"/>
      <c r="B31" s="10" t="s">
        <v>112</v>
      </c>
      <c r="C31" s="23">
        <v>2153354</v>
      </c>
      <c r="D31" s="23">
        <v>1037239</v>
      </c>
      <c r="E31" s="10"/>
    </row>
    <row r="32" spans="1:5" x14ac:dyDescent="0.25">
      <c r="A32" s="10"/>
      <c r="B32" s="10" t="s">
        <v>31</v>
      </c>
      <c r="C32" s="23">
        <v>189267962</v>
      </c>
      <c r="D32" s="23">
        <v>113722628</v>
      </c>
      <c r="E32" s="10"/>
    </row>
    <row r="33" spans="1:5" x14ac:dyDescent="0.25">
      <c r="A33" s="10"/>
      <c r="B33" s="10"/>
      <c r="C33" s="7">
        <f>SUM(C27:C32)</f>
        <v>230825215</v>
      </c>
      <c r="D33" s="7">
        <f>SUM(D27:D32)</f>
        <v>121722482</v>
      </c>
      <c r="E33" s="10"/>
    </row>
    <row r="34" spans="1:5" x14ac:dyDescent="0.25">
      <c r="A34" s="10"/>
      <c r="B34" s="22" t="s">
        <v>32</v>
      </c>
      <c r="C34" s="19"/>
      <c r="D34" s="19"/>
      <c r="E34" s="10"/>
    </row>
    <row r="35" spans="1:5" x14ac:dyDescent="0.25">
      <c r="A35" s="10"/>
      <c r="B35" s="10" t="s">
        <v>104</v>
      </c>
      <c r="C35" s="23">
        <v>2085657</v>
      </c>
      <c r="D35" s="23">
        <v>3231805</v>
      </c>
      <c r="E35" s="10"/>
    </row>
    <row r="36" spans="1:5" x14ac:dyDescent="0.25">
      <c r="A36" s="10"/>
      <c r="B36" s="10" t="s">
        <v>129</v>
      </c>
      <c r="C36" s="23">
        <v>1865656</v>
      </c>
      <c r="D36" s="23"/>
      <c r="E36" s="10"/>
    </row>
    <row r="37" spans="1:5" x14ac:dyDescent="0.25">
      <c r="A37" s="10"/>
      <c r="B37" s="10" t="s">
        <v>33</v>
      </c>
      <c r="C37" s="23">
        <v>32560000</v>
      </c>
      <c r="D37" s="23">
        <v>6000000</v>
      </c>
      <c r="E37" s="10"/>
    </row>
    <row r="38" spans="1:5" x14ac:dyDescent="0.25">
      <c r="A38" s="10"/>
      <c r="B38" s="10"/>
      <c r="C38" s="7">
        <f>SUM(C35:C37)</f>
        <v>36511313</v>
      </c>
      <c r="D38" s="7">
        <f>SUM(D35:D37)</f>
        <v>9231805</v>
      </c>
      <c r="E38" s="10"/>
    </row>
    <row r="39" spans="1:5" ht="21" customHeight="1" x14ac:dyDescent="0.25">
      <c r="A39" s="10"/>
      <c r="B39" s="21" t="s">
        <v>34</v>
      </c>
      <c r="C39" s="7">
        <f>+C33+C38</f>
        <v>267336528</v>
      </c>
      <c r="D39" s="7">
        <f>+D33+D38</f>
        <v>130954287</v>
      </c>
      <c r="E39" s="10"/>
    </row>
    <row r="40" spans="1:5" x14ac:dyDescent="0.25">
      <c r="A40" s="10"/>
      <c r="B40" s="22" t="s">
        <v>35</v>
      </c>
      <c r="C40" s="19"/>
      <c r="D40" s="19"/>
      <c r="E40" s="10"/>
    </row>
    <row r="41" spans="1:5" x14ac:dyDescent="0.25">
      <c r="A41" s="10"/>
      <c r="B41" s="10" t="s">
        <v>36</v>
      </c>
      <c r="C41" s="23">
        <v>780113</v>
      </c>
      <c r="D41" s="23">
        <v>780113</v>
      </c>
      <c r="E41" s="10"/>
    </row>
    <row r="42" spans="1:5" x14ac:dyDescent="0.25">
      <c r="A42" s="10"/>
      <c r="B42" s="10" t="s">
        <v>37</v>
      </c>
      <c r="C42" s="23">
        <v>15647697</v>
      </c>
      <c r="D42" s="23">
        <v>15647697</v>
      </c>
      <c r="E42" s="10"/>
    </row>
    <row r="43" spans="1:5" x14ac:dyDescent="0.25">
      <c r="A43" s="10"/>
      <c r="B43" s="10" t="s">
        <v>89</v>
      </c>
      <c r="C43" s="41">
        <v>-278529</v>
      </c>
      <c r="D43" s="41">
        <v>-135203</v>
      </c>
      <c r="E43" s="10"/>
    </row>
    <row r="44" spans="1:5" x14ac:dyDescent="0.25">
      <c r="A44" s="10"/>
      <c r="B44" s="10" t="s">
        <v>38</v>
      </c>
      <c r="C44" s="23">
        <v>63014101</v>
      </c>
      <c r="D44" s="23">
        <v>101361568</v>
      </c>
      <c r="E44" s="10"/>
    </row>
    <row r="45" spans="1:5" x14ac:dyDescent="0.25">
      <c r="A45" s="10"/>
      <c r="B45" s="10"/>
      <c r="C45" s="7">
        <f>SUM(C41:C44)</f>
        <v>79163382</v>
      </c>
      <c r="D45" s="7">
        <f>SUM(D41:D44)</f>
        <v>117654175</v>
      </c>
      <c r="E45" s="10"/>
    </row>
    <row r="46" spans="1:5" ht="14.4" thickBot="1" x14ac:dyDescent="0.3">
      <c r="A46" s="10"/>
      <c r="B46" s="21" t="s">
        <v>39</v>
      </c>
      <c r="C46" s="6">
        <f>+C39+C45</f>
        <v>346499910</v>
      </c>
      <c r="D46" s="6">
        <f>+D39+D45</f>
        <v>248608462</v>
      </c>
      <c r="E46" s="10"/>
    </row>
    <row r="47" spans="1:5" ht="14.4" thickTop="1" x14ac:dyDescent="0.25">
      <c r="C47" s="71"/>
      <c r="D47" s="31"/>
    </row>
    <row r="48" spans="1:5" x14ac:dyDescent="0.25">
      <c r="C48" s="31"/>
      <c r="D48" s="31"/>
    </row>
    <row r="55" spans="3:4" x14ac:dyDescent="0.25">
      <c r="C55" s="2"/>
      <c r="D55" s="2"/>
    </row>
    <row r="56" spans="3:4" x14ac:dyDescent="0.25">
      <c r="C56" s="2"/>
      <c r="D56" s="2"/>
    </row>
    <row r="57" spans="3:4" x14ac:dyDescent="0.25">
      <c r="C57" s="2"/>
      <c r="D57" s="2"/>
    </row>
    <row r="58" spans="3:4" x14ac:dyDescent="0.25">
      <c r="C58" s="2"/>
      <c r="D58" s="2"/>
    </row>
    <row r="59" spans="3:4" x14ac:dyDescent="0.25">
      <c r="C59" s="2"/>
      <c r="D59" s="2"/>
    </row>
    <row r="60" spans="3:4" x14ac:dyDescent="0.25">
      <c r="C60" s="2"/>
      <c r="D60" s="2"/>
    </row>
    <row r="61" spans="3:4" x14ac:dyDescent="0.25">
      <c r="C61" s="2"/>
      <c r="D61" s="2"/>
    </row>
    <row r="62" spans="3:4" x14ac:dyDescent="0.25">
      <c r="C62" s="2"/>
      <c r="D62" s="2"/>
    </row>
    <row r="63" spans="3:4" x14ac:dyDescent="0.25">
      <c r="C63" s="2"/>
      <c r="D63" s="2"/>
    </row>
    <row r="64" spans="3:4" x14ac:dyDescent="0.25">
      <c r="C64" s="2"/>
      <c r="D64" s="2"/>
    </row>
    <row r="65" spans="3:4" x14ac:dyDescent="0.25">
      <c r="C65" s="2"/>
      <c r="D65" s="2"/>
    </row>
    <row r="66" spans="3:4" x14ac:dyDescent="0.25">
      <c r="C66" s="2"/>
      <c r="D66" s="2"/>
    </row>
    <row r="67" spans="3:4" x14ac:dyDescent="0.25">
      <c r="C67" s="2"/>
      <c r="D67" s="2"/>
    </row>
    <row r="68" spans="3:4" x14ac:dyDescent="0.25">
      <c r="C68" s="2"/>
      <c r="D68" s="2"/>
    </row>
    <row r="69" spans="3:4" x14ac:dyDescent="0.25">
      <c r="C69" s="2"/>
      <c r="D69" s="2"/>
    </row>
  </sheetData>
  <mergeCells count="2">
    <mergeCell ref="B2:D2"/>
    <mergeCell ref="B3:D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opLeftCell="A4" zoomScale="85" zoomScaleNormal="85" workbookViewId="0">
      <selection activeCell="C16" sqref="C16"/>
    </sheetView>
  </sheetViews>
  <sheetFormatPr defaultColWidth="9.109375" defaultRowHeight="13.8" x14ac:dyDescent="0.25"/>
  <cols>
    <col min="1" max="1" width="3.109375" style="2" customWidth="1"/>
    <col min="2" max="2" width="53.44140625" style="2" customWidth="1"/>
    <col min="3" max="3" width="21.44140625" style="3" bestFit="1" customWidth="1"/>
    <col min="4" max="4" width="15.109375" style="3" customWidth="1"/>
    <col min="5" max="5" width="3.6640625" style="2" customWidth="1"/>
    <col min="6" max="6" width="15.6640625" style="2" bestFit="1" customWidth="1"/>
    <col min="7" max="7" width="16.44140625" style="2" bestFit="1" customWidth="1"/>
    <col min="8" max="16384" width="9.109375" style="2"/>
  </cols>
  <sheetData>
    <row r="1" spans="1:7" x14ac:dyDescent="0.25">
      <c r="A1" s="10"/>
      <c r="B1" s="10"/>
      <c r="C1" s="19"/>
      <c r="D1" s="19"/>
      <c r="E1" s="10"/>
    </row>
    <row r="2" spans="1:7" x14ac:dyDescent="0.25">
      <c r="A2" s="10"/>
      <c r="B2" s="123" t="s">
        <v>100</v>
      </c>
      <c r="C2" s="123"/>
      <c r="D2" s="123"/>
      <c r="E2" s="10"/>
    </row>
    <row r="3" spans="1:7" x14ac:dyDescent="0.25">
      <c r="A3" s="10"/>
      <c r="B3" s="124" t="s">
        <v>107</v>
      </c>
      <c r="C3" s="123"/>
      <c r="D3" s="123"/>
      <c r="E3" s="10"/>
    </row>
    <row r="4" spans="1:7" x14ac:dyDescent="0.25">
      <c r="A4" s="10"/>
      <c r="B4" s="10"/>
      <c r="C4" s="19"/>
      <c r="D4" s="19" t="s">
        <v>126</v>
      </c>
      <c r="E4" s="10"/>
    </row>
    <row r="5" spans="1:7" ht="14.4" x14ac:dyDescent="0.3">
      <c r="A5" s="10"/>
      <c r="B5" s="10"/>
      <c r="C5" s="19"/>
      <c r="D5" s="20" t="s">
        <v>15</v>
      </c>
      <c r="E5" s="10"/>
    </row>
    <row r="6" spans="1:7" x14ac:dyDescent="0.25">
      <c r="A6" s="10"/>
      <c r="B6" s="10"/>
      <c r="C6" s="19"/>
      <c r="D6" s="19"/>
      <c r="E6" s="10"/>
    </row>
    <row r="7" spans="1:7" ht="14.4" x14ac:dyDescent="0.3">
      <c r="A7" s="10"/>
      <c r="B7" s="4"/>
      <c r="C7" s="28" t="s">
        <v>125</v>
      </c>
      <c r="D7" s="28" t="s">
        <v>102</v>
      </c>
      <c r="E7" s="10"/>
    </row>
    <row r="8" spans="1:7" x14ac:dyDescent="0.25">
      <c r="A8" s="10"/>
      <c r="B8" s="21" t="s">
        <v>40</v>
      </c>
      <c r="C8" s="23">
        <v>209748268.04014951</v>
      </c>
      <c r="D8" s="23">
        <v>173439375</v>
      </c>
      <c r="E8" s="10"/>
    </row>
    <row r="9" spans="1:7" x14ac:dyDescent="0.25">
      <c r="A9" s="10"/>
      <c r="B9" s="10" t="s">
        <v>41</v>
      </c>
      <c r="C9" s="8">
        <v>-141951917.33490595</v>
      </c>
      <c r="D9" s="8">
        <v>-102147527</v>
      </c>
      <c r="E9" s="10"/>
    </row>
    <row r="10" spans="1:7" ht="23.25" customHeight="1" x14ac:dyDescent="0.25">
      <c r="A10" s="10"/>
      <c r="B10" s="21" t="s">
        <v>42</v>
      </c>
      <c r="C10" s="24">
        <f>+C8+C9</f>
        <v>67796350.705243558</v>
      </c>
      <c r="D10" s="24">
        <f>+D8+D9</f>
        <v>71291848</v>
      </c>
      <c r="E10" s="10"/>
      <c r="F10" s="68"/>
    </row>
    <row r="11" spans="1:7" ht="22.5" customHeight="1" x14ac:dyDescent="0.25">
      <c r="A11" s="10"/>
      <c r="B11" s="10" t="s">
        <v>43</v>
      </c>
      <c r="C11" s="23">
        <v>711311.9525743</v>
      </c>
      <c r="D11" s="23">
        <v>542045</v>
      </c>
      <c r="E11" s="10"/>
    </row>
    <row r="12" spans="1:7" x14ac:dyDescent="0.25">
      <c r="A12" s="10"/>
      <c r="B12" s="10" t="s">
        <v>44</v>
      </c>
      <c r="C12" s="39">
        <v>-3445430</v>
      </c>
      <c r="D12" s="39">
        <v>-6561605</v>
      </c>
      <c r="E12" s="10"/>
    </row>
    <row r="13" spans="1:7" x14ac:dyDescent="0.25">
      <c r="A13" s="10"/>
      <c r="B13" s="10" t="s">
        <v>45</v>
      </c>
      <c r="C13" s="25">
        <v>-21811123</v>
      </c>
      <c r="D13" s="25">
        <v>-10521942</v>
      </c>
      <c r="E13" s="10"/>
    </row>
    <row r="14" spans="1:7" x14ac:dyDescent="0.25">
      <c r="A14" s="10"/>
      <c r="B14" s="10" t="s">
        <v>46</v>
      </c>
      <c r="C14" s="25">
        <v>-27941691</v>
      </c>
      <c r="D14" s="25">
        <v>-20210195</v>
      </c>
      <c r="E14" s="10"/>
      <c r="G14" s="30"/>
    </row>
    <row r="15" spans="1:7" x14ac:dyDescent="0.25">
      <c r="A15" s="10"/>
      <c r="B15" s="10" t="s">
        <v>47</v>
      </c>
      <c r="C15" s="25">
        <v>-10243248</v>
      </c>
      <c r="D15" s="25">
        <v>-11290196</v>
      </c>
      <c r="E15" s="10"/>
      <c r="G15" s="30"/>
    </row>
    <row r="16" spans="1:7" x14ac:dyDescent="0.25">
      <c r="A16" s="10"/>
      <c r="B16" s="10" t="s">
        <v>113</v>
      </c>
      <c r="C16" s="25">
        <v>-978735</v>
      </c>
      <c r="D16" s="25">
        <v>-1523</v>
      </c>
      <c r="E16" s="10"/>
      <c r="G16" s="30"/>
    </row>
    <row r="17" spans="1:7" ht="26.25" customHeight="1" x14ac:dyDescent="0.25">
      <c r="A17" s="10"/>
      <c r="B17" s="21" t="s">
        <v>48</v>
      </c>
      <c r="C17" s="7">
        <f>SUM(C10:C16)</f>
        <v>4087435.6578178555</v>
      </c>
      <c r="D17" s="7">
        <f>SUM(D10:D16)</f>
        <v>23248432</v>
      </c>
      <c r="E17" s="10"/>
      <c r="G17" s="30"/>
    </row>
    <row r="18" spans="1:7" ht="23.25" customHeight="1" x14ac:dyDescent="0.25">
      <c r="A18" s="10"/>
      <c r="B18" s="10" t="s">
        <v>49</v>
      </c>
      <c r="C18" s="25">
        <v>-1630963</v>
      </c>
      <c r="D18" s="25">
        <v>-5484268</v>
      </c>
      <c r="E18" s="10"/>
    </row>
    <row r="19" spans="1:7" ht="24.75" customHeight="1" x14ac:dyDescent="0.25">
      <c r="A19" s="10"/>
      <c r="B19" s="21" t="s">
        <v>50</v>
      </c>
      <c r="C19" s="7">
        <f>SUM(C17:C18)</f>
        <v>2456472.6578178555</v>
      </c>
      <c r="D19" s="7">
        <f>SUM(D17:D18)</f>
        <v>17764164</v>
      </c>
      <c r="E19" s="10"/>
    </row>
    <row r="20" spans="1:7" ht="29.25" customHeight="1" x14ac:dyDescent="0.25">
      <c r="A20" s="10"/>
      <c r="B20" s="26" t="s">
        <v>93</v>
      </c>
      <c r="C20" s="38"/>
      <c r="D20" s="38"/>
      <c r="E20" s="10"/>
    </row>
    <row r="21" spans="1:7" ht="27.6" x14ac:dyDescent="0.25">
      <c r="A21" s="10"/>
      <c r="B21" s="40" t="s">
        <v>92</v>
      </c>
      <c r="C21" s="41">
        <v>-143326</v>
      </c>
      <c r="D21" s="41">
        <v>-106929</v>
      </c>
      <c r="E21" s="10"/>
      <c r="F21" s="30"/>
      <c r="G21" s="30"/>
    </row>
    <row r="22" spans="1:7" ht="14.4" thickBot="1" x14ac:dyDescent="0.3">
      <c r="A22" s="10"/>
      <c r="B22" s="21" t="s">
        <v>96</v>
      </c>
      <c r="C22" s="66">
        <f>+C20+C21</f>
        <v>-143326</v>
      </c>
      <c r="D22" s="66">
        <f>+D20+D21</f>
        <v>-106929</v>
      </c>
      <c r="E22" s="10"/>
    </row>
    <row r="23" spans="1:7" ht="24.75" customHeight="1" thickBot="1" x14ac:dyDescent="0.3">
      <c r="A23" s="10"/>
      <c r="B23" s="21" t="s">
        <v>97</v>
      </c>
      <c r="C23" s="57">
        <f>+C19+C22</f>
        <v>2313146.6578178555</v>
      </c>
      <c r="D23" s="57">
        <f>+D19+D22</f>
        <v>17657235</v>
      </c>
      <c r="E23" s="10"/>
    </row>
    <row r="24" spans="1:7" ht="33.75" customHeight="1" thickTop="1" x14ac:dyDescent="0.25">
      <c r="A24" s="10"/>
      <c r="B24" s="21"/>
      <c r="C24" s="24"/>
      <c r="D24" s="24"/>
      <c r="E24" s="10"/>
    </row>
    <row r="25" spans="1:7" ht="14.4" thickBot="1" x14ac:dyDescent="0.3">
      <c r="A25" s="10"/>
      <c r="B25" s="21" t="s">
        <v>114</v>
      </c>
      <c r="C25" s="73">
        <v>3.15</v>
      </c>
      <c r="D25" s="73">
        <v>22.77</v>
      </c>
      <c r="E25" s="10"/>
    </row>
    <row r="26" spans="1:7" ht="15" thickTop="1" thickBot="1" x14ac:dyDescent="0.3">
      <c r="A26" s="10"/>
      <c r="B26" s="21" t="s">
        <v>115</v>
      </c>
      <c r="C26" s="73">
        <v>3.15</v>
      </c>
      <c r="D26" s="73">
        <v>22.77</v>
      </c>
      <c r="E26" s="10"/>
    </row>
    <row r="27" spans="1:7" ht="14.4" thickTop="1" x14ac:dyDescent="0.25"/>
  </sheetData>
  <mergeCells count="2">
    <mergeCell ref="B2:D2"/>
    <mergeCell ref="B3:D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0"/>
  <sheetViews>
    <sheetView zoomScale="85" zoomScaleNormal="85" workbookViewId="0">
      <selection activeCell="F17" sqref="F17"/>
    </sheetView>
  </sheetViews>
  <sheetFormatPr defaultColWidth="9.109375" defaultRowHeight="13.8" x14ac:dyDescent="0.25"/>
  <cols>
    <col min="1" max="1" width="3.109375" style="2" customWidth="1"/>
    <col min="2" max="2" width="49" style="2" bestFit="1" customWidth="1"/>
    <col min="3" max="3" width="17.109375" style="3" customWidth="1"/>
    <col min="4" max="5" width="18.44140625" style="3" customWidth="1"/>
    <col min="6" max="6" width="21.44140625" style="2" bestFit="1" customWidth="1"/>
    <col min="7" max="7" width="17.5546875" style="2" customWidth="1"/>
    <col min="8" max="8" width="21.33203125" style="2" bestFit="1" customWidth="1"/>
    <col min="9" max="16384" width="9.109375" style="2"/>
  </cols>
  <sheetData>
    <row r="2" spans="1:8" ht="15" customHeight="1" x14ac:dyDescent="0.25">
      <c r="A2" s="10"/>
      <c r="B2" s="123" t="s">
        <v>100</v>
      </c>
      <c r="C2" s="123"/>
      <c r="D2" s="123"/>
      <c r="E2" s="123"/>
      <c r="F2" s="123"/>
      <c r="G2" s="123"/>
    </row>
    <row r="3" spans="1:8" x14ac:dyDescent="0.25">
      <c r="A3" s="10"/>
      <c r="B3" s="124" t="s">
        <v>108</v>
      </c>
      <c r="C3" s="123"/>
      <c r="D3" s="123"/>
      <c r="E3" s="123"/>
      <c r="F3" s="123"/>
      <c r="G3" s="123"/>
    </row>
    <row r="4" spans="1:8" x14ac:dyDescent="0.25">
      <c r="A4" s="10"/>
      <c r="B4" s="10"/>
      <c r="C4" s="19"/>
      <c r="D4" s="2"/>
      <c r="E4" s="2"/>
      <c r="F4" s="10"/>
      <c r="G4" s="19" t="s">
        <v>126</v>
      </c>
    </row>
    <row r="5" spans="1:8" ht="14.4" x14ac:dyDescent="0.3">
      <c r="A5" s="10"/>
      <c r="B5" s="10"/>
      <c r="C5" s="19"/>
      <c r="D5" s="2"/>
      <c r="E5" s="2"/>
      <c r="F5" s="10"/>
      <c r="G5" s="20" t="s">
        <v>15</v>
      </c>
    </row>
    <row r="6" spans="1:8" x14ac:dyDescent="0.25">
      <c r="A6" s="10"/>
      <c r="B6" s="10"/>
      <c r="C6" s="19"/>
      <c r="D6" s="19"/>
      <c r="E6" s="19"/>
      <c r="F6" s="10"/>
    </row>
    <row r="7" spans="1:8" ht="41.4" x14ac:dyDescent="0.25">
      <c r="A7" s="10"/>
      <c r="B7" s="4"/>
      <c r="C7" s="45" t="s">
        <v>54</v>
      </c>
      <c r="D7" s="45" t="s">
        <v>55</v>
      </c>
      <c r="E7" s="45" t="s">
        <v>94</v>
      </c>
      <c r="F7" s="46" t="s">
        <v>56</v>
      </c>
      <c r="G7" s="47" t="s">
        <v>57</v>
      </c>
    </row>
    <row r="8" spans="1:8" ht="27.75" customHeight="1" x14ac:dyDescent="0.25">
      <c r="A8" s="10"/>
      <c r="B8" s="32" t="s">
        <v>88</v>
      </c>
      <c r="C8" s="52">
        <v>780113</v>
      </c>
      <c r="D8" s="52">
        <v>15647697</v>
      </c>
      <c r="E8" s="58">
        <v>-28274</v>
      </c>
      <c r="F8" s="52">
        <v>85313652</v>
      </c>
      <c r="G8" s="52">
        <v>101713188</v>
      </c>
      <c r="H8" s="30"/>
    </row>
    <row r="9" spans="1:8" x14ac:dyDescent="0.25">
      <c r="A9" s="10"/>
      <c r="B9" s="2" t="s">
        <v>50</v>
      </c>
      <c r="C9" s="58">
        <v>0</v>
      </c>
      <c r="D9" s="58">
        <v>0</v>
      </c>
      <c r="E9" s="58">
        <v>0</v>
      </c>
      <c r="F9" s="53">
        <v>17764164</v>
      </c>
      <c r="G9" s="59">
        <v>17764164</v>
      </c>
    </row>
    <row r="10" spans="1:8" x14ac:dyDescent="0.25">
      <c r="A10" s="10"/>
      <c r="B10" s="2" t="s">
        <v>58</v>
      </c>
      <c r="C10" s="60">
        <v>0</v>
      </c>
      <c r="D10" s="60">
        <v>0</v>
      </c>
      <c r="E10" s="8">
        <v>-106929</v>
      </c>
      <c r="F10" s="60">
        <v>0</v>
      </c>
      <c r="G10" s="8">
        <v>-106929</v>
      </c>
    </row>
    <row r="11" spans="1:8" x14ac:dyDescent="0.25">
      <c r="A11" s="10"/>
      <c r="B11" s="2" t="s">
        <v>59</v>
      </c>
      <c r="C11" s="61">
        <v>0</v>
      </c>
      <c r="D11" s="61">
        <v>0</v>
      </c>
      <c r="E11" s="62">
        <v>-106929</v>
      </c>
      <c r="F11" s="62">
        <v>17764164</v>
      </c>
      <c r="G11" s="62">
        <v>17657235</v>
      </c>
    </row>
    <row r="12" spans="1:8" x14ac:dyDescent="0.25">
      <c r="A12" s="10"/>
      <c r="B12" s="2" t="s">
        <v>60</v>
      </c>
      <c r="C12" s="60">
        <v>0</v>
      </c>
      <c r="D12" s="60">
        <v>0</v>
      </c>
      <c r="E12" s="60">
        <v>0</v>
      </c>
      <c r="F12" s="8">
        <v>-1716248</v>
      </c>
      <c r="G12" s="8">
        <v>-1716248</v>
      </c>
    </row>
    <row r="13" spans="1:8" x14ac:dyDescent="0.25">
      <c r="A13" s="10"/>
      <c r="B13" s="32" t="s">
        <v>103</v>
      </c>
      <c r="C13" s="54">
        <f>+C8+C11+C12</f>
        <v>780113</v>
      </c>
      <c r="D13" s="56">
        <f>+D8+D11+D12</f>
        <v>15647697</v>
      </c>
      <c r="E13" s="33">
        <f>+E8+E11+E12</f>
        <v>-135203</v>
      </c>
      <c r="F13" s="56">
        <f>+F8+F11+F12</f>
        <v>101361568</v>
      </c>
      <c r="G13" s="54">
        <f>+G8+G11+G12</f>
        <v>117654175</v>
      </c>
      <c r="H13" s="30"/>
    </row>
    <row r="14" spans="1:8" ht="27.75" customHeight="1" x14ac:dyDescent="0.25">
      <c r="A14" s="10"/>
      <c r="B14" s="2" t="s">
        <v>50</v>
      </c>
      <c r="C14" s="58">
        <v>0</v>
      </c>
      <c r="D14" s="58">
        <v>0</v>
      </c>
      <c r="E14" s="58">
        <v>0</v>
      </c>
      <c r="F14" s="59">
        <v>2456473</v>
      </c>
      <c r="G14" s="59">
        <f>+C14+D14+E14+F14</f>
        <v>2456473</v>
      </c>
    </row>
    <row r="15" spans="1:8" x14ac:dyDescent="0.25">
      <c r="A15" s="10"/>
      <c r="B15" s="2" t="s">
        <v>58</v>
      </c>
      <c r="C15" s="60">
        <v>0</v>
      </c>
      <c r="D15" s="60">
        <v>0</v>
      </c>
      <c r="E15" s="8">
        <v>-143326</v>
      </c>
      <c r="F15" s="60">
        <v>0</v>
      </c>
      <c r="G15" s="8">
        <f>+C15+D15+E15+F15</f>
        <v>-143326</v>
      </c>
    </row>
    <row r="16" spans="1:8" x14ac:dyDescent="0.25">
      <c r="A16" s="10"/>
      <c r="B16" s="2" t="s">
        <v>134</v>
      </c>
      <c r="C16" s="58"/>
      <c r="D16" s="58"/>
      <c r="E16" s="25"/>
      <c r="F16" s="8">
        <v>-35499175</v>
      </c>
      <c r="G16" s="8">
        <f>+C16+D16+E16+F16</f>
        <v>-35499175</v>
      </c>
    </row>
    <row r="17" spans="1:9" x14ac:dyDescent="0.25">
      <c r="A17" s="10"/>
      <c r="B17" s="2" t="s">
        <v>59</v>
      </c>
      <c r="C17" s="58">
        <f>+C14+C15</f>
        <v>0</v>
      </c>
      <c r="D17" s="58">
        <f>+D14+D15</f>
        <v>0</v>
      </c>
      <c r="E17" s="69">
        <f>+E14+E15</f>
        <v>-143326</v>
      </c>
      <c r="F17" s="59">
        <f>+F14</f>
        <v>2456473</v>
      </c>
      <c r="G17" s="59">
        <f>+C17+D17+E17+F17</f>
        <v>2313147</v>
      </c>
    </row>
    <row r="18" spans="1:9" x14ac:dyDescent="0.25">
      <c r="A18" s="10"/>
      <c r="B18" s="2" t="s">
        <v>60</v>
      </c>
      <c r="C18" s="60">
        <v>0</v>
      </c>
      <c r="D18" s="60">
        <v>0</v>
      </c>
      <c r="E18" s="70">
        <v>0</v>
      </c>
      <c r="F18" s="8">
        <f>-5304765000/1000</f>
        <v>-5304765</v>
      </c>
      <c r="G18" s="8">
        <f>+C18+D18+E18+F18</f>
        <v>-5304765</v>
      </c>
    </row>
    <row r="19" spans="1:9" ht="14.4" thickBot="1" x14ac:dyDescent="0.3">
      <c r="A19" s="10"/>
      <c r="B19" s="32" t="s">
        <v>128</v>
      </c>
      <c r="C19" s="63">
        <f>+C13+C17+C18</f>
        <v>780113</v>
      </c>
      <c r="D19" s="64">
        <f>+D13+D17+D18</f>
        <v>15647697</v>
      </c>
      <c r="E19" s="65">
        <f>+E13+E17+E18</f>
        <v>-278529</v>
      </c>
      <c r="F19" s="64">
        <f>+F13+F17+F18+F16</f>
        <v>63014101</v>
      </c>
      <c r="G19" s="63">
        <f>+G13+G17+G18+G16</f>
        <v>79163382</v>
      </c>
      <c r="H19" s="44"/>
      <c r="I19" s="68"/>
    </row>
    <row r="20" spans="1:9" ht="14.4" thickTop="1" x14ac:dyDescent="0.25">
      <c r="F20" s="30"/>
      <c r="G20" s="30"/>
      <c r="H20" s="30"/>
    </row>
    <row r="21" spans="1:9" x14ac:dyDescent="0.25">
      <c r="C21" s="31"/>
      <c r="D21" s="31"/>
      <c r="F21" s="30"/>
    </row>
    <row r="22" spans="1:9" x14ac:dyDescent="0.25">
      <c r="F22" s="30"/>
    </row>
    <row r="23" spans="1:9" x14ac:dyDescent="0.25">
      <c r="F23" s="44"/>
    </row>
    <row r="24" spans="1:9" x14ac:dyDescent="0.25">
      <c r="G24" s="68"/>
    </row>
    <row r="25" spans="1:9" x14ac:dyDescent="0.25">
      <c r="F25" s="44"/>
    </row>
    <row r="26" spans="1:9" x14ac:dyDescent="0.25">
      <c r="F26" s="44"/>
    </row>
    <row r="27" spans="1:9" x14ac:dyDescent="0.25">
      <c r="F27" s="67"/>
    </row>
    <row r="29" spans="1:9" x14ac:dyDescent="0.25">
      <c r="F29" s="44"/>
    </row>
    <row r="30" spans="1:9" x14ac:dyDescent="0.25">
      <c r="F30" s="44"/>
    </row>
  </sheetData>
  <mergeCells count="2">
    <mergeCell ref="B2:G2"/>
    <mergeCell ref="B3:G3"/>
  </mergeCells>
  <pageMargins left="0.25" right="0.25" top="0.75" bottom="0.75" header="0.3" footer="0.3"/>
  <pageSetup paperSize="9" scale="7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topLeftCell="A22" zoomScale="70" zoomScaleNormal="70" workbookViewId="0">
      <selection activeCell="G31" sqref="G31"/>
    </sheetView>
  </sheetViews>
  <sheetFormatPr defaultColWidth="9.109375" defaultRowHeight="13.8" x14ac:dyDescent="0.25"/>
  <cols>
    <col min="1" max="1" width="3.109375" style="2" customWidth="1"/>
    <col min="2" max="2" width="76.33203125" style="2" customWidth="1"/>
    <col min="3" max="3" width="17.88671875" style="78" bestFit="1" customWidth="1"/>
    <col min="4" max="4" width="16.109375" style="3" customWidth="1"/>
    <col min="5" max="5" width="3.6640625" style="2" customWidth="1"/>
    <col min="6" max="6" width="10.109375" style="2" bestFit="1" customWidth="1"/>
    <col min="7" max="16384" width="9.109375" style="2"/>
  </cols>
  <sheetData>
    <row r="1" spans="1:9" x14ac:dyDescent="0.25">
      <c r="A1" s="10"/>
      <c r="B1" s="10"/>
      <c r="C1" s="75"/>
      <c r="D1" s="19"/>
      <c r="E1" s="10"/>
    </row>
    <row r="2" spans="1:9" x14ac:dyDescent="0.25">
      <c r="A2" s="10"/>
      <c r="B2" s="123" t="s">
        <v>100</v>
      </c>
      <c r="C2" s="123"/>
      <c r="D2" s="123"/>
      <c r="E2" s="10"/>
    </row>
    <row r="3" spans="1:9" x14ac:dyDescent="0.25">
      <c r="A3" s="10"/>
      <c r="B3" s="124" t="s">
        <v>109</v>
      </c>
      <c r="C3" s="123"/>
      <c r="D3" s="123"/>
      <c r="E3" s="10"/>
    </row>
    <row r="4" spans="1:9" x14ac:dyDescent="0.25">
      <c r="A4" s="10"/>
      <c r="B4" s="10"/>
      <c r="C4" s="75"/>
      <c r="D4" s="19" t="s">
        <v>126</v>
      </c>
      <c r="E4" s="10"/>
    </row>
    <row r="5" spans="1:9" ht="14.4" x14ac:dyDescent="0.3">
      <c r="A5" s="10"/>
      <c r="B5" s="10"/>
      <c r="C5" s="75"/>
      <c r="D5" s="20" t="s">
        <v>15</v>
      </c>
      <c r="E5" s="10"/>
    </row>
    <row r="6" spans="1:9" ht="14.4" x14ac:dyDescent="0.3">
      <c r="A6" s="10"/>
      <c r="B6" s="10"/>
      <c r="C6" s="75"/>
      <c r="D6" s="20"/>
      <c r="E6" s="10"/>
    </row>
    <row r="7" spans="1:9" ht="14.4" x14ac:dyDescent="0.3">
      <c r="A7" s="10"/>
      <c r="B7" s="4"/>
      <c r="C7" s="76" t="s">
        <v>125</v>
      </c>
      <c r="D7" s="28" t="s">
        <v>102</v>
      </c>
      <c r="E7" s="10"/>
    </row>
    <row r="8" spans="1:9" x14ac:dyDescent="0.25">
      <c r="A8" s="10"/>
      <c r="B8" s="21" t="s">
        <v>69</v>
      </c>
      <c r="C8" s="41"/>
      <c r="D8" s="19"/>
      <c r="E8" s="10"/>
    </row>
    <row r="9" spans="1:9" x14ac:dyDescent="0.25">
      <c r="A9" s="10"/>
      <c r="B9" s="21" t="s">
        <v>50</v>
      </c>
      <c r="C9" s="79">
        <f>+ОТ!C19</f>
        <v>2456472.6578178555</v>
      </c>
      <c r="D9" s="29">
        <v>17764164</v>
      </c>
      <c r="E9" s="10"/>
    </row>
    <row r="10" spans="1:9" x14ac:dyDescent="0.25">
      <c r="A10" s="10"/>
      <c r="B10" s="10" t="s">
        <v>61</v>
      </c>
      <c r="C10" s="80"/>
      <c r="D10" s="2"/>
      <c r="E10" s="10"/>
    </row>
    <row r="11" spans="1:9" x14ac:dyDescent="0.25">
      <c r="A11" s="10"/>
      <c r="B11" s="10" t="s">
        <v>70</v>
      </c>
      <c r="C11" s="79">
        <v>10653333</v>
      </c>
      <c r="D11" s="29">
        <v>6558878</v>
      </c>
      <c r="E11" s="10"/>
    </row>
    <row r="12" spans="1:9" x14ac:dyDescent="0.25">
      <c r="A12" s="10"/>
      <c r="B12" s="10" t="s">
        <v>71</v>
      </c>
      <c r="C12" s="79">
        <v>1630963</v>
      </c>
      <c r="D12" s="29">
        <v>5484268</v>
      </c>
      <c r="E12" s="10"/>
      <c r="I12" s="2" t="s">
        <v>53</v>
      </c>
    </row>
    <row r="13" spans="1:9" x14ac:dyDescent="0.25">
      <c r="A13" s="10"/>
      <c r="B13" s="10" t="s">
        <v>72</v>
      </c>
      <c r="C13" s="79">
        <v>21132851</v>
      </c>
      <c r="D13" s="29">
        <v>10521942</v>
      </c>
      <c r="E13" s="10"/>
    </row>
    <row r="14" spans="1:9" x14ac:dyDescent="0.25">
      <c r="A14" s="10"/>
      <c r="B14" s="10" t="s">
        <v>116</v>
      </c>
      <c r="C14" s="42">
        <v>-219126</v>
      </c>
      <c r="D14" s="42">
        <v>-228987</v>
      </c>
      <c r="E14" s="10"/>
    </row>
    <row r="15" spans="1:9" x14ac:dyDescent="0.25">
      <c r="A15" s="10"/>
      <c r="B15" s="10" t="s">
        <v>117</v>
      </c>
      <c r="C15" s="79">
        <v>1436893</v>
      </c>
      <c r="D15" s="29">
        <v>5394904</v>
      </c>
      <c r="E15" s="10"/>
    </row>
    <row r="16" spans="1:9" x14ac:dyDescent="0.25">
      <c r="A16" s="10"/>
      <c r="B16" s="10" t="s">
        <v>118</v>
      </c>
      <c r="C16" s="79">
        <v>978735</v>
      </c>
      <c r="D16" s="29">
        <v>1523</v>
      </c>
      <c r="E16" s="10"/>
    </row>
    <row r="17" spans="1:6" x14ac:dyDescent="0.25">
      <c r="A17" s="10"/>
      <c r="B17" s="10" t="s">
        <v>119</v>
      </c>
      <c r="C17" s="79">
        <v>328937</v>
      </c>
      <c r="D17" s="29">
        <v>120103</v>
      </c>
      <c r="E17" s="10"/>
    </row>
    <row r="18" spans="1:6" x14ac:dyDescent="0.25">
      <c r="A18" s="10"/>
      <c r="B18" s="10" t="s">
        <v>139</v>
      </c>
      <c r="C18" s="79">
        <v>-554407</v>
      </c>
      <c r="D18" s="29"/>
      <c r="E18" s="10"/>
    </row>
    <row r="19" spans="1:6" x14ac:dyDescent="0.25">
      <c r="A19" s="10"/>
      <c r="B19" s="10" t="s">
        <v>120</v>
      </c>
      <c r="C19" s="79">
        <f>-('[1]IS negtgel'!$N$116/1000+'[1]IS negtgel'!$N$122/1000)</f>
        <v>7101.9604599999957</v>
      </c>
      <c r="D19" s="29">
        <v>181707</v>
      </c>
      <c r="E19" s="10"/>
    </row>
    <row r="20" spans="1:6" x14ac:dyDescent="0.25">
      <c r="A20" s="10"/>
      <c r="C20" s="81">
        <f>SUM(C9:C19)</f>
        <v>37851753.618277855</v>
      </c>
      <c r="D20" s="35">
        <v>45798502</v>
      </c>
      <c r="E20" s="10"/>
    </row>
    <row r="21" spans="1:6" ht="23.25" customHeight="1" x14ac:dyDescent="0.25">
      <c r="A21" s="10"/>
      <c r="B21" s="2" t="s">
        <v>73</v>
      </c>
      <c r="C21" s="41">
        <v>-763250</v>
      </c>
      <c r="D21" s="25">
        <v>-1146933</v>
      </c>
      <c r="E21" s="10"/>
    </row>
    <row r="22" spans="1:6" x14ac:dyDescent="0.25">
      <c r="B22" s="2" t="s">
        <v>121</v>
      </c>
      <c r="C22" s="41">
        <v>3651598</v>
      </c>
      <c r="D22" s="25">
        <v>-1564247</v>
      </c>
      <c r="E22" s="25"/>
    </row>
    <row r="23" spans="1:6" x14ac:dyDescent="0.25">
      <c r="A23" s="2" t="s">
        <v>74</v>
      </c>
      <c r="B23" s="2" t="s">
        <v>75</v>
      </c>
      <c r="C23" s="41">
        <v>27436281</v>
      </c>
      <c r="D23" s="25">
        <v>-41387287</v>
      </c>
    </row>
    <row r="24" spans="1:6" x14ac:dyDescent="0.25">
      <c r="B24" s="2" t="s">
        <v>105</v>
      </c>
      <c r="C24" s="41">
        <v>-297273</v>
      </c>
      <c r="D24" s="25">
        <v>-268017</v>
      </c>
    </row>
    <row r="25" spans="1:6" x14ac:dyDescent="0.25">
      <c r="B25" s="2" t="s">
        <v>122</v>
      </c>
      <c r="C25" s="80">
        <v>-2374820</v>
      </c>
      <c r="D25" s="30">
        <v>439989</v>
      </c>
      <c r="E25" s="25"/>
    </row>
    <row r="26" spans="1:6" x14ac:dyDescent="0.25">
      <c r="B26" s="2" t="s">
        <v>123</v>
      </c>
      <c r="C26" s="41">
        <v>1491210</v>
      </c>
      <c r="D26" s="25">
        <v>-134913</v>
      </c>
      <c r="E26" s="25"/>
      <c r="F26" s="30"/>
    </row>
    <row r="27" spans="1:6" x14ac:dyDescent="0.25">
      <c r="C27" s="82">
        <f>SUM(C20:C26)</f>
        <v>66995499.618277848</v>
      </c>
      <c r="D27" s="43">
        <v>1737094</v>
      </c>
      <c r="E27" s="29"/>
    </row>
    <row r="28" spans="1:6" ht="21.75" customHeight="1" x14ac:dyDescent="0.25">
      <c r="B28" s="2" t="s">
        <v>76</v>
      </c>
      <c r="C28" s="41">
        <v>-4006757</v>
      </c>
      <c r="D28" s="25">
        <v>-6867067</v>
      </c>
    </row>
    <row r="29" spans="1:6" x14ac:dyDescent="0.25">
      <c r="B29" s="2" t="s">
        <v>77</v>
      </c>
      <c r="C29" s="41">
        <v>-20797873</v>
      </c>
      <c r="D29" s="25">
        <v>-9444335</v>
      </c>
    </row>
    <row r="30" spans="1:6" x14ac:dyDescent="0.25">
      <c r="B30" s="32" t="s">
        <v>62</v>
      </c>
      <c r="C30" s="82">
        <f>SUM(C27:C29)</f>
        <v>42190869.618277848</v>
      </c>
      <c r="D30" s="43">
        <v>-14574308</v>
      </c>
    </row>
    <row r="31" spans="1:6" ht="27.75" customHeight="1" x14ac:dyDescent="0.25">
      <c r="B31" s="32" t="s">
        <v>78</v>
      </c>
      <c r="C31" s="83"/>
    </row>
    <row r="32" spans="1:6" x14ac:dyDescent="0.25">
      <c r="B32" s="2" t="s">
        <v>124</v>
      </c>
      <c r="C32" s="80">
        <v>219126</v>
      </c>
      <c r="D32" s="30">
        <v>228987</v>
      </c>
    </row>
    <row r="33" spans="2:6" x14ac:dyDescent="0.25">
      <c r="B33" s="2" t="s">
        <v>79</v>
      </c>
      <c r="C33" s="80">
        <v>1354139</v>
      </c>
      <c r="D33" s="30">
        <v>99506</v>
      </c>
    </row>
    <row r="34" spans="2:6" x14ac:dyDescent="0.25">
      <c r="B34" s="2" t="s">
        <v>80</v>
      </c>
      <c r="C34" s="41">
        <v>-22773108</v>
      </c>
      <c r="D34" s="25">
        <v>-28077935</v>
      </c>
      <c r="F34" s="55"/>
    </row>
    <row r="35" spans="2:6" x14ac:dyDescent="0.25">
      <c r="B35" s="2" t="s">
        <v>81</v>
      </c>
      <c r="C35" s="41">
        <v>-192584</v>
      </c>
      <c r="D35" s="25">
        <v>-105736</v>
      </c>
    </row>
    <row r="36" spans="2:6" x14ac:dyDescent="0.25">
      <c r="B36" s="2" t="s">
        <v>136</v>
      </c>
      <c r="C36" s="41">
        <v>-13258845</v>
      </c>
      <c r="D36" s="74" t="s">
        <v>135</v>
      </c>
    </row>
    <row r="37" spans="2:6" x14ac:dyDescent="0.25">
      <c r="B37" s="2" t="s">
        <v>137</v>
      </c>
      <c r="C37" s="41">
        <v>-157533</v>
      </c>
      <c r="D37" s="74" t="s">
        <v>130</v>
      </c>
    </row>
    <row r="38" spans="2:6" x14ac:dyDescent="0.25">
      <c r="B38" s="2" t="s">
        <v>82</v>
      </c>
      <c r="C38" s="41"/>
      <c r="D38" s="25">
        <v>-3000314</v>
      </c>
    </row>
    <row r="39" spans="2:6" x14ac:dyDescent="0.25">
      <c r="B39" s="2" t="s">
        <v>83</v>
      </c>
      <c r="C39" s="80"/>
      <c r="D39" s="30">
        <v>3000314</v>
      </c>
    </row>
    <row r="40" spans="2:6" x14ac:dyDescent="0.25">
      <c r="B40" s="32" t="s">
        <v>63</v>
      </c>
      <c r="C40" s="84">
        <f>SUM(C32:C39)</f>
        <v>-34808805</v>
      </c>
      <c r="D40" s="37">
        <v>-27855178</v>
      </c>
    </row>
    <row r="41" spans="2:6" ht="24.75" customHeight="1" x14ac:dyDescent="0.25">
      <c r="B41" s="32" t="s">
        <v>84</v>
      </c>
      <c r="C41" s="83"/>
    </row>
    <row r="42" spans="2:6" x14ac:dyDescent="0.25">
      <c r="B42" s="2" t="s">
        <v>85</v>
      </c>
      <c r="C42" s="80">
        <v>248765910</v>
      </c>
      <c r="D42" s="30">
        <v>186137535</v>
      </c>
    </row>
    <row r="43" spans="2:6" x14ac:dyDescent="0.25">
      <c r="B43" s="2" t="s">
        <v>86</v>
      </c>
      <c r="C43" s="41">
        <v>-244761325</v>
      </c>
      <c r="D43" s="25">
        <v>-144231210</v>
      </c>
    </row>
    <row r="44" spans="2:6" x14ac:dyDescent="0.25">
      <c r="B44" s="2" t="s">
        <v>138</v>
      </c>
      <c r="C44" s="41">
        <v>-430809</v>
      </c>
      <c r="D44" s="25"/>
    </row>
    <row r="45" spans="2:6" x14ac:dyDescent="0.25">
      <c r="B45" s="2" t="s">
        <v>87</v>
      </c>
      <c r="C45" s="41">
        <v>-5305594</v>
      </c>
      <c r="D45" s="25">
        <v>-1717781</v>
      </c>
    </row>
    <row r="46" spans="2:6" x14ac:dyDescent="0.25">
      <c r="B46" s="2" t="s">
        <v>90</v>
      </c>
      <c r="C46" s="80">
        <v>5300000</v>
      </c>
      <c r="D46" s="30">
        <v>5586782</v>
      </c>
    </row>
    <row r="47" spans="2:6" x14ac:dyDescent="0.25">
      <c r="B47" s="2" t="s">
        <v>95</v>
      </c>
      <c r="C47" s="41">
        <v>-5300000</v>
      </c>
      <c r="D47" s="25">
        <v>-5586782</v>
      </c>
    </row>
    <row r="48" spans="2:6" x14ac:dyDescent="0.25">
      <c r="B48" s="32" t="s">
        <v>64</v>
      </c>
      <c r="C48" s="84">
        <f>SUM(C42:C47)</f>
        <v>-1731818</v>
      </c>
      <c r="D48" s="37">
        <v>40188544</v>
      </c>
    </row>
    <row r="49" spans="2:4" x14ac:dyDescent="0.25">
      <c r="B49" s="2" t="s">
        <v>65</v>
      </c>
      <c r="C49" s="85">
        <v>50557</v>
      </c>
      <c r="D49" s="8">
        <v>-1880</v>
      </c>
    </row>
    <row r="50" spans="2:4" ht="17.25" customHeight="1" x14ac:dyDescent="0.25">
      <c r="B50" s="32" t="s">
        <v>66</v>
      </c>
      <c r="C50" s="86">
        <f>+C30+C40+C48+C49</f>
        <v>5700803.6182778478</v>
      </c>
      <c r="D50" s="33">
        <v>-2242822</v>
      </c>
    </row>
    <row r="51" spans="2:4" x14ac:dyDescent="0.25">
      <c r="B51" s="32" t="s">
        <v>67</v>
      </c>
      <c r="C51" s="87">
        <f>+D52</f>
        <v>4940940</v>
      </c>
      <c r="D51" s="34">
        <v>7183762</v>
      </c>
    </row>
    <row r="52" spans="2:4" ht="14.4" thickBot="1" x14ac:dyDescent="0.3">
      <c r="B52" s="32" t="s">
        <v>68</v>
      </c>
      <c r="C52" s="88">
        <f>SUM(C50:C51)</f>
        <v>10641743.618277848</v>
      </c>
      <c r="D52" s="36">
        <v>4940940</v>
      </c>
    </row>
    <row r="53" spans="2:4" ht="14.4" thickTop="1" x14ac:dyDescent="0.25">
      <c r="C53" s="89"/>
    </row>
    <row r="54" spans="2:4" x14ac:dyDescent="0.25">
      <c r="C54" s="77"/>
    </row>
  </sheetData>
  <mergeCells count="2">
    <mergeCell ref="B2:D2"/>
    <mergeCell ref="B3:D3"/>
  </mergeCells>
  <pageMargins left="0.7" right="0.7" top="0.75" bottom="0.75" header="0.3" footer="0.3"/>
  <pageSetup paperSize="9" scale="7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nogdol ashig</vt:lpstr>
      <vt:lpstr>HEH</vt:lpstr>
      <vt:lpstr>Nuur</vt:lpstr>
      <vt:lpstr>ST</vt:lpstr>
      <vt:lpstr>ОТ</vt:lpstr>
      <vt:lpstr>UUT</vt:lpstr>
      <vt:lpstr>MGT</vt:lpstr>
      <vt:lpstr>HEH!Print_Area</vt:lpstr>
      <vt:lpstr>MGT!Print_Area</vt:lpstr>
      <vt:lpstr>'nogdol ashig'!Print_Area</vt:lpstr>
      <vt:lpstr>Nuur!Print_Area</vt:lpstr>
      <vt:lpstr>ST!Print_Area</vt:lpstr>
      <vt:lpstr>UUT!Print_Area</vt:lpstr>
      <vt:lpstr>ОТ!Print_Area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2019-03-11T00:00:30Z</cp:lastPrinted>
  <dcterms:created xsi:type="dcterms:W3CDTF">2015-02-13T07:00:41Z</dcterms:created>
  <dcterms:modified xsi:type="dcterms:W3CDTF">2020-04-29T07:43:05Z</dcterms:modified>
</cp:coreProperties>
</file>