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0490" windowHeight="7455" activeTab="0"/>
  </bookViews>
  <sheets>
    <sheet name="b15.4" sheetId="1" r:id="rId1"/>
    <sheet name="or15.4" sheetId="2" r:id="rId2"/>
    <sheet name="u15.4" sheetId="3" r:id="rId3"/>
    <sheet name="mg15.4" sheetId="4" r:id="rId4"/>
  </sheets>
  <definedNames/>
  <calcPr calcId="152511"/>
</workbook>
</file>

<file path=xl/sharedStrings.xml><?xml version="1.0" encoding="utf-8"?>
<sst xmlns="http://schemas.openxmlformats.org/spreadsheetml/2006/main" count="293" uniqueCount="237">
  <si>
    <t>САНХҮҮГИЙН БАЙДЛЫН ТАЙЛАН</t>
  </si>
  <si>
    <t>"Материалимпэкс" ХК</t>
  </si>
  <si>
    <t>2015 îíû 12-ðñàðûí 31</t>
  </si>
  <si>
    <t>(Àæ àõóé íýãæèéí íýð)</t>
  </si>
  <si>
    <t xml:space="preserve"> / төгрөгөөр / </t>
  </si>
  <si>
    <t>№</t>
  </si>
  <si>
    <t>Үзүүлэлт</t>
  </si>
  <si>
    <t>2014он 12 сарын 31</t>
  </si>
  <si>
    <t>2015 он 12 сарын 31</t>
  </si>
  <si>
    <t>ХӨРӨНГӨ</t>
  </si>
  <si>
    <t>Эргэлтийн хөрөнгө</t>
  </si>
  <si>
    <t>1.1.1</t>
  </si>
  <si>
    <t>Мөнгө,түүнтэй адилтгах хөрөнгө</t>
  </si>
  <si>
    <t>1.1.2</t>
  </si>
  <si>
    <t>Дансны авлага</t>
  </si>
  <si>
    <t>1.1.3</t>
  </si>
  <si>
    <t>Татвар, НДШ – ийн авлага</t>
  </si>
  <si>
    <t>1.1.4</t>
  </si>
  <si>
    <t>Бусад авлага</t>
  </si>
  <si>
    <t>1.1.5</t>
  </si>
  <si>
    <t>Бусад санхүүгийн хөрөнгө</t>
  </si>
  <si>
    <t>1.1.6</t>
  </si>
  <si>
    <t>Бараа материал</t>
  </si>
  <si>
    <t>1.1.7</t>
  </si>
  <si>
    <t>Урьдчилж төлсөн зардал/тооцоо</t>
  </si>
  <si>
    <t>1.1.8</t>
  </si>
  <si>
    <t>Бусад эргэлтийн хөрөнгө</t>
  </si>
  <si>
    <t>1.1.9</t>
  </si>
  <si>
    <t>Борлуулах зорилгоор эзэмшиж буй эргэлтийн бус хөрөнгө (борлуулах бүлэг хөрөнгө)</t>
  </si>
  <si>
    <t>1.1.10</t>
  </si>
  <si>
    <t>1.1.11</t>
  </si>
  <si>
    <t>Эргэлтийн хөрөнгийн дүн</t>
  </si>
  <si>
    <t>Эргэлтийн бус хөрөнгө</t>
  </si>
  <si>
    <t>1.2.1</t>
  </si>
  <si>
    <t>Үндсэн хөрөнгө</t>
  </si>
  <si>
    <t>1.2.2</t>
  </si>
  <si>
    <t>Биет бус хөрөнгө</t>
  </si>
  <si>
    <t>1.2.3</t>
  </si>
  <si>
    <t>Биологийн хөрөнгө</t>
  </si>
  <si>
    <t>1.2.4</t>
  </si>
  <si>
    <t>Урт хугацаат  хөрөнгө оруулалт</t>
  </si>
  <si>
    <t>1.2.5</t>
  </si>
  <si>
    <t>Хайгуул ба үнэлгээний хөрөнгө</t>
  </si>
  <si>
    <t>1.2.6</t>
  </si>
  <si>
    <t>Хойшлогдсон татварын хөрөнгө</t>
  </si>
  <si>
    <t>1.2.7</t>
  </si>
  <si>
    <t>Хөрөнгө оруулалтын зориулалттай үл хөдлөх хөрөнгө</t>
  </si>
  <si>
    <t>1.2.8</t>
  </si>
  <si>
    <t>Бусад эргэлтийн бус хөрөнгө</t>
  </si>
  <si>
    <t>1.2.9</t>
  </si>
  <si>
    <t>1.2.10</t>
  </si>
  <si>
    <t>Эргэлтийн бус хөрөнгийн дүн</t>
  </si>
  <si>
    <t>НИЙТ ХӨРӨНГИЙН ДҮН</t>
  </si>
  <si>
    <t>ӨР ТӨЛБӨР БА ЭЗДИЙН ӨМЧ</t>
  </si>
  <si>
    <t>Өр төлбөр</t>
  </si>
  <si>
    <t>2.1.1</t>
  </si>
  <si>
    <t>Богино хугацаат өр төлбөр</t>
  </si>
  <si>
    <t>2.1.1.1</t>
  </si>
  <si>
    <t>Дансны өглөг</t>
  </si>
  <si>
    <t>2.1.1.2</t>
  </si>
  <si>
    <t>Цалингийн  өглөг</t>
  </si>
  <si>
    <t>2.1.1.3</t>
  </si>
  <si>
    <t>Татварын өр</t>
  </si>
  <si>
    <t>2.1.1.4</t>
  </si>
  <si>
    <t>НДШ - ийн  өглөг</t>
  </si>
  <si>
    <t>2.1.1.5</t>
  </si>
  <si>
    <t>Банкны богино хугацаат зээл</t>
  </si>
  <si>
    <t>2.1.1.6</t>
  </si>
  <si>
    <t>Хүүний  өглөг</t>
  </si>
  <si>
    <t>2.1.1.7</t>
  </si>
  <si>
    <t>Ногдол ашгийн  өглөг</t>
  </si>
  <si>
    <t>2.1.1.8</t>
  </si>
  <si>
    <t>Урьдчилж орсон орлого</t>
  </si>
  <si>
    <t>2.1.1.9</t>
  </si>
  <si>
    <t>Нөөц  /өр төлбөр/</t>
  </si>
  <si>
    <t>2.1.1.10</t>
  </si>
  <si>
    <t>Бусад богино хугацаат өр төлбөр</t>
  </si>
  <si>
    <t>2.1.1.11</t>
  </si>
  <si>
    <t>Борлуулах зорилгоор эзэмшиж буй бүлэг хөрөнгөнд хамаарах өр төлбөр</t>
  </si>
  <si>
    <t>2.1.1.12</t>
  </si>
  <si>
    <t>2.1.1.13</t>
  </si>
  <si>
    <t>Богино хугацаат өр төлбөрийн дүн</t>
  </si>
  <si>
    <t>2.1.2</t>
  </si>
  <si>
    <t>Урт хугацаат өр төлбөр</t>
  </si>
  <si>
    <t>2.1.2.1</t>
  </si>
  <si>
    <t>Урт хугацаат зээл</t>
  </si>
  <si>
    <t>2.1.2.2</t>
  </si>
  <si>
    <t>Нөөц /өр төлбөр/</t>
  </si>
  <si>
    <t>2.1.2.3</t>
  </si>
  <si>
    <t>Хойшлогдсон татварын өр</t>
  </si>
  <si>
    <t>2.1.2.4</t>
  </si>
  <si>
    <t>Бусад урт хугацаат өр төлбөр</t>
  </si>
  <si>
    <t>2.1.2.5</t>
  </si>
  <si>
    <t>2.1.2.6</t>
  </si>
  <si>
    <t>Урт хугацаат өр төлбөрийн дүн</t>
  </si>
  <si>
    <t>Өр төлбөрийн нийт дүн</t>
  </si>
  <si>
    <t>Эздийн өмч</t>
  </si>
  <si>
    <t>Өмч:</t>
  </si>
  <si>
    <t>2.3.1</t>
  </si>
  <si>
    <t xml:space="preserve">   -  төрийн</t>
  </si>
  <si>
    <t>2.3.2</t>
  </si>
  <si>
    <t xml:space="preserve">          -  хувийн</t>
  </si>
  <si>
    <t>2.3.3</t>
  </si>
  <si>
    <t xml:space="preserve">          -  хувьцаат</t>
  </si>
  <si>
    <t>2.3.4</t>
  </si>
  <si>
    <t>Халаасны хувьцаа</t>
  </si>
  <si>
    <t>2.3.5</t>
  </si>
  <si>
    <t>Нэмж төлөгдсөн капитал</t>
  </si>
  <si>
    <t>2.3.6</t>
  </si>
  <si>
    <t>Хөрөнгийн дахин үнэлгээний нэмэгдэл</t>
  </si>
  <si>
    <t>2.3.7</t>
  </si>
  <si>
    <t>Гадаад валютын хөрвүүлэлтийн нөөц</t>
  </si>
  <si>
    <t>2.3.8</t>
  </si>
  <si>
    <t>Эздийн өмчийн бусад хэсэг</t>
  </si>
  <si>
    <t>2.3.9</t>
  </si>
  <si>
    <t>Хуримтлагдсан ашиг</t>
  </si>
  <si>
    <t>2.3.10</t>
  </si>
  <si>
    <t>2.3.11</t>
  </si>
  <si>
    <t>Эздийн өмчийн дүн</t>
  </si>
  <si>
    <t>ӨР ТӨЛБӨР БА ЭЗДИЙН ӨМЧИЙН ДҮН</t>
  </si>
  <si>
    <t>Захирал ____________________ ( …………………………………. )</t>
  </si>
  <si>
    <t>Ерөнхий нягтлан бодогч/______________ ( …………………………………. )</t>
  </si>
  <si>
    <t>Нэгж хувьцаанд ногдох суурь ашиг (алдагдал)</t>
  </si>
  <si>
    <t>Нийт дэлгэрэнгүй орлогын дүн</t>
  </si>
  <si>
    <t>Бусад  олз (гарз)</t>
  </si>
  <si>
    <t>Гадаад валютын хөрвүүлэлтийн зөрүү</t>
  </si>
  <si>
    <t>Хөрөнгийн дахин үнэлгээний нэмэгдлийн зөрүү</t>
  </si>
  <si>
    <t>Бусад дэлгэрэнгүй орлого</t>
  </si>
  <si>
    <t>Тайлант үеийн цэвэр ашиг ( алдагдал)</t>
  </si>
  <si>
    <t>Зогсоосон үйл ажиллагааны татварын дараах ашиг (алдагдал)</t>
  </si>
  <si>
    <t>Ердийн үйл ажиллагааны татварын дараах ашиг (алдагдал)</t>
  </si>
  <si>
    <t>Орлогын татварын зардал</t>
  </si>
  <si>
    <t>Татвар төлөхийн өмнөх  ашиг (алдагдал)</t>
  </si>
  <si>
    <t>Бусад ашиг ( алдагдал)</t>
  </si>
  <si>
    <t>Хөрөнгө оруулалт борлуулснаас үүссэн  олз (гарз)</t>
  </si>
  <si>
    <t>16</t>
  </si>
  <si>
    <t>Биет бус хөрөнгө данснаас хассаны олз (гарз)</t>
  </si>
  <si>
    <t>15</t>
  </si>
  <si>
    <t>Үндсэн хөрөнгө данснаас хассаны олз (гарз)</t>
  </si>
  <si>
    <t>Гадаад валютын ханшийн зөрүүний  олз (гарз)</t>
  </si>
  <si>
    <t>Бусад зардал</t>
  </si>
  <si>
    <t>Санхүүгийн зардал</t>
  </si>
  <si>
    <t>Ерөнхий ба удирдлагын зардал</t>
  </si>
  <si>
    <t>Борлуулалт, маркетингийн зардал</t>
  </si>
  <si>
    <t>Бусад орлого</t>
  </si>
  <si>
    <t>Эрхийн шимтгэлийн орлого</t>
  </si>
  <si>
    <t>Ногдол ашгийн орлого</t>
  </si>
  <si>
    <t>Хүүний орлого</t>
  </si>
  <si>
    <t>Түрээсийн орлого</t>
  </si>
  <si>
    <t>Нийт ашиг ( алдагдал)</t>
  </si>
  <si>
    <t>Борлуулсан бүтээгдэхүүний өртөг</t>
  </si>
  <si>
    <t>Борлуулалтын орлого (цэвэр)</t>
  </si>
  <si>
    <t xml:space="preserve">Тайлант үеийн дүн </t>
  </si>
  <si>
    <t>ОРЛОГЫН ДЭЛГЭРЭНГҮЙ ТАЙЛАН</t>
  </si>
  <si>
    <t>ӨМЧИЙН ӨӨРЧЛӨЛТИЙН ТАЙЛАН</t>
  </si>
  <si>
    <t>2015îíû 12-ðñàðûí 31</t>
  </si>
  <si>
    <t>ҮЗҮҮЛЭЛТ</t>
  </si>
  <si>
    <t>Өмч</t>
  </si>
  <si>
    <t>Нийт дүн</t>
  </si>
  <si>
    <t>20.... оны 01-р сарын 01-ний үлдэгдэл</t>
  </si>
  <si>
    <t>Нягтлан бодох бүртгэлийн бодлогын өөрчлөлтийн нөлөө, алдааны залруулга</t>
  </si>
  <si>
    <t>Залруулсан  үлдэгдэл</t>
  </si>
  <si>
    <t>Тайлант үеийн цэвэр ашиг (алдагдал)</t>
  </si>
  <si>
    <t>Өмчид гарсан өөрчлөлт</t>
  </si>
  <si>
    <t>Зарласан ногдол ашиг</t>
  </si>
  <si>
    <t>Дахин үнэлгээний нэмэгдлийн хэрэгжсэн дүн</t>
  </si>
  <si>
    <t>20.... оны .... -р сарын .... - ний үлдэгдэл</t>
  </si>
  <si>
    <t>20.... оны .... -р сарын .... -ний үлдэгдэл</t>
  </si>
  <si>
    <t>МӨНГӨН ГҮЙЛГЭЭНИЙ ТАЙЛАН</t>
  </si>
  <si>
    <t>2015 îíû 12 ñàðûí 31</t>
  </si>
  <si>
    <t>Тайлант үеийн дүн</t>
  </si>
  <si>
    <t>¯íäñýí ¿éë àæèëëàãààíû ìºíãºí ã¿éëãýý</t>
  </si>
  <si>
    <t>Мөнгөн орлогын дүн</t>
  </si>
  <si>
    <t>Бараа борлуулсан, үйлчилгээ үзүүлсний орлого</t>
  </si>
  <si>
    <t>Эрхийн шимтгэл, хураамж, төлбөрийн орлого</t>
  </si>
  <si>
    <t>Даатгалын нөхвөрөөс хүлээн авсан мөнгө</t>
  </si>
  <si>
    <t>Буцаан авсан албан татвар</t>
  </si>
  <si>
    <t>Татаас, санхүүжилтийн орлого</t>
  </si>
  <si>
    <t>Бусад мөнгөн орлого</t>
  </si>
  <si>
    <t>Мөнгөн зарлагын дүн</t>
  </si>
  <si>
    <t>Ажиллагчдад төлсөн</t>
  </si>
  <si>
    <t>Нийгмийн даатгалын байгууллагад төлсөн</t>
  </si>
  <si>
    <t>Бараа материал худалдан авахад төлсөн</t>
  </si>
  <si>
    <t>Ашиглалтын зардалд төлсөн</t>
  </si>
  <si>
    <t>Түлш шатахуун, тээврийн хөлс, сэлбэг хэрэгсэлд төлсөн</t>
  </si>
  <si>
    <t>Хүүний төлбөрт төлсөн</t>
  </si>
  <si>
    <t>Татварын байгууллагад төлсөн</t>
  </si>
  <si>
    <t>Даатгалын төлбөрт төлсөн</t>
  </si>
  <si>
    <t>Бусад мөнгөн зарлага</t>
  </si>
  <si>
    <t>Үндсэн үйл ажиллагааны цэвэр мөнгөн гүйлгээний дүн</t>
  </si>
  <si>
    <t>Õºðºíãº îðóóëàëòûí ¿éë àæèëëàãààíû ìºíãºí ã¿éëãýý</t>
  </si>
  <si>
    <t>Үндсэн хөрөнгө борлуулсны орлого</t>
  </si>
  <si>
    <t>Биет бус хөрөнгө борлуулсны орлого</t>
  </si>
  <si>
    <t>2.1.3</t>
  </si>
  <si>
    <t>Хөрөнгө оруулалт борлуулсны орлого</t>
  </si>
  <si>
    <t>2.1.4</t>
  </si>
  <si>
    <t>Бусад урт хугацаат хөрөнгө борлуулсны орлого</t>
  </si>
  <si>
    <t>2.1.5</t>
  </si>
  <si>
    <t>Бусдад олгосон зээл, мөнгөн   урьдчилгааны буцаан төлөлт</t>
  </si>
  <si>
    <t>2.1.6</t>
  </si>
  <si>
    <t>Хүлээн авсан хүүний орлого</t>
  </si>
  <si>
    <t>2.1.7</t>
  </si>
  <si>
    <t>Хүлээн авсан ногдол ашиг</t>
  </si>
  <si>
    <t>2.2.1</t>
  </si>
  <si>
    <t>Үндсэн хөрөнгө олж эзэмшихэд төлсөн</t>
  </si>
  <si>
    <t>2.2.2</t>
  </si>
  <si>
    <t>Биет бус хөрөнгө олж эзэмшихэд төлсөн</t>
  </si>
  <si>
    <t>2.2.3</t>
  </si>
  <si>
    <t>Хөрөнгө оруулалт олж эзэмшихэд төлсөн</t>
  </si>
  <si>
    <t>2.2.4</t>
  </si>
  <si>
    <t>Бусад урт хугацаат хөрөнгө олж эзэмшихэд төлсөн</t>
  </si>
  <si>
    <t>2.2.5</t>
  </si>
  <si>
    <t>Бусдад олгосон зээл болон урьдчилгаа</t>
  </si>
  <si>
    <t>Хөрөнгө оруулалтын үйл ажиллагааны цэвэр мөнгөн гүйлгээний дүн</t>
  </si>
  <si>
    <t>Ñàíõ¿¿ãèéí ¿éë àæèëëàãààíû ìºíãºí ã¿éëãýý</t>
  </si>
  <si>
    <t>3.1.1</t>
  </si>
  <si>
    <t>Зээл авсан, өрийн үнэт цаас гаргаснаас хүлээн авсан</t>
  </si>
  <si>
    <t>3.1.2</t>
  </si>
  <si>
    <t>Хувьцаа болон өмчийн бусад үнэт цаас гаргаснаас хүлээн авсан</t>
  </si>
  <si>
    <t>3.1.3</t>
  </si>
  <si>
    <t>Төрөл бүрийн хандив</t>
  </si>
  <si>
    <t>3.1.4</t>
  </si>
  <si>
    <t>3.2.1</t>
  </si>
  <si>
    <t>Зээл, өрийн үнэт цаасны төлбөрт төлсөн мөнгө</t>
  </si>
  <si>
    <t>3.2.2</t>
  </si>
  <si>
    <t>Санхүүгийн түрээсийн өглөгт төлсөн</t>
  </si>
  <si>
    <t>3.2.3</t>
  </si>
  <si>
    <t>Хувьцаа буцаан худалдаж авахад төлсөн</t>
  </si>
  <si>
    <t>3.2.4</t>
  </si>
  <si>
    <t>Төлсөн ногдол ашиг</t>
  </si>
  <si>
    <t>3.2.5</t>
  </si>
  <si>
    <t>Бусад зарлага</t>
  </si>
  <si>
    <t>Санхүүгийн үйл ажиллагааны цэвэр мөнгөн гүйлгээний дүн</t>
  </si>
  <si>
    <t>Валютын ханшийн зөрүү</t>
  </si>
  <si>
    <t>Бүх цэвэр мөнгөн гүйлгээ</t>
  </si>
  <si>
    <t>Мөнгө, түүнтэй адилтгах хөрөнгийн эхний үлдэгдэл</t>
  </si>
  <si>
    <t>Мөнгө, түүнтэй адилтгах хөрөнгийн эцсийн үлдэгдэл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</si>
</sst>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_(* #,##0_);_(* \(#,##0\);_(* &quot;-&quot;??_);_(@_)"/>
    <numFmt numFmtId="166" formatCode="0.0"/>
  </numFmts>
  <fonts count="3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Times New Roman"/>
      <family val="1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2"/>
      <color theme="1"/>
      <name val="Times New Roman Mon"/>
      <family val="1"/>
    </font>
    <font>
      <sz val="10"/>
      <color theme="1"/>
      <name val="Times New Roman Mon"/>
      <family val="1"/>
    </font>
    <font>
      <b/>
      <sz val="10"/>
      <color rgb="FF000000"/>
      <name val="Times New Roman"/>
      <family val="1"/>
    </font>
    <font>
      <b/>
      <i/>
      <sz val="10"/>
      <color rgb="FF000000"/>
      <name val="Times New Roman"/>
      <family val="1"/>
    </font>
    <font>
      <sz val="10"/>
      <color rgb="FF000000"/>
      <name val="Times New Roman"/>
      <family val="1"/>
    </font>
    <font>
      <b/>
      <u val="single"/>
      <sz val="10"/>
      <color rgb="FF000000"/>
      <name val="Times New Roman"/>
      <family val="1"/>
    </font>
    <font>
      <b/>
      <sz val="10"/>
      <color theme="1"/>
      <name val="Times New Roman"/>
      <family val="1"/>
    </font>
    <font>
      <sz val="10"/>
      <name val="Arial Mon"/>
      <family val="2"/>
    </font>
    <font>
      <b/>
      <i/>
      <sz val="10"/>
      <color theme="1"/>
      <name val="Times New Roman"/>
      <family val="1"/>
    </font>
    <font>
      <sz val="9"/>
      <color theme="1"/>
      <name val="Calibri"/>
      <family val="2"/>
      <scheme val="minor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b/>
      <sz val="9"/>
      <color theme="1"/>
      <name val="Calibri"/>
      <family val="2"/>
      <scheme val="minor"/>
    </font>
    <font>
      <b/>
      <sz val="9"/>
      <color theme="1"/>
      <name val="Times New Roman Mon"/>
      <family val="1"/>
    </font>
    <font>
      <sz val="9"/>
      <color theme="1"/>
      <name val="Times New Roman Mon"/>
      <family val="1"/>
    </font>
    <font>
      <b/>
      <sz val="9"/>
      <color rgb="FF000000"/>
      <name val="Times New Roman"/>
      <family val="1"/>
    </font>
    <font>
      <sz val="9"/>
      <color rgb="FF000000"/>
      <name val="Times New Roman"/>
      <family val="1"/>
    </font>
    <font>
      <sz val="9"/>
      <name val="Arial Mon"/>
      <family val="2"/>
    </font>
    <font>
      <b/>
      <sz val="12"/>
      <name val="Arial Mon"/>
      <family val="2"/>
    </font>
    <font>
      <b/>
      <u val="single"/>
      <sz val="12"/>
      <color theme="1"/>
      <name val="Times New Roman Mon"/>
      <family val="1"/>
    </font>
    <font>
      <b/>
      <sz val="11"/>
      <color theme="1"/>
      <name val="Arial Mon"/>
      <family val="2"/>
    </font>
    <font>
      <b/>
      <sz val="11"/>
      <color theme="1"/>
      <name val="Times New Roman"/>
      <family val="1"/>
    </font>
    <font>
      <b/>
      <sz val="10"/>
      <color rgb="FF000000"/>
      <name val="Arial Mon"/>
      <family val="2"/>
    </font>
    <font>
      <sz val="10"/>
      <color rgb="FF000000"/>
      <name val="Arial Mon"/>
      <family val="2"/>
    </font>
    <font>
      <b/>
      <sz val="10"/>
      <name val="Arial Mon"/>
      <family val="2"/>
    </font>
    <font>
      <b/>
      <sz val="10"/>
      <color theme="1"/>
      <name val="Arial Mon"/>
      <family val="2"/>
    </font>
    <font>
      <sz val="11"/>
      <color theme="1"/>
      <name val="Arial Mon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>
        <color theme="0" tint="-0.4999699890613556"/>
      </right>
      <top/>
      <bottom/>
    </border>
    <border>
      <left style="thin"/>
      <right/>
      <top/>
      <bottom/>
    </border>
    <border>
      <left/>
      <right/>
      <top style="thin"/>
      <bottom style="thin"/>
    </border>
    <border>
      <left/>
      <right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>
      <alignment/>
      <protection/>
    </xf>
  </cellStyleXfs>
  <cellXfs count="156">
    <xf numFmtId="0" fontId="0" fillId="0" borderId="0" xfId="0"/>
    <xf numFmtId="0" fontId="3" fillId="0" borderId="0" xfId="0" applyFont="1"/>
    <xf numFmtId="0" fontId="4" fillId="0" borderId="0" xfId="0" applyFont="1"/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top"/>
    </xf>
    <xf numFmtId="0" fontId="7" fillId="0" borderId="1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7" fillId="0" borderId="3" xfId="0" applyFont="1" applyFill="1" applyBorder="1" applyAlignment="1">
      <alignment horizontal="right" vertical="center" wrapText="1"/>
    </xf>
    <xf numFmtId="0" fontId="9" fillId="0" borderId="3" xfId="0" applyFont="1" applyFill="1" applyBorder="1" applyAlignment="1">
      <alignment vertical="center" wrapText="1"/>
    </xf>
    <xf numFmtId="164" fontId="9" fillId="0" borderId="3" xfId="18" applyFont="1" applyFill="1" applyBorder="1" applyAlignment="1" applyProtection="1">
      <alignment horizontal="right" vertical="center" wrapText="1"/>
      <protection locked="0"/>
    </xf>
    <xf numFmtId="0" fontId="9" fillId="0" borderId="0" xfId="0" applyFont="1" applyAlignment="1">
      <alignment vertical="top" wrapText="1"/>
    </xf>
    <xf numFmtId="165" fontId="9" fillId="0" borderId="3" xfId="18" applyNumberFormat="1" applyFont="1" applyFill="1" applyBorder="1" applyAlignment="1" applyProtection="1">
      <alignment horizontal="right" vertical="center" wrapText="1"/>
      <protection locked="0"/>
    </xf>
    <xf numFmtId="0" fontId="9" fillId="0" borderId="3" xfId="0" applyFont="1" applyFill="1" applyBorder="1" applyAlignment="1" applyProtection="1">
      <alignment vertical="center" wrapText="1"/>
      <protection locked="0"/>
    </xf>
    <xf numFmtId="0" fontId="7" fillId="0" borderId="3" xfId="0" applyFont="1" applyFill="1" applyBorder="1" applyAlignment="1">
      <alignment vertical="center" wrapText="1"/>
    </xf>
    <xf numFmtId="164" fontId="7" fillId="0" borderId="3" xfId="18" applyFont="1" applyFill="1" applyBorder="1" applyAlignment="1" applyProtection="1">
      <alignment horizontal="right" vertical="center" wrapText="1"/>
      <protection/>
    </xf>
    <xf numFmtId="0" fontId="7" fillId="0" borderId="3" xfId="0" applyFont="1" applyFill="1" applyBorder="1" applyAlignment="1" applyProtection="1">
      <alignment horizontal="center" vertical="center" wrapText="1"/>
      <protection/>
    </xf>
    <xf numFmtId="0" fontId="7" fillId="0" borderId="3" xfId="0" applyFont="1" applyFill="1" applyBorder="1" applyAlignment="1" applyProtection="1">
      <alignment vertical="center" wrapText="1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Protection="1">
      <protection/>
    </xf>
    <xf numFmtId="164" fontId="10" fillId="0" borderId="3" xfId="18" applyFont="1" applyFill="1" applyBorder="1" applyAlignment="1" applyProtection="1">
      <alignment horizontal="right" vertical="center" wrapText="1"/>
      <protection/>
    </xf>
    <xf numFmtId="0" fontId="7" fillId="0" borderId="3" xfId="0" applyFont="1" applyFill="1" applyBorder="1" applyAlignment="1" applyProtection="1">
      <alignment horizontal="right" vertical="center" wrapText="1"/>
      <protection/>
    </xf>
    <xf numFmtId="165" fontId="9" fillId="0" borderId="3" xfId="18" applyNumberFormat="1" applyFont="1" applyFill="1" applyBorder="1" applyAlignment="1">
      <alignment horizontal="right" vertical="center" wrapText="1"/>
    </xf>
    <xf numFmtId="0" fontId="11" fillId="0" borderId="3" xfId="0" applyFont="1" applyFill="1" applyBorder="1" applyAlignment="1" applyProtection="1">
      <alignment horizontal="center" vertical="top"/>
      <protection/>
    </xf>
    <xf numFmtId="0" fontId="7" fillId="0" borderId="3" xfId="0" applyFont="1" applyFill="1" applyBorder="1" applyAlignment="1">
      <alignment horizontal="left" vertical="center" wrapText="1"/>
    </xf>
    <xf numFmtId="164" fontId="7" fillId="0" borderId="3" xfId="18" applyFont="1" applyFill="1" applyBorder="1" applyAlignment="1">
      <alignment horizontal="right" vertical="center" wrapText="1"/>
    </xf>
    <xf numFmtId="164" fontId="3" fillId="0" borderId="0" xfId="0" applyNumberFormat="1" applyFont="1" applyAlignment="1">
      <alignment vertical="center" wrapText="1"/>
    </xf>
    <xf numFmtId="164" fontId="3" fillId="0" borderId="0" xfId="0" applyNumberFormat="1" applyFont="1"/>
    <xf numFmtId="0" fontId="7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vertical="top" wrapText="1"/>
    </xf>
    <xf numFmtId="166" fontId="10" fillId="0" borderId="0" xfId="0" applyNumberFormat="1" applyFont="1" applyFill="1" applyBorder="1" applyAlignment="1">
      <alignment horizontal="right" vertical="top" wrapText="1"/>
    </xf>
    <xf numFmtId="164" fontId="3" fillId="0" borderId="0" xfId="0" applyNumberFormat="1" applyFont="1" applyFill="1" applyAlignment="1">
      <alignment vertical="top" wrapText="1"/>
    </xf>
    <xf numFmtId="0" fontId="3" fillId="0" borderId="0" xfId="0" applyFont="1" applyFill="1" applyAlignment="1">
      <alignment vertical="top"/>
    </xf>
    <xf numFmtId="0" fontId="12" fillId="0" borderId="0" xfId="0" applyFont="1" applyFill="1" applyBorder="1" applyAlignment="1" applyProtection="1">
      <alignment horizontal="left" vertical="top" indent="8"/>
      <protection hidden="1"/>
    </xf>
    <xf numFmtId="0" fontId="3" fillId="0" borderId="0" xfId="0" applyFont="1" applyFill="1" applyAlignment="1">
      <alignment horizontal="center" vertical="top"/>
    </xf>
    <xf numFmtId="0" fontId="4" fillId="0" borderId="0" xfId="0" applyFont="1" applyFill="1"/>
    <xf numFmtId="0" fontId="12" fillId="0" borderId="0" xfId="0" applyFont="1" applyFill="1" applyBorder="1" applyAlignment="1" applyProtection="1">
      <alignment horizontal="left" indent="8"/>
      <protection hidden="1"/>
    </xf>
    <xf numFmtId="0" fontId="3" fillId="0" borderId="0" xfId="0" applyFont="1" applyFill="1"/>
    <xf numFmtId="0" fontId="3" fillId="0" borderId="0" xfId="0" applyFont="1" applyFill="1" applyAlignment="1">
      <alignment horizontal="center" vertical="center"/>
    </xf>
    <xf numFmtId="49" fontId="3" fillId="0" borderId="0" xfId="0" applyNumberFormat="1" applyFont="1"/>
    <xf numFmtId="2" fontId="3" fillId="0" borderId="0" xfId="0" applyNumberFormat="1" applyFont="1"/>
    <xf numFmtId="0" fontId="12" fillId="2" borderId="0" xfId="0" applyFont="1" applyFill="1" applyBorder="1" applyAlignment="1" applyProtection="1">
      <alignment horizontal="left" indent="8"/>
      <protection hidden="1"/>
    </xf>
    <xf numFmtId="0" fontId="12" fillId="2" borderId="0" xfId="0" applyFont="1" applyFill="1" applyBorder="1" applyAlignment="1" applyProtection="1">
      <alignment horizontal="left" vertical="top" indent="8"/>
      <protection hidden="1"/>
    </xf>
    <xf numFmtId="2" fontId="3" fillId="0" borderId="0" xfId="0" applyNumberFormat="1" applyFont="1" applyAlignment="1">
      <alignment vertical="top"/>
    </xf>
    <xf numFmtId="49" fontId="3" fillId="0" borderId="0" xfId="0" applyNumberFormat="1" applyFont="1" applyAlignment="1">
      <alignment vertical="top"/>
    </xf>
    <xf numFmtId="2" fontId="3" fillId="0" borderId="0" xfId="0" applyNumberFormat="1" applyFont="1" applyFill="1" applyAlignment="1">
      <alignment vertical="top"/>
    </xf>
    <xf numFmtId="49" fontId="3" fillId="0" borderId="0" xfId="0" applyNumberFormat="1" applyFont="1" applyFill="1" applyAlignment="1">
      <alignment vertical="top"/>
    </xf>
    <xf numFmtId="0" fontId="3" fillId="0" borderId="0" xfId="0" applyFont="1" applyFill="1" applyBorder="1" applyAlignment="1">
      <alignment vertical="top"/>
    </xf>
    <xf numFmtId="0" fontId="9" fillId="0" borderId="0" xfId="0" applyFont="1" applyFill="1" applyBorder="1" applyAlignment="1">
      <alignment vertical="top" wrapText="1"/>
    </xf>
    <xf numFmtId="49" fontId="7" fillId="0" borderId="0" xfId="0" applyNumberFormat="1" applyFont="1" applyFill="1" applyBorder="1" applyAlignment="1">
      <alignment horizontal="center" vertical="center" wrapText="1"/>
    </xf>
    <xf numFmtId="0" fontId="3" fillId="0" borderId="4" xfId="0" applyFont="1" applyBorder="1"/>
    <xf numFmtId="164" fontId="9" fillId="0" borderId="3" xfId="18" applyFont="1" applyFill="1" applyBorder="1" applyAlignment="1" applyProtection="1">
      <alignment vertical="center" wrapText="1"/>
      <protection locked="0"/>
    </xf>
    <xf numFmtId="0" fontId="7" fillId="0" borderId="3" xfId="0" applyFont="1" applyFill="1" applyBorder="1" applyAlignment="1">
      <alignment vertical="top" wrapText="1"/>
    </xf>
    <xf numFmtId="49" fontId="7" fillId="0" borderId="3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Protection="1">
      <protection/>
    </xf>
    <xf numFmtId="49" fontId="3" fillId="0" borderId="0" xfId="0" applyNumberFormat="1" applyFont="1" applyProtection="1">
      <protection/>
    </xf>
    <xf numFmtId="164" fontId="7" fillId="0" borderId="3" xfId="18" applyFont="1" applyFill="1" applyBorder="1" applyAlignment="1" applyProtection="1">
      <alignment vertical="center" wrapText="1"/>
      <protection/>
    </xf>
    <xf numFmtId="0" fontId="7" fillId="0" borderId="3" xfId="0" applyFont="1" applyFill="1" applyBorder="1" applyAlignment="1" applyProtection="1">
      <alignment vertical="top" wrapText="1"/>
      <protection/>
    </xf>
    <xf numFmtId="49" fontId="7" fillId="0" borderId="3" xfId="0" applyNumberFormat="1" applyFont="1" applyFill="1" applyBorder="1" applyAlignment="1" applyProtection="1">
      <alignment horizontal="center" vertical="center" wrapText="1"/>
      <protection/>
    </xf>
    <xf numFmtId="49" fontId="9" fillId="0" borderId="3" xfId="0" applyNumberFormat="1" applyFont="1" applyFill="1" applyBorder="1" applyAlignment="1">
      <alignment horizontal="center" vertical="center" wrapText="1"/>
    </xf>
    <xf numFmtId="49" fontId="9" fillId="0" borderId="3" xfId="0" applyNumberFormat="1" applyFont="1" applyFill="1" applyBorder="1" applyAlignment="1" applyProtection="1">
      <alignment horizontal="center" vertical="center" wrapText="1"/>
      <protection/>
    </xf>
    <xf numFmtId="164" fontId="9" fillId="0" borderId="3" xfId="18" applyFont="1" applyFill="1" applyBorder="1" applyAlignment="1" applyProtection="1">
      <alignment vertical="top" wrapText="1"/>
      <protection locked="0"/>
    </xf>
    <xf numFmtId="49" fontId="9" fillId="0" borderId="3" xfId="0" applyNumberFormat="1" applyFont="1" applyFill="1" applyBorder="1" applyAlignment="1">
      <alignment horizontal="center" vertical="center"/>
    </xf>
    <xf numFmtId="0" fontId="3" fillId="0" borderId="5" xfId="0" applyFont="1" applyBorder="1"/>
    <xf numFmtId="0" fontId="13" fillId="0" borderId="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5" fillId="0" borderId="0" xfId="0" applyFont="1"/>
    <xf numFmtId="0" fontId="16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/>
    <xf numFmtId="0" fontId="17" fillId="0" borderId="0" xfId="0" applyFont="1" applyProtection="1">
      <protection/>
    </xf>
    <xf numFmtId="0" fontId="19" fillId="0" borderId="0" xfId="0" applyFont="1" applyFill="1" applyAlignment="1">
      <alignment horizontal="center" vertical="top"/>
    </xf>
    <xf numFmtId="0" fontId="20" fillId="0" borderId="3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vertical="center" wrapText="1"/>
    </xf>
    <xf numFmtId="0" fontId="20" fillId="0" borderId="3" xfId="0" applyFont="1" applyFill="1" applyBorder="1" applyAlignment="1" applyProtection="1">
      <alignment horizontal="center" vertical="center" wrapText="1"/>
      <protection/>
    </xf>
    <xf numFmtId="0" fontId="21" fillId="0" borderId="3" xfId="0" applyFont="1" applyFill="1" applyBorder="1" applyAlignment="1">
      <alignment horizontal="center" vertical="center" wrapText="1"/>
    </xf>
    <xf numFmtId="164" fontId="21" fillId="0" borderId="3" xfId="18" applyFont="1" applyFill="1" applyBorder="1" applyAlignment="1" applyProtection="1">
      <alignment horizontal="center" vertical="center" wrapText="1"/>
      <protection locked="0"/>
    </xf>
    <xf numFmtId="164" fontId="20" fillId="0" borderId="3" xfId="18" applyFont="1" applyFill="1" applyBorder="1" applyAlignment="1" applyProtection="1">
      <alignment horizontal="center" vertical="center" wrapText="1"/>
      <protection/>
    </xf>
    <xf numFmtId="0" fontId="21" fillId="0" borderId="3" xfId="0" applyFont="1" applyFill="1" applyBorder="1" applyAlignment="1">
      <alignment vertical="center" wrapText="1"/>
    </xf>
    <xf numFmtId="0" fontId="21" fillId="0" borderId="3" xfId="0" applyFont="1" applyFill="1" applyBorder="1" applyAlignment="1" applyProtection="1">
      <alignment horizontal="center" vertical="center" wrapText="1"/>
      <protection/>
    </xf>
    <xf numFmtId="0" fontId="20" fillId="0" borderId="3" xfId="0" applyFont="1" applyFill="1" applyBorder="1" applyAlignment="1" applyProtection="1">
      <alignment vertical="center" wrapText="1"/>
      <protection/>
    </xf>
    <xf numFmtId="164" fontId="21" fillId="0" borderId="3" xfId="18" applyFont="1" applyFill="1" applyBorder="1" applyAlignment="1" applyProtection="1">
      <alignment horizontal="center" vertical="center" wrapText="1"/>
      <protection/>
    </xf>
    <xf numFmtId="0" fontId="14" fillId="0" borderId="0" xfId="0" applyFont="1" applyProtection="1">
      <protection/>
    </xf>
    <xf numFmtId="0" fontId="15" fillId="0" borderId="3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>
      <alignment horizontal="center" vertical="top" wrapText="1"/>
    </xf>
    <xf numFmtId="0" fontId="20" fillId="0" borderId="0" xfId="0" applyFont="1" applyFill="1" applyBorder="1" applyAlignment="1">
      <alignment vertical="top" wrapText="1"/>
    </xf>
    <xf numFmtId="0" fontId="22" fillId="2" borderId="0" xfId="0" applyFont="1" applyFill="1" applyBorder="1" applyAlignment="1" applyProtection="1">
      <alignment horizontal="left" vertical="center" indent="8"/>
      <protection hidden="1"/>
    </xf>
    <xf numFmtId="166" fontId="20" fillId="0" borderId="0" xfId="0" applyNumberFormat="1" applyFont="1" applyFill="1" applyBorder="1" applyAlignment="1">
      <alignment horizontal="right" vertical="top" wrapText="1"/>
    </xf>
    <xf numFmtId="166" fontId="20" fillId="0" borderId="0" xfId="0" applyNumberFormat="1" applyFont="1" applyFill="1" applyBorder="1" applyAlignment="1" applyProtection="1">
      <alignment horizontal="right" vertical="top" wrapText="1"/>
      <protection/>
    </xf>
    <xf numFmtId="0" fontId="14" fillId="0" borderId="0" xfId="0" applyFont="1" applyFill="1" applyAlignment="1">
      <alignment vertical="top"/>
    </xf>
    <xf numFmtId="0" fontId="14" fillId="0" borderId="0" xfId="0" applyFont="1" applyAlignment="1">
      <alignment horizontal="center" vertical="top"/>
    </xf>
    <xf numFmtId="0" fontId="14" fillId="0" borderId="0" xfId="0" applyFont="1" applyAlignment="1">
      <alignment vertical="top"/>
    </xf>
    <xf numFmtId="0" fontId="22" fillId="2" borderId="0" xfId="0" applyFont="1" applyFill="1" applyBorder="1" applyAlignment="1" applyProtection="1">
      <alignment horizontal="left" indent="8"/>
      <protection hidden="1"/>
    </xf>
    <xf numFmtId="0" fontId="17" fillId="0" borderId="0" xfId="0" applyFont="1" applyAlignment="1" applyProtection="1">
      <alignment vertical="top"/>
      <protection/>
    </xf>
    <xf numFmtId="0" fontId="17" fillId="0" borderId="0" xfId="0" applyFont="1"/>
    <xf numFmtId="164" fontId="6" fillId="0" borderId="0" xfId="18" applyFont="1" applyFill="1" applyAlignment="1">
      <alignment horizontal="center" vertical="center"/>
    </xf>
    <xf numFmtId="164" fontId="6" fillId="0" borderId="0" xfId="18" applyFont="1" applyFill="1" applyAlignment="1">
      <alignment horizontal="center" vertical="top"/>
    </xf>
    <xf numFmtId="0" fontId="0" fillId="0" borderId="3" xfId="0" applyFill="1" applyBorder="1" applyAlignment="1">
      <alignment horizontal="center" vertical="center" wrapText="1"/>
    </xf>
    <xf numFmtId="0" fontId="25" fillId="0" borderId="3" xfId="0" applyFont="1" applyFill="1" applyBorder="1" applyAlignment="1">
      <alignment horizontal="center" vertical="center" wrapText="1"/>
    </xf>
    <xf numFmtId="164" fontId="26" fillId="0" borderId="3" xfId="18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3" xfId="0" applyFont="1" applyFill="1" applyBorder="1" applyAlignment="1">
      <alignment horizontal="center" vertical="center"/>
    </xf>
    <xf numFmtId="0" fontId="27" fillId="0" borderId="3" xfId="0" applyFont="1" applyFill="1" applyBorder="1" applyAlignment="1">
      <alignment horizontal="left" vertical="center" wrapText="1"/>
    </xf>
    <xf numFmtId="164" fontId="7" fillId="0" borderId="3" xfId="18" applyFont="1" applyFill="1" applyBorder="1" applyAlignment="1">
      <alignment vertical="center" wrapText="1"/>
    </xf>
    <xf numFmtId="0" fontId="28" fillId="0" borderId="3" xfId="0" applyFont="1" applyFill="1" applyBorder="1" applyAlignment="1">
      <alignment vertical="center" wrapText="1"/>
    </xf>
    <xf numFmtId="164" fontId="9" fillId="0" borderId="3" xfId="18" applyFont="1" applyFill="1" applyBorder="1" applyAlignment="1" applyProtection="1">
      <alignment vertical="center" wrapText="1"/>
      <protection/>
    </xf>
    <xf numFmtId="0" fontId="28" fillId="0" borderId="3" xfId="0" applyFont="1" applyFill="1" applyBorder="1" applyAlignment="1">
      <alignment horizontal="left" vertical="center" wrapText="1" indent="1"/>
    </xf>
    <xf numFmtId="0" fontId="28" fillId="0" borderId="3" xfId="0" applyFont="1" applyFill="1" applyBorder="1" applyAlignment="1">
      <alignment horizontal="left" vertical="center" wrapText="1" indent="2"/>
    </xf>
    <xf numFmtId="2" fontId="0" fillId="0" borderId="0" xfId="0" applyNumberFormat="1"/>
    <xf numFmtId="0" fontId="27" fillId="0" borderId="3" xfId="0" applyFont="1" applyFill="1" applyBorder="1" applyAlignment="1" applyProtection="1">
      <alignment vertical="center" wrapText="1"/>
      <protection/>
    </xf>
    <xf numFmtId="0" fontId="0" fillId="0" borderId="0" xfId="0" applyProtection="1">
      <protection/>
    </xf>
    <xf numFmtId="0" fontId="29" fillId="0" borderId="3" xfId="0" applyFont="1" applyFill="1" applyBorder="1" applyAlignment="1">
      <alignment vertical="center"/>
    </xf>
    <xf numFmtId="0" fontId="28" fillId="0" borderId="3" xfId="0" applyFont="1" applyFill="1" applyBorder="1" applyAlignment="1">
      <alignment horizontal="left" vertical="center" wrapText="1" indent="3"/>
    </xf>
    <xf numFmtId="0" fontId="0" fillId="3" borderId="0" xfId="0" applyFill="1"/>
    <xf numFmtId="0" fontId="9" fillId="0" borderId="3" xfId="0" applyFont="1" applyFill="1" applyBorder="1" applyAlignment="1" applyProtection="1">
      <alignment horizontal="center" vertical="center" wrapText="1"/>
      <protection/>
    </xf>
    <xf numFmtId="0" fontId="29" fillId="0" borderId="3" xfId="0" applyFont="1" applyFill="1" applyBorder="1"/>
    <xf numFmtId="164" fontId="9" fillId="4" borderId="3" xfId="18" applyFont="1" applyFill="1" applyBorder="1" applyAlignment="1" applyProtection="1">
      <alignment vertical="center" wrapText="1"/>
      <protection locked="0"/>
    </xf>
    <xf numFmtId="0" fontId="27" fillId="0" borderId="3" xfId="0" applyFont="1" applyFill="1" applyBorder="1" applyAlignment="1" applyProtection="1">
      <alignment vertical="top" wrapText="1"/>
      <protection/>
    </xf>
    <xf numFmtId="164" fontId="7" fillId="0" borderId="3" xfId="18" applyFont="1" applyFill="1" applyBorder="1" applyAlignment="1" applyProtection="1">
      <alignment vertical="top" wrapText="1"/>
      <protection/>
    </xf>
    <xf numFmtId="0" fontId="0" fillId="0" borderId="0" xfId="0" applyAlignment="1">
      <alignment vertical="top"/>
    </xf>
    <xf numFmtId="0" fontId="30" fillId="0" borderId="3" xfId="0" applyFont="1" applyFill="1" applyBorder="1" applyAlignment="1" applyProtection="1">
      <alignment horizontal="left" vertical="top"/>
      <protection/>
    </xf>
    <xf numFmtId="164" fontId="7" fillId="0" borderId="3" xfId="18" applyFont="1" applyFill="1" applyBorder="1" applyAlignment="1" applyProtection="1">
      <alignment vertical="top" wrapText="1"/>
      <protection locked="0"/>
    </xf>
    <xf numFmtId="164" fontId="0" fillId="0" borderId="0" xfId="18" applyFont="1" applyAlignment="1">
      <alignment vertical="top"/>
    </xf>
    <xf numFmtId="164" fontId="0" fillId="0" borderId="0" xfId="0" applyNumberFormat="1" applyAlignment="1">
      <alignment vertical="top"/>
    </xf>
    <xf numFmtId="0" fontId="7" fillId="0" borderId="0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vertical="top" wrapText="1"/>
    </xf>
    <xf numFmtId="164" fontId="7" fillId="0" borderId="0" xfId="18" applyFont="1" applyFill="1" applyBorder="1" applyAlignment="1">
      <alignment vertical="top" wrapText="1"/>
    </xf>
    <xf numFmtId="164" fontId="0" fillId="0" borderId="0" xfId="0" applyNumberFormat="1" applyFill="1" applyAlignment="1">
      <alignment vertical="top"/>
    </xf>
    <xf numFmtId="0" fontId="0" fillId="0" borderId="0" xfId="0" applyFill="1" applyAlignment="1">
      <alignment vertical="top"/>
    </xf>
    <xf numFmtId="0" fontId="4" fillId="0" borderId="0" xfId="0" applyFont="1" applyFill="1" applyAlignment="1">
      <alignment horizontal="center" vertical="center"/>
    </xf>
    <xf numFmtId="164" fontId="4" fillId="0" borderId="0" xfId="18" applyFont="1" applyFill="1" applyAlignment="1">
      <alignment vertical="top"/>
    </xf>
    <xf numFmtId="0" fontId="0" fillId="0" borderId="0" xfId="0" applyFill="1" applyAlignment="1">
      <alignment horizontal="center" vertical="center"/>
    </xf>
    <xf numFmtId="0" fontId="31" fillId="0" borderId="0" xfId="0" applyFont="1" applyFill="1"/>
    <xf numFmtId="164" fontId="0" fillId="0" borderId="0" xfId="18" applyFont="1" applyFill="1"/>
    <xf numFmtId="0" fontId="7" fillId="0" borderId="1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/>
    </xf>
    <xf numFmtId="0" fontId="6" fillId="0" borderId="6" xfId="0" applyFont="1" applyFill="1" applyBorder="1" applyAlignment="1">
      <alignment horizontal="left" vertical="top"/>
    </xf>
    <xf numFmtId="0" fontId="7" fillId="0" borderId="1" xfId="0" applyFont="1" applyFill="1" applyBorder="1" applyAlignment="1">
      <alignment horizontal="left" vertical="top" wrapText="1"/>
    </xf>
    <xf numFmtId="0" fontId="7" fillId="0" borderId="6" xfId="0" applyFont="1" applyFill="1" applyBorder="1" applyAlignment="1">
      <alignment horizontal="left" vertical="top" wrapText="1"/>
    </xf>
    <xf numFmtId="0" fontId="7" fillId="0" borderId="2" xfId="0" applyFont="1" applyFill="1" applyBorder="1" applyAlignment="1">
      <alignment horizontal="left" vertical="top" wrapText="1"/>
    </xf>
    <xf numFmtId="0" fontId="5" fillId="0" borderId="7" xfId="0" applyFont="1" applyFill="1" applyBorder="1" applyAlignment="1">
      <alignment horizontal="left" vertical="center"/>
    </xf>
    <xf numFmtId="0" fontId="18" fillId="0" borderId="7" xfId="0" applyFont="1" applyFill="1" applyBorder="1" applyAlignment="1">
      <alignment horizontal="left"/>
    </xf>
    <xf numFmtId="0" fontId="19" fillId="0" borderId="0" xfId="0" applyFont="1" applyFill="1" applyAlignment="1">
      <alignment horizontal="center" vertical="center"/>
    </xf>
    <xf numFmtId="0" fontId="19" fillId="0" borderId="6" xfId="0" applyFont="1" applyFill="1" applyBorder="1" applyAlignment="1">
      <alignment horizontal="left" vertical="top"/>
    </xf>
    <xf numFmtId="0" fontId="23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left"/>
    </xf>
    <xf numFmtId="0" fontId="6" fillId="0" borderId="7" xfId="0" applyFont="1" applyFill="1" applyBorder="1" applyAlignment="1">
      <alignment horizontal="left" vertical="top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Comma 2" xfId="20"/>
    <cellStyle name="Normal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5"/>
  <sheetViews>
    <sheetView tabSelected="1" workbookViewId="0" topLeftCell="A1">
      <selection activeCell="E12" sqref="E12"/>
    </sheetView>
  </sheetViews>
  <sheetFormatPr defaultColWidth="9.140625" defaultRowHeight="15"/>
  <cols>
    <col min="1" max="1" width="7.00390625" style="42" customWidth="1"/>
    <col min="2" max="2" width="39.421875" style="42" customWidth="1"/>
    <col min="3" max="4" width="18.57421875" style="43" customWidth="1"/>
    <col min="5" max="5" width="22.140625" style="1" customWidth="1"/>
    <col min="6" max="8" width="9.140625" style="2" customWidth="1"/>
    <col min="9" max="16384" width="9.140625" style="1" customWidth="1"/>
  </cols>
  <sheetData>
    <row r="1" spans="1:4" ht="15.75">
      <c r="A1" s="143" t="s">
        <v>0</v>
      </c>
      <c r="B1" s="143"/>
      <c r="C1" s="143"/>
      <c r="D1" s="143"/>
    </row>
    <row r="2" spans="1:4" ht="15.75">
      <c r="A2" s="144" t="s">
        <v>1</v>
      </c>
      <c r="B2" s="144"/>
      <c r="C2" s="3"/>
      <c r="D2" s="3" t="s">
        <v>2</v>
      </c>
    </row>
    <row r="3" spans="1:4" ht="15">
      <c r="A3" s="145" t="s">
        <v>3</v>
      </c>
      <c r="B3" s="145"/>
      <c r="C3" s="3"/>
      <c r="D3" s="4" t="s">
        <v>4</v>
      </c>
    </row>
    <row r="4" spans="1:5" ht="13.5">
      <c r="A4" s="5" t="s">
        <v>5</v>
      </c>
      <c r="B4" s="6" t="s">
        <v>6</v>
      </c>
      <c r="C4" s="7" t="s">
        <v>7</v>
      </c>
      <c r="D4" s="7" t="s">
        <v>8</v>
      </c>
      <c r="E4" s="8"/>
    </row>
    <row r="5" spans="1:8" s="12" customFormat="1" ht="15">
      <c r="A5" s="9">
        <v>1</v>
      </c>
      <c r="B5" s="146" t="s">
        <v>9</v>
      </c>
      <c r="C5" s="147"/>
      <c r="D5" s="148"/>
      <c r="E5" s="10"/>
      <c r="F5" s="11"/>
      <c r="G5" s="11"/>
      <c r="H5" s="11"/>
    </row>
    <row r="6" spans="1:5" ht="15">
      <c r="A6" s="9">
        <v>1.1</v>
      </c>
      <c r="B6" s="140" t="s">
        <v>10</v>
      </c>
      <c r="C6" s="141"/>
      <c r="D6" s="142"/>
      <c r="E6" s="8"/>
    </row>
    <row r="7" spans="1:5" ht="15">
      <c r="A7" s="13" t="s">
        <v>11</v>
      </c>
      <c r="B7" s="14" t="s">
        <v>12</v>
      </c>
      <c r="C7" s="15">
        <v>317680161.91</v>
      </c>
      <c r="D7" s="15">
        <v>114708220.19</v>
      </c>
      <c r="E7" s="16"/>
    </row>
    <row r="8" spans="1:5" ht="15">
      <c r="A8" s="13" t="s">
        <v>13</v>
      </c>
      <c r="B8" s="14" t="s">
        <v>14</v>
      </c>
      <c r="C8" s="15">
        <v>12152924338.36</v>
      </c>
      <c r="D8" s="15">
        <v>13070618813.99</v>
      </c>
      <c r="E8" s="8"/>
    </row>
    <row r="9" spans="1:5" ht="15">
      <c r="A9" s="13" t="s">
        <v>15</v>
      </c>
      <c r="B9" s="14" t="s">
        <v>16</v>
      </c>
      <c r="C9" s="15">
        <v>108224133.73</v>
      </c>
      <c r="D9" s="15">
        <v>25116832.3</v>
      </c>
      <c r="E9" s="8"/>
    </row>
    <row r="10" spans="1:5" ht="15">
      <c r="A10" s="13" t="s">
        <v>17</v>
      </c>
      <c r="B10" s="14" t="s">
        <v>18</v>
      </c>
      <c r="C10" s="15">
        <v>3228771381.92</v>
      </c>
      <c r="D10" s="15">
        <v>523615998.89</v>
      </c>
      <c r="E10" s="8"/>
    </row>
    <row r="11" spans="1:5" ht="15">
      <c r="A11" s="13" t="s">
        <v>19</v>
      </c>
      <c r="B11" s="14" t="s">
        <v>20</v>
      </c>
      <c r="C11" s="15"/>
      <c r="D11" s="15"/>
      <c r="E11" s="8"/>
    </row>
    <row r="12" spans="1:5" ht="15">
      <c r="A12" s="13" t="s">
        <v>21</v>
      </c>
      <c r="B12" s="14" t="s">
        <v>22</v>
      </c>
      <c r="C12" s="15">
        <v>7155740342.31</v>
      </c>
      <c r="D12" s="15">
        <v>8531548349.38</v>
      </c>
      <c r="E12" s="8"/>
    </row>
    <row r="13" spans="1:5" ht="15">
      <c r="A13" s="13" t="s">
        <v>23</v>
      </c>
      <c r="B13" s="14" t="s">
        <v>24</v>
      </c>
      <c r="C13" s="15">
        <v>1641173682.1</v>
      </c>
      <c r="D13" s="15">
        <v>2061527047.91</v>
      </c>
      <c r="E13" s="8"/>
    </row>
    <row r="14" spans="1:8" ht="15">
      <c r="A14" s="13" t="s">
        <v>25</v>
      </c>
      <c r="B14" s="14" t="s">
        <v>26</v>
      </c>
      <c r="C14" s="15">
        <v>0</v>
      </c>
      <c r="D14" s="15"/>
      <c r="E14" s="8"/>
      <c r="F14" s="1"/>
      <c r="G14" s="1"/>
      <c r="H14" s="1"/>
    </row>
    <row r="15" spans="1:8" ht="25.5">
      <c r="A15" s="13" t="s">
        <v>27</v>
      </c>
      <c r="B15" s="14" t="s">
        <v>28</v>
      </c>
      <c r="C15" s="17"/>
      <c r="D15" s="17"/>
      <c r="E15" s="8"/>
      <c r="F15" s="1"/>
      <c r="G15" s="1"/>
      <c r="H15" s="1"/>
    </row>
    <row r="16" spans="1:8" ht="15">
      <c r="A16" s="13" t="s">
        <v>29</v>
      </c>
      <c r="B16" s="18"/>
      <c r="C16" s="15"/>
      <c r="D16" s="15"/>
      <c r="E16" s="8"/>
      <c r="F16" s="1"/>
      <c r="G16" s="1"/>
      <c r="H16" s="1"/>
    </row>
    <row r="17" spans="1:8" ht="17.25" customHeight="1">
      <c r="A17" s="13" t="s">
        <v>30</v>
      </c>
      <c r="B17" s="19" t="s">
        <v>31</v>
      </c>
      <c r="C17" s="20">
        <f>SUM(C7:C16)</f>
        <v>24604514040.329998</v>
      </c>
      <c r="D17" s="20">
        <f>SUM(D7:D16)</f>
        <v>24327135262.66</v>
      </c>
      <c r="E17" s="8"/>
      <c r="F17" s="1"/>
      <c r="G17" s="1"/>
      <c r="H17" s="1"/>
    </row>
    <row r="18" spans="1:8" ht="17.25" customHeight="1">
      <c r="A18" s="9">
        <v>1.2</v>
      </c>
      <c r="B18" s="140" t="s">
        <v>32</v>
      </c>
      <c r="C18" s="141"/>
      <c r="D18" s="142"/>
      <c r="E18" s="8"/>
      <c r="F18" s="1"/>
      <c r="G18" s="1"/>
      <c r="H18" s="1"/>
    </row>
    <row r="19" spans="1:8" ht="17.25" customHeight="1">
      <c r="A19" s="13" t="s">
        <v>33</v>
      </c>
      <c r="B19" s="14" t="s">
        <v>34</v>
      </c>
      <c r="C19" s="15">
        <v>2284766570.86</v>
      </c>
      <c r="D19" s="15">
        <v>2222750850.29</v>
      </c>
      <c r="E19" s="8"/>
      <c r="F19" s="1"/>
      <c r="G19" s="1"/>
      <c r="H19" s="1"/>
    </row>
    <row r="20" spans="1:8" ht="17.25" customHeight="1">
      <c r="A20" s="13" t="s">
        <v>35</v>
      </c>
      <c r="B20" s="14" t="s">
        <v>36</v>
      </c>
      <c r="C20" s="15">
        <v>5630000</v>
      </c>
      <c r="D20" s="15">
        <v>4970000</v>
      </c>
      <c r="E20" s="8"/>
      <c r="F20" s="1"/>
      <c r="G20" s="1"/>
      <c r="H20" s="1"/>
    </row>
    <row r="21" spans="1:8" ht="17.25" customHeight="1">
      <c r="A21" s="13" t="s">
        <v>37</v>
      </c>
      <c r="B21" s="14" t="s">
        <v>38</v>
      </c>
      <c r="C21" s="15"/>
      <c r="D21" s="15"/>
      <c r="E21" s="8"/>
      <c r="F21" s="1"/>
      <c r="G21" s="1"/>
      <c r="H21" s="1"/>
    </row>
    <row r="22" spans="1:8" ht="17.25" customHeight="1">
      <c r="A22" s="13" t="s">
        <v>39</v>
      </c>
      <c r="B22" s="14" t="s">
        <v>40</v>
      </c>
      <c r="C22" s="15">
        <v>197664522.09</v>
      </c>
      <c r="D22" s="15">
        <v>197664522.09</v>
      </c>
      <c r="E22" s="8"/>
      <c r="F22" s="1"/>
      <c r="G22" s="1"/>
      <c r="H22" s="1"/>
    </row>
    <row r="23" spans="1:8" ht="17.25" customHeight="1">
      <c r="A23" s="13" t="s">
        <v>41</v>
      </c>
      <c r="B23" s="14" t="s">
        <v>42</v>
      </c>
      <c r="C23" s="17"/>
      <c r="D23" s="17"/>
      <c r="E23" s="8"/>
      <c r="F23" s="1"/>
      <c r="G23" s="1"/>
      <c r="H23" s="1"/>
    </row>
    <row r="24" spans="1:8" ht="17.25" customHeight="1">
      <c r="A24" s="13" t="s">
        <v>43</v>
      </c>
      <c r="B24" s="14" t="s">
        <v>44</v>
      </c>
      <c r="C24" s="17"/>
      <c r="D24" s="17"/>
      <c r="E24" s="8"/>
      <c r="F24" s="1"/>
      <c r="G24" s="1"/>
      <c r="H24" s="1"/>
    </row>
    <row r="25" spans="1:8" ht="24.75" customHeight="1">
      <c r="A25" s="13" t="s">
        <v>45</v>
      </c>
      <c r="B25" s="14" t="s">
        <v>46</v>
      </c>
      <c r="C25" s="17"/>
      <c r="D25" s="17"/>
      <c r="E25" s="8"/>
      <c r="F25" s="1"/>
      <c r="G25" s="1"/>
      <c r="H25" s="1"/>
    </row>
    <row r="26" spans="1:8" ht="17.25" customHeight="1">
      <c r="A26" s="13" t="s">
        <v>47</v>
      </c>
      <c r="B26" s="14" t="s">
        <v>48</v>
      </c>
      <c r="C26" s="17"/>
      <c r="D26" s="17"/>
      <c r="E26" s="8"/>
      <c r="F26" s="1"/>
      <c r="G26" s="1"/>
      <c r="H26" s="1"/>
    </row>
    <row r="27" spans="1:8" ht="17.25" customHeight="1">
      <c r="A27" s="13" t="s">
        <v>49</v>
      </c>
      <c r="B27" s="18"/>
      <c r="C27" s="17"/>
      <c r="D27" s="17"/>
      <c r="E27" s="8"/>
      <c r="F27" s="1"/>
      <c r="G27" s="1"/>
      <c r="H27" s="1"/>
    </row>
    <row r="28" spans="1:5" s="24" customFormat="1" ht="17.25" customHeight="1">
      <c r="A28" s="21" t="s">
        <v>50</v>
      </c>
      <c r="B28" s="22" t="s">
        <v>51</v>
      </c>
      <c r="C28" s="20">
        <f>SUM(C19:C27)</f>
        <v>2488061092.9500003</v>
      </c>
      <c r="D28" s="20">
        <f>SUM(D19:D27)</f>
        <v>2425385372.38</v>
      </c>
      <c r="E28" s="23"/>
    </row>
    <row r="29" spans="1:8" ht="17.25" customHeight="1">
      <c r="A29" s="21">
        <v>1.3</v>
      </c>
      <c r="B29" s="22" t="s">
        <v>52</v>
      </c>
      <c r="C29" s="25">
        <f>C28+C17</f>
        <v>27092575133.28</v>
      </c>
      <c r="D29" s="25">
        <f>D28+D17</f>
        <v>26752520635.04</v>
      </c>
      <c r="E29" s="8"/>
      <c r="F29" s="1"/>
      <c r="G29" s="1"/>
      <c r="H29" s="1"/>
    </row>
    <row r="30" spans="1:8" ht="17.25" customHeight="1">
      <c r="A30" s="9">
        <v>2</v>
      </c>
      <c r="B30" s="9" t="s">
        <v>53</v>
      </c>
      <c r="C30" s="19"/>
      <c r="D30" s="19"/>
      <c r="E30" s="8"/>
      <c r="F30" s="1"/>
      <c r="G30" s="1"/>
      <c r="H30" s="1"/>
    </row>
    <row r="31" spans="1:8" ht="17.25" customHeight="1">
      <c r="A31" s="9">
        <v>2.1</v>
      </c>
      <c r="B31" s="140" t="s">
        <v>54</v>
      </c>
      <c r="C31" s="141"/>
      <c r="D31" s="142"/>
      <c r="E31" s="8"/>
      <c r="F31" s="1"/>
      <c r="G31" s="1"/>
      <c r="H31" s="1"/>
    </row>
    <row r="32" spans="1:8" ht="17.25" customHeight="1">
      <c r="A32" s="13" t="s">
        <v>55</v>
      </c>
      <c r="B32" s="140" t="s">
        <v>56</v>
      </c>
      <c r="C32" s="141"/>
      <c r="D32" s="142"/>
      <c r="E32" s="8"/>
      <c r="F32" s="1"/>
      <c r="G32" s="1"/>
      <c r="H32" s="1"/>
    </row>
    <row r="33" spans="1:8" ht="17.25" customHeight="1">
      <c r="A33" s="13" t="s">
        <v>57</v>
      </c>
      <c r="B33" s="14" t="s">
        <v>58</v>
      </c>
      <c r="C33" s="15">
        <v>4237788916.53</v>
      </c>
      <c r="D33" s="15">
        <v>4714259429.32</v>
      </c>
      <c r="E33" s="8"/>
      <c r="F33" s="1"/>
      <c r="G33" s="1"/>
      <c r="H33" s="1"/>
    </row>
    <row r="34" spans="1:8" ht="17.25" customHeight="1">
      <c r="A34" s="13" t="s">
        <v>59</v>
      </c>
      <c r="B34" s="14" t="s">
        <v>60</v>
      </c>
      <c r="C34" s="15">
        <v>24337927.99</v>
      </c>
      <c r="D34" s="15">
        <v>15842117.61</v>
      </c>
      <c r="E34" s="8"/>
      <c r="F34" s="1"/>
      <c r="G34" s="1"/>
      <c r="H34" s="1"/>
    </row>
    <row r="35" spans="1:8" ht="17.25" customHeight="1">
      <c r="A35" s="13" t="s">
        <v>61</v>
      </c>
      <c r="B35" s="14" t="s">
        <v>62</v>
      </c>
      <c r="C35" s="15">
        <v>50631010.1</v>
      </c>
      <c r="D35" s="15">
        <v>80052503.26</v>
      </c>
      <c r="E35" s="8"/>
      <c r="F35" s="1"/>
      <c r="G35" s="1"/>
      <c r="H35" s="1"/>
    </row>
    <row r="36" spans="1:8" ht="17.25" customHeight="1">
      <c r="A36" s="13" t="s">
        <v>63</v>
      </c>
      <c r="B36" s="14" t="s">
        <v>64</v>
      </c>
      <c r="C36" s="15"/>
      <c r="D36" s="15"/>
      <c r="E36" s="8"/>
      <c r="F36" s="1"/>
      <c r="G36" s="1"/>
      <c r="H36" s="1"/>
    </row>
    <row r="37" spans="1:8" ht="17.25" customHeight="1">
      <c r="A37" s="13" t="s">
        <v>65</v>
      </c>
      <c r="B37" s="14" t="s">
        <v>66</v>
      </c>
      <c r="C37" s="15">
        <v>2734673996.36</v>
      </c>
      <c r="D37" s="15"/>
      <c r="E37" s="8"/>
      <c r="F37" s="1"/>
      <c r="G37" s="1"/>
      <c r="H37" s="1"/>
    </row>
    <row r="38" spans="1:8" ht="17.25" customHeight="1">
      <c r="A38" s="13" t="s">
        <v>67</v>
      </c>
      <c r="B38" s="14" t="s">
        <v>68</v>
      </c>
      <c r="C38" s="15"/>
      <c r="D38" s="15"/>
      <c r="E38" s="8"/>
      <c r="F38" s="1"/>
      <c r="G38" s="1"/>
      <c r="H38" s="1"/>
    </row>
    <row r="39" spans="1:8" ht="17.25" customHeight="1">
      <c r="A39" s="13" t="s">
        <v>69</v>
      </c>
      <c r="B39" s="14" t="s">
        <v>70</v>
      </c>
      <c r="C39" s="15">
        <v>161068802.83</v>
      </c>
      <c r="D39" s="15">
        <v>147517992.83</v>
      </c>
      <c r="E39" s="8"/>
      <c r="F39" s="1"/>
      <c r="G39" s="1"/>
      <c r="H39" s="1"/>
    </row>
    <row r="40" spans="1:8" ht="17.25" customHeight="1">
      <c r="A40" s="13" t="s">
        <v>71</v>
      </c>
      <c r="B40" s="14" t="s">
        <v>72</v>
      </c>
      <c r="C40" s="15">
        <v>208125171.7</v>
      </c>
      <c r="D40" s="15">
        <v>1270098226.24</v>
      </c>
      <c r="E40" s="8"/>
      <c r="F40" s="1"/>
      <c r="G40" s="1"/>
      <c r="H40" s="1"/>
    </row>
    <row r="41" spans="1:8" ht="17.25" customHeight="1">
      <c r="A41" s="13" t="s">
        <v>73</v>
      </c>
      <c r="B41" s="14" t="s">
        <v>74</v>
      </c>
      <c r="C41" s="17"/>
      <c r="D41" s="17"/>
      <c r="E41" s="8"/>
      <c r="F41" s="1"/>
      <c r="G41" s="1"/>
      <c r="H41" s="1"/>
    </row>
    <row r="42" spans="1:8" ht="17.25" customHeight="1">
      <c r="A42" s="13" t="s">
        <v>75</v>
      </c>
      <c r="B42" s="14" t="s">
        <v>76</v>
      </c>
      <c r="C42" s="17"/>
      <c r="D42" s="17"/>
      <c r="E42" s="8"/>
      <c r="F42" s="1"/>
      <c r="G42" s="1"/>
      <c r="H42" s="1"/>
    </row>
    <row r="43" spans="1:8" ht="23.25" customHeight="1">
      <c r="A43" s="13" t="s">
        <v>77</v>
      </c>
      <c r="B43" s="14" t="s">
        <v>78</v>
      </c>
      <c r="C43" s="17"/>
      <c r="D43" s="17"/>
      <c r="E43" s="8"/>
      <c r="F43" s="1"/>
      <c r="G43" s="1"/>
      <c r="H43" s="1"/>
    </row>
    <row r="44" spans="1:8" ht="17.25" customHeight="1">
      <c r="A44" s="19" t="s">
        <v>79</v>
      </c>
      <c r="B44" s="18"/>
      <c r="C44" s="17"/>
      <c r="D44" s="17"/>
      <c r="E44" s="8"/>
      <c r="F44" s="1"/>
      <c r="G44" s="1"/>
      <c r="H44" s="1"/>
    </row>
    <row r="45" spans="1:8" ht="17.25" customHeight="1">
      <c r="A45" s="26" t="s">
        <v>80</v>
      </c>
      <c r="B45" s="22" t="s">
        <v>81</v>
      </c>
      <c r="C45" s="20">
        <f>SUM(C33:C44)</f>
        <v>7416625825.509999</v>
      </c>
      <c r="D45" s="20">
        <f>SUM(D33:D44)</f>
        <v>6227770269.259999</v>
      </c>
      <c r="E45" s="8"/>
      <c r="F45" s="1"/>
      <c r="G45" s="1"/>
      <c r="H45" s="1"/>
    </row>
    <row r="46" spans="1:8" ht="17.25" customHeight="1">
      <c r="A46" s="13" t="s">
        <v>82</v>
      </c>
      <c r="B46" s="19" t="s">
        <v>83</v>
      </c>
      <c r="C46" s="27"/>
      <c r="D46" s="27"/>
      <c r="E46" s="8"/>
      <c r="F46" s="1"/>
      <c r="G46" s="1"/>
      <c r="H46" s="1"/>
    </row>
    <row r="47" spans="1:8" ht="17.25" customHeight="1">
      <c r="A47" s="13" t="s">
        <v>84</v>
      </c>
      <c r="B47" s="14" t="s">
        <v>85</v>
      </c>
      <c r="C47" s="15">
        <v>0</v>
      </c>
      <c r="D47" s="15">
        <v>0</v>
      </c>
      <c r="E47" s="8"/>
      <c r="F47" s="1"/>
      <c r="G47" s="1"/>
      <c r="H47" s="1"/>
    </row>
    <row r="48" spans="1:8" ht="17.25" customHeight="1">
      <c r="A48" s="13" t="s">
        <v>86</v>
      </c>
      <c r="B48" s="14" t="s">
        <v>87</v>
      </c>
      <c r="C48" s="17"/>
      <c r="D48" s="17"/>
      <c r="E48" s="8"/>
      <c r="F48" s="1"/>
      <c r="G48" s="1"/>
      <c r="H48" s="1"/>
    </row>
    <row r="49" spans="1:8" ht="15">
      <c r="A49" s="13" t="s">
        <v>88</v>
      </c>
      <c r="B49" s="14" t="s">
        <v>89</v>
      </c>
      <c r="C49" s="17"/>
      <c r="D49" s="17"/>
      <c r="E49" s="8"/>
      <c r="F49" s="1"/>
      <c r="G49" s="1"/>
      <c r="H49" s="1"/>
    </row>
    <row r="50" spans="1:8" ht="15">
      <c r="A50" s="13" t="s">
        <v>90</v>
      </c>
      <c r="B50" s="14" t="s">
        <v>91</v>
      </c>
      <c r="C50" s="17"/>
      <c r="D50" s="17"/>
      <c r="E50" s="8"/>
      <c r="F50" s="1"/>
      <c r="G50" s="1"/>
      <c r="H50" s="1"/>
    </row>
    <row r="51" spans="1:8" ht="15">
      <c r="A51" s="13" t="s">
        <v>92</v>
      </c>
      <c r="B51" s="18"/>
      <c r="C51" s="17"/>
      <c r="D51" s="17"/>
      <c r="E51" s="8"/>
      <c r="F51" s="1"/>
      <c r="G51" s="1"/>
      <c r="H51" s="1"/>
    </row>
    <row r="52" spans="1:8" ht="15">
      <c r="A52" s="22" t="s">
        <v>93</v>
      </c>
      <c r="B52" s="22" t="s">
        <v>94</v>
      </c>
      <c r="C52" s="20">
        <f>SUM(C47:C51)</f>
        <v>0</v>
      </c>
      <c r="D52" s="20">
        <f>SUM(D47:D51)</f>
        <v>0</v>
      </c>
      <c r="E52" s="8"/>
      <c r="F52" s="1"/>
      <c r="G52" s="1"/>
      <c r="H52" s="1"/>
    </row>
    <row r="53" spans="1:8" ht="15">
      <c r="A53" s="28">
        <v>2.2</v>
      </c>
      <c r="B53" s="22" t="s">
        <v>95</v>
      </c>
      <c r="C53" s="20">
        <f>C52+C45</f>
        <v>7416625825.509999</v>
      </c>
      <c r="D53" s="20">
        <f>D52+D45</f>
        <v>6227770269.259999</v>
      </c>
      <c r="E53" s="8"/>
      <c r="F53" s="1"/>
      <c r="G53" s="1"/>
      <c r="H53" s="1"/>
    </row>
    <row r="54" spans="1:8" ht="15">
      <c r="A54" s="9"/>
      <c r="B54" s="140" t="s">
        <v>96</v>
      </c>
      <c r="C54" s="141"/>
      <c r="D54" s="142"/>
      <c r="E54" s="8"/>
      <c r="F54" s="1"/>
      <c r="G54" s="1"/>
      <c r="H54" s="1"/>
    </row>
    <row r="55" spans="1:8" ht="15">
      <c r="A55" s="9">
        <v>2.3</v>
      </c>
      <c r="B55" s="29" t="s">
        <v>97</v>
      </c>
      <c r="C55" s="30">
        <f>SUM(C56:C58)</f>
        <v>136820600</v>
      </c>
      <c r="D55" s="30">
        <f>SUM(D56:D58)</f>
        <v>136820600</v>
      </c>
      <c r="E55" s="8"/>
      <c r="F55" s="1"/>
      <c r="G55" s="1"/>
      <c r="H55" s="1"/>
    </row>
    <row r="56" spans="1:8" ht="15">
      <c r="A56" s="13" t="s">
        <v>98</v>
      </c>
      <c r="B56" s="14" t="s">
        <v>99</v>
      </c>
      <c r="C56" s="15"/>
      <c r="D56" s="15"/>
      <c r="E56" s="8"/>
      <c r="F56" s="1"/>
      <c r="G56" s="1"/>
      <c r="H56" s="1"/>
    </row>
    <row r="57" spans="1:8" ht="15">
      <c r="A57" s="13" t="s">
        <v>100</v>
      </c>
      <c r="B57" s="14" t="s">
        <v>101</v>
      </c>
      <c r="C57" s="15"/>
      <c r="D57" s="15"/>
      <c r="E57" s="8"/>
      <c r="F57" s="1"/>
      <c r="G57" s="1"/>
      <c r="H57" s="1"/>
    </row>
    <row r="58" spans="1:8" ht="15">
      <c r="A58" s="13" t="s">
        <v>102</v>
      </c>
      <c r="B58" s="14" t="s">
        <v>103</v>
      </c>
      <c r="C58" s="15">
        <v>136820600</v>
      </c>
      <c r="D58" s="15">
        <v>136820600</v>
      </c>
      <c r="E58" s="8"/>
      <c r="F58" s="1"/>
      <c r="G58" s="1"/>
      <c r="H58" s="1"/>
    </row>
    <row r="59" spans="1:8" ht="15">
      <c r="A59" s="13" t="s">
        <v>104</v>
      </c>
      <c r="B59" s="14" t="s">
        <v>105</v>
      </c>
      <c r="C59" s="15"/>
      <c r="D59" s="15"/>
      <c r="E59" s="8"/>
      <c r="F59" s="1"/>
      <c r="G59" s="1"/>
      <c r="H59" s="1"/>
    </row>
    <row r="60" spans="1:8" ht="15">
      <c r="A60" s="13" t="s">
        <v>106</v>
      </c>
      <c r="B60" s="14" t="s">
        <v>107</v>
      </c>
      <c r="C60" s="15"/>
      <c r="D60" s="15"/>
      <c r="E60" s="8"/>
      <c r="F60" s="1"/>
      <c r="G60" s="1"/>
      <c r="H60" s="1"/>
    </row>
    <row r="61" spans="1:8" ht="15">
      <c r="A61" s="13" t="s">
        <v>108</v>
      </c>
      <c r="B61" s="14" t="s">
        <v>109</v>
      </c>
      <c r="C61" s="15">
        <v>1388535438.51</v>
      </c>
      <c r="D61" s="15">
        <v>1388535438.51</v>
      </c>
      <c r="E61" s="8"/>
      <c r="F61" s="1"/>
      <c r="G61" s="1"/>
      <c r="H61" s="1"/>
    </row>
    <row r="62" spans="1:8" ht="15">
      <c r="A62" s="13" t="s">
        <v>110</v>
      </c>
      <c r="B62" s="14" t="s">
        <v>111</v>
      </c>
      <c r="C62" s="15"/>
      <c r="D62" s="15"/>
      <c r="E62" s="8"/>
      <c r="F62" s="1"/>
      <c r="G62" s="1"/>
      <c r="H62" s="1"/>
    </row>
    <row r="63" spans="1:8" ht="15">
      <c r="A63" s="13" t="s">
        <v>112</v>
      </c>
      <c r="B63" s="14" t="s">
        <v>113</v>
      </c>
      <c r="C63" s="15">
        <v>377414896</v>
      </c>
      <c r="D63" s="15">
        <v>377414896</v>
      </c>
      <c r="E63" s="8"/>
      <c r="F63" s="1"/>
      <c r="G63" s="1"/>
      <c r="H63" s="1"/>
    </row>
    <row r="64" spans="1:8" ht="15">
      <c r="A64" s="13" t="s">
        <v>114</v>
      </c>
      <c r="B64" s="14" t="s">
        <v>115</v>
      </c>
      <c r="C64" s="15">
        <v>17773178373.26</v>
      </c>
      <c r="D64" s="15">
        <v>18621979431.27</v>
      </c>
      <c r="E64" s="8"/>
      <c r="F64" s="1"/>
      <c r="G64" s="1"/>
      <c r="H64" s="1"/>
    </row>
    <row r="65" spans="1:8" ht="15">
      <c r="A65" s="13" t="s">
        <v>116</v>
      </c>
      <c r="B65" s="18"/>
      <c r="C65" s="15"/>
      <c r="D65" s="15"/>
      <c r="E65" s="8"/>
      <c r="F65" s="1"/>
      <c r="G65" s="1"/>
      <c r="H65" s="1"/>
    </row>
    <row r="66" spans="1:8" ht="15">
      <c r="A66" s="26" t="s">
        <v>117</v>
      </c>
      <c r="B66" s="22" t="s">
        <v>118</v>
      </c>
      <c r="C66" s="20">
        <f>C55-C59+C60+C61+C62+C63+C64+C65</f>
        <v>19675949307.769997</v>
      </c>
      <c r="D66" s="20">
        <f>D55-D59+D60+D61+D62+D63+D64+D65</f>
        <v>20524750365.78</v>
      </c>
      <c r="E66" s="8"/>
      <c r="F66" s="1"/>
      <c r="G66" s="1"/>
      <c r="H66" s="1"/>
    </row>
    <row r="67" spans="1:8" ht="15">
      <c r="A67" s="21">
        <v>2.4</v>
      </c>
      <c r="B67" s="22" t="s">
        <v>119</v>
      </c>
      <c r="C67" s="25">
        <f>C66+C53</f>
        <v>27092575133.279995</v>
      </c>
      <c r="D67" s="25">
        <f>D66+D53</f>
        <v>26752520635.039997</v>
      </c>
      <c r="E67" s="31">
        <f>+D29-D67</f>
        <v>0</v>
      </c>
      <c r="F67" s="32"/>
      <c r="G67" s="1"/>
      <c r="H67" s="1"/>
    </row>
    <row r="68" spans="1:5" s="37" customFormat="1" ht="15">
      <c r="A68" s="33"/>
      <c r="B68" s="34"/>
      <c r="C68" s="35"/>
      <c r="D68" s="35"/>
      <c r="E68" s="36"/>
    </row>
    <row r="69" spans="1:8" s="12" customFormat="1" ht="15.75" customHeight="1">
      <c r="A69" s="37"/>
      <c r="B69" s="38" t="s">
        <v>120</v>
      </c>
      <c r="C69" s="39"/>
      <c r="D69" s="39"/>
      <c r="F69" s="11"/>
      <c r="G69" s="11"/>
      <c r="H69" s="11"/>
    </row>
    <row r="70" spans="1:8" ht="19.5" customHeight="1">
      <c r="A70" s="40"/>
      <c r="B70" s="41" t="s">
        <v>121</v>
      </c>
      <c r="C70" s="40"/>
      <c r="D70" s="40"/>
      <c r="E70" s="2"/>
      <c r="F70" s="1"/>
      <c r="G70" s="1"/>
      <c r="H70" s="1"/>
    </row>
    <row r="71" spans="1:8" ht="15">
      <c r="A71" s="40"/>
      <c r="B71" s="40"/>
      <c r="C71" s="40"/>
      <c r="D71" s="40"/>
      <c r="E71" s="2"/>
      <c r="F71" s="1"/>
      <c r="G71" s="1"/>
      <c r="H71" s="1"/>
    </row>
    <row r="72" spans="1:8" ht="15">
      <c r="A72" s="40"/>
      <c r="B72" s="40"/>
      <c r="C72" s="40"/>
      <c r="D72" s="40"/>
      <c r="E72" s="2"/>
      <c r="F72" s="1"/>
      <c r="G72" s="1"/>
      <c r="H72" s="1"/>
    </row>
    <row r="73" spans="1:8" ht="15">
      <c r="A73" s="40"/>
      <c r="B73" s="40"/>
      <c r="C73" s="40"/>
      <c r="D73" s="40"/>
      <c r="E73" s="2"/>
      <c r="F73" s="1"/>
      <c r="G73" s="1"/>
      <c r="H73" s="1"/>
    </row>
    <row r="74" spans="1:8" ht="15">
      <c r="A74" s="40"/>
      <c r="B74" s="40"/>
      <c r="C74" s="40"/>
      <c r="D74" s="40"/>
      <c r="E74" s="2"/>
      <c r="F74" s="1"/>
      <c r="G74" s="1"/>
      <c r="H74" s="1"/>
    </row>
    <row r="75" spans="1:8" ht="15">
      <c r="A75" s="40"/>
      <c r="B75" s="40"/>
      <c r="C75" s="40"/>
      <c r="D75" s="40"/>
      <c r="E75" s="2"/>
      <c r="F75" s="1"/>
      <c r="G75" s="1"/>
      <c r="H75" s="1"/>
    </row>
    <row r="76" spans="1:8" ht="15">
      <c r="A76" s="40"/>
      <c r="B76" s="40"/>
      <c r="C76" s="40"/>
      <c r="D76" s="40"/>
      <c r="E76" s="2"/>
      <c r="F76" s="1"/>
      <c r="G76" s="1"/>
      <c r="H76" s="1"/>
    </row>
    <row r="77" spans="1:8" ht="15">
      <c r="A77" s="40"/>
      <c r="B77" s="40"/>
      <c r="C77" s="40"/>
      <c r="D77" s="40"/>
      <c r="E77" s="2"/>
      <c r="F77" s="1"/>
      <c r="G77" s="1"/>
      <c r="H77" s="1"/>
    </row>
    <row r="78" spans="1:8" ht="15">
      <c r="A78" s="40"/>
      <c r="B78" s="40"/>
      <c r="C78" s="40"/>
      <c r="D78" s="40"/>
      <c r="E78" s="2"/>
      <c r="F78" s="1"/>
      <c r="G78" s="1"/>
      <c r="H78" s="1"/>
    </row>
    <row r="79" spans="1:8" ht="15">
      <c r="A79" s="40"/>
      <c r="B79" s="40"/>
      <c r="C79" s="40"/>
      <c r="D79" s="40"/>
      <c r="E79" s="2"/>
      <c r="F79" s="1"/>
      <c r="G79" s="1"/>
      <c r="H79" s="1"/>
    </row>
    <row r="80" spans="1:8" ht="15">
      <c r="A80" s="40"/>
      <c r="B80" s="40"/>
      <c r="C80" s="40"/>
      <c r="D80" s="40"/>
      <c r="E80" s="2"/>
      <c r="F80" s="1"/>
      <c r="G80" s="1"/>
      <c r="H80" s="1"/>
    </row>
    <row r="81" spans="1:8" ht="15">
      <c r="A81" s="40"/>
      <c r="B81" s="40"/>
      <c r="C81" s="40"/>
      <c r="D81" s="40"/>
      <c r="E81" s="2"/>
      <c r="F81" s="1"/>
      <c r="G81" s="1"/>
      <c r="H81" s="1"/>
    </row>
    <row r="82" spans="1:8" ht="15">
      <c r="A82" s="40"/>
      <c r="B82" s="40"/>
      <c r="C82" s="40"/>
      <c r="D82" s="40"/>
      <c r="E82" s="2"/>
      <c r="F82" s="1"/>
      <c r="G82" s="1"/>
      <c r="H82" s="1"/>
    </row>
    <row r="83" spans="1:8" ht="15">
      <c r="A83" s="40"/>
      <c r="B83" s="40"/>
      <c r="C83" s="40"/>
      <c r="D83" s="40"/>
      <c r="E83" s="2"/>
      <c r="F83" s="1"/>
      <c r="G83" s="1"/>
      <c r="H83" s="1"/>
    </row>
    <row r="84" spans="1:8" ht="15">
      <c r="A84" s="40"/>
      <c r="B84" s="40"/>
      <c r="C84" s="40"/>
      <c r="D84" s="40"/>
      <c r="E84" s="2"/>
      <c r="F84" s="1"/>
      <c r="G84" s="1"/>
      <c r="H84" s="1"/>
    </row>
    <row r="85" spans="1:8" ht="15">
      <c r="A85" s="40"/>
      <c r="B85" s="40"/>
      <c r="C85" s="40"/>
      <c r="D85" s="40"/>
      <c r="E85" s="2"/>
      <c r="F85" s="1"/>
      <c r="G85" s="1"/>
      <c r="H85" s="1"/>
    </row>
  </sheetData>
  <mergeCells count="9">
    <mergeCell ref="B31:D31"/>
    <mergeCell ref="B32:D32"/>
    <mergeCell ref="B54:D54"/>
    <mergeCell ref="A1:D1"/>
    <mergeCell ref="A2:B2"/>
    <mergeCell ref="A3:B3"/>
    <mergeCell ref="B5:D5"/>
    <mergeCell ref="B6:D6"/>
    <mergeCell ref="B18:D18"/>
  </mergeCells>
  <dataValidations count="1">
    <dataValidation allowBlank="1" showInputMessage="1" showErrorMessage="1" prompt="D баганад өмнөх улирлын мөнгөн гүйлгээг оруулна уу." sqref="B40 B24 A1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40"/>
  <sheetViews>
    <sheetView workbookViewId="0" topLeftCell="A1">
      <selection activeCell="A1" sqref="A1:D36"/>
    </sheetView>
  </sheetViews>
  <sheetFormatPr defaultColWidth="9.140625" defaultRowHeight="15"/>
  <cols>
    <col min="1" max="1" width="8.00390625" style="1" customWidth="1"/>
    <col min="2" max="2" width="5.8515625" style="43" customWidth="1"/>
    <col min="3" max="3" width="44.140625" style="42" customWidth="1"/>
    <col min="4" max="4" width="23.28125" style="42" customWidth="1"/>
    <col min="5" max="5" width="9.140625" style="1" customWidth="1"/>
    <col min="6" max="7" width="9.140625" style="44" customWidth="1"/>
    <col min="8" max="8" width="15.00390625" style="1" customWidth="1"/>
    <col min="9" max="9" width="16.8515625" style="1" customWidth="1"/>
    <col min="10" max="10" width="11.00390625" style="1" bestFit="1" customWidth="1"/>
    <col min="11" max="11" width="12.00390625" style="1" bestFit="1" customWidth="1"/>
    <col min="12" max="16384" width="9.140625" style="1" customWidth="1"/>
  </cols>
  <sheetData>
    <row r="1" spans="2:4" ht="25.5" customHeight="1">
      <c r="B1" s="143" t="s">
        <v>153</v>
      </c>
      <c r="C1" s="143"/>
      <c r="D1" s="143"/>
    </row>
    <row r="2" spans="2:4" ht="23.25" customHeight="1">
      <c r="B2" s="149" t="s">
        <v>1</v>
      </c>
      <c r="C2" s="149"/>
      <c r="D2" s="3" t="s">
        <v>2</v>
      </c>
    </row>
    <row r="3" spans="2:4" ht="15">
      <c r="B3" s="145" t="s">
        <v>3</v>
      </c>
      <c r="C3" s="145"/>
      <c r="D3" s="4" t="s">
        <v>4</v>
      </c>
    </row>
    <row r="4" spans="2:4" ht="13.5">
      <c r="B4" s="70" t="s">
        <v>5</v>
      </c>
      <c r="C4" s="14" t="s">
        <v>6</v>
      </c>
      <c r="D4" s="69" t="s">
        <v>152</v>
      </c>
    </row>
    <row r="5" spans="2:4" ht="15">
      <c r="B5" s="64">
        <v>1</v>
      </c>
      <c r="C5" s="14" t="s">
        <v>151</v>
      </c>
      <c r="D5" s="66">
        <v>30221718552.53</v>
      </c>
    </row>
    <row r="6" spans="2:4" ht="15">
      <c r="B6" s="64">
        <v>2</v>
      </c>
      <c r="C6" s="14" t="s">
        <v>150</v>
      </c>
      <c r="D6" s="66">
        <v>27659092582.73</v>
      </c>
    </row>
    <row r="7" spans="2:7" s="24" customFormat="1" ht="15">
      <c r="B7" s="63">
        <v>3</v>
      </c>
      <c r="C7" s="22" t="s">
        <v>149</v>
      </c>
      <c r="D7" s="61">
        <f>D5-D6</f>
        <v>2562625969.799999</v>
      </c>
      <c r="F7" s="60"/>
      <c r="G7" s="60"/>
    </row>
    <row r="8" spans="2:5" ht="15">
      <c r="B8" s="64">
        <v>4</v>
      </c>
      <c r="C8" s="14" t="s">
        <v>148</v>
      </c>
      <c r="D8" s="66"/>
      <c r="E8" s="68"/>
    </row>
    <row r="9" spans="2:4" ht="15">
      <c r="B9" s="64">
        <v>5</v>
      </c>
      <c r="C9" s="14" t="s">
        <v>147</v>
      </c>
      <c r="D9" s="66">
        <v>1480875.8</v>
      </c>
    </row>
    <row r="10" spans="2:4" ht="15">
      <c r="B10" s="67">
        <v>6</v>
      </c>
      <c r="C10" s="14" t="s">
        <v>146</v>
      </c>
      <c r="D10" s="66"/>
    </row>
    <row r="11" spans="2:4" ht="15">
      <c r="B11" s="64">
        <v>7</v>
      </c>
      <c r="C11" s="14" t="s">
        <v>145</v>
      </c>
      <c r="D11" s="66"/>
    </row>
    <row r="12" spans="2:9" ht="15">
      <c r="B12" s="64">
        <v>8</v>
      </c>
      <c r="C12" s="14" t="s">
        <v>144</v>
      </c>
      <c r="D12" s="66">
        <v>288075211.39</v>
      </c>
      <c r="I12" s="44"/>
    </row>
    <row r="13" spans="2:4" ht="15">
      <c r="B13" s="64">
        <v>9</v>
      </c>
      <c r="C13" s="14" t="s">
        <v>143</v>
      </c>
      <c r="D13" s="66"/>
    </row>
    <row r="14" spans="2:9" ht="15">
      <c r="B14" s="64">
        <v>10</v>
      </c>
      <c r="C14" s="14" t="s">
        <v>142</v>
      </c>
      <c r="D14" s="66">
        <v>1728879248.11</v>
      </c>
      <c r="I14" s="44"/>
    </row>
    <row r="15" spans="2:9" ht="15">
      <c r="B15" s="64">
        <v>11</v>
      </c>
      <c r="C15" s="14" t="s">
        <v>141</v>
      </c>
      <c r="D15" s="66"/>
      <c r="I15" s="44"/>
    </row>
    <row r="16" spans="2:4" ht="15">
      <c r="B16" s="64">
        <v>12</v>
      </c>
      <c r="C16" s="14" t="s">
        <v>140</v>
      </c>
      <c r="D16" s="66">
        <f>13697.89+2450000+304195257.29</f>
        <v>306658955.18</v>
      </c>
    </row>
    <row r="17" spans="2:4" ht="15">
      <c r="B17" s="64">
        <v>13</v>
      </c>
      <c r="C17" s="14" t="s">
        <v>139</v>
      </c>
      <c r="D17" s="56">
        <f>915210817.75-787425557.03</f>
        <v>127785260.72000003</v>
      </c>
    </row>
    <row r="18" spans="2:4" ht="15">
      <c r="B18" s="64">
        <v>14</v>
      </c>
      <c r="C18" s="14" t="s">
        <v>138</v>
      </c>
      <c r="D18" s="66"/>
    </row>
    <row r="19" spans="2:4" ht="15">
      <c r="B19" s="64" t="s">
        <v>137</v>
      </c>
      <c r="C19" s="14" t="s">
        <v>136</v>
      </c>
      <c r="D19" s="66"/>
    </row>
    <row r="20" spans="2:4" ht="15">
      <c r="B20" s="64" t="s">
        <v>135</v>
      </c>
      <c r="C20" s="14" t="s">
        <v>134</v>
      </c>
      <c r="D20" s="66"/>
    </row>
    <row r="21" spans="2:4" ht="15">
      <c r="B21" s="64">
        <v>17</v>
      </c>
      <c r="C21" s="14" t="s">
        <v>133</v>
      </c>
      <c r="D21" s="66">
        <f>-12796400.68-60000-860900.57</f>
        <v>-13717301.25</v>
      </c>
    </row>
    <row r="22" spans="2:7" s="24" customFormat="1" ht="15">
      <c r="B22" s="63">
        <v>18</v>
      </c>
      <c r="C22" s="62" t="s">
        <v>132</v>
      </c>
      <c r="D22" s="61">
        <f>D7+D8+D9+D10+D11+D12-D13-D14-D15-D16+D17+D18+D19+D20+D21</f>
        <v>930711813.1699994</v>
      </c>
      <c r="F22" s="60"/>
      <c r="G22" s="60"/>
    </row>
    <row r="23" spans="2:4" ht="15">
      <c r="B23" s="64">
        <v>19</v>
      </c>
      <c r="C23" s="14" t="s">
        <v>131</v>
      </c>
      <c r="D23" s="56">
        <v>81910755.16</v>
      </c>
    </row>
    <row r="24" spans="2:13" s="24" customFormat="1" ht="25.5">
      <c r="B24" s="65">
        <v>20</v>
      </c>
      <c r="C24" s="62" t="s">
        <v>130</v>
      </c>
      <c r="D24" s="61">
        <f>D22-D23</f>
        <v>848801058.0099994</v>
      </c>
      <c r="F24" s="60"/>
      <c r="G24" s="60"/>
      <c r="H24" s="59"/>
      <c r="I24" s="59"/>
      <c r="J24" s="59"/>
      <c r="K24" s="59"/>
      <c r="L24" s="59"/>
      <c r="M24" s="59"/>
    </row>
    <row r="25" spans="2:13" ht="25.5">
      <c r="B25" s="64">
        <v>21</v>
      </c>
      <c r="C25" s="14" t="s">
        <v>129</v>
      </c>
      <c r="D25" s="56"/>
      <c r="H25" s="45"/>
      <c r="I25" s="45"/>
      <c r="J25" s="45"/>
      <c r="K25" s="45"/>
      <c r="L25" s="45"/>
      <c r="M25" s="45"/>
    </row>
    <row r="26" spans="2:13" s="24" customFormat="1" ht="15">
      <c r="B26" s="63">
        <v>22</v>
      </c>
      <c r="C26" s="22" t="s">
        <v>128</v>
      </c>
      <c r="D26" s="61">
        <f>D24+D25</f>
        <v>848801058.0099994</v>
      </c>
      <c r="F26" s="60"/>
      <c r="G26" s="60"/>
      <c r="H26" s="59"/>
      <c r="I26" s="59"/>
      <c r="J26" s="59"/>
      <c r="K26" s="59"/>
      <c r="L26" s="59"/>
      <c r="M26" s="59"/>
    </row>
    <row r="27" spans="2:13" s="24" customFormat="1" ht="15">
      <c r="B27" s="65">
        <v>23</v>
      </c>
      <c r="C27" s="22" t="s">
        <v>127</v>
      </c>
      <c r="D27" s="61">
        <f>D28+D29+D30</f>
        <v>0</v>
      </c>
      <c r="F27" s="60"/>
      <c r="G27" s="60"/>
      <c r="H27" s="59"/>
      <c r="I27" s="59"/>
      <c r="J27" s="59"/>
      <c r="K27" s="59"/>
      <c r="L27" s="59"/>
      <c r="M27" s="59"/>
    </row>
    <row r="28" spans="2:13" ht="15">
      <c r="B28" s="64">
        <v>23.1</v>
      </c>
      <c r="C28" s="14" t="s">
        <v>126</v>
      </c>
      <c r="D28" s="56"/>
      <c r="H28" s="45"/>
      <c r="I28" s="45"/>
      <c r="J28" s="45"/>
      <c r="K28" s="45"/>
      <c r="L28" s="45"/>
      <c r="M28" s="45"/>
    </row>
    <row r="29" spans="2:13" ht="15">
      <c r="B29" s="64">
        <v>23.2</v>
      </c>
      <c r="C29" s="14" t="s">
        <v>125</v>
      </c>
      <c r="D29" s="56"/>
      <c r="H29" s="45"/>
      <c r="I29" s="45"/>
      <c r="J29" s="45"/>
      <c r="K29" s="45"/>
      <c r="L29" s="45"/>
      <c r="M29" s="45"/>
    </row>
    <row r="30" spans="2:13" ht="15">
      <c r="B30" s="64">
        <v>23.3</v>
      </c>
      <c r="C30" s="14" t="s">
        <v>124</v>
      </c>
      <c r="D30" s="56"/>
      <c r="H30" s="45"/>
      <c r="I30" s="45"/>
      <c r="J30" s="45"/>
      <c r="K30" s="45"/>
      <c r="L30" s="45"/>
      <c r="M30" s="45"/>
    </row>
    <row r="31" spans="2:13" s="24" customFormat="1" ht="15">
      <c r="B31" s="63">
        <v>24</v>
      </c>
      <c r="C31" s="62" t="s">
        <v>123</v>
      </c>
      <c r="D31" s="61">
        <f>D26+D27</f>
        <v>848801058.0099994</v>
      </c>
      <c r="F31" s="60"/>
      <c r="G31" s="60"/>
      <c r="H31" s="59"/>
      <c r="I31" s="59"/>
      <c r="J31" s="59"/>
      <c r="K31" s="59"/>
      <c r="L31" s="59"/>
      <c r="M31" s="59"/>
    </row>
    <row r="32" spans="2:13" ht="15">
      <c r="B32" s="58">
        <v>25</v>
      </c>
      <c r="C32" s="57" t="s">
        <v>122</v>
      </c>
      <c r="D32" s="56"/>
      <c r="E32" s="55"/>
      <c r="H32" s="45"/>
      <c r="I32" s="45"/>
      <c r="J32" s="45"/>
      <c r="K32" s="45"/>
      <c r="L32" s="45"/>
      <c r="M32" s="45"/>
    </row>
    <row r="33" spans="2:13" s="37" customFormat="1" ht="15">
      <c r="B33" s="54"/>
      <c r="C33" s="34"/>
      <c r="D33" s="53"/>
      <c r="E33" s="52"/>
      <c r="F33" s="51"/>
      <c r="G33" s="51"/>
      <c r="H33" s="50"/>
      <c r="I33" s="50"/>
      <c r="J33" s="50"/>
      <c r="K33" s="50"/>
      <c r="L33" s="50"/>
      <c r="M33" s="50"/>
    </row>
    <row r="34" spans="2:13" s="12" customFormat="1" ht="15">
      <c r="B34" s="43"/>
      <c r="C34" s="37"/>
      <c r="D34" s="37"/>
      <c r="F34" s="49"/>
      <c r="G34" s="49"/>
      <c r="H34" s="48"/>
      <c r="I34" s="48"/>
      <c r="J34" s="48"/>
      <c r="K34" s="48"/>
      <c r="L34" s="48"/>
      <c r="M34" s="48"/>
    </row>
    <row r="35" spans="3:13" ht="15">
      <c r="C35" s="47" t="s">
        <v>120</v>
      </c>
      <c r="H35" s="45"/>
      <c r="I35" s="45"/>
      <c r="J35" s="45"/>
      <c r="K35" s="45"/>
      <c r="L35" s="45"/>
      <c r="M35" s="45"/>
    </row>
    <row r="36" spans="3:13" ht="18.75" customHeight="1">
      <c r="C36" s="46" t="s">
        <v>121</v>
      </c>
      <c r="H36" s="45"/>
      <c r="I36" s="45"/>
      <c r="J36" s="45"/>
      <c r="K36" s="45"/>
      <c r="L36" s="45"/>
      <c r="M36" s="45"/>
    </row>
    <row r="37" spans="8:13" ht="15">
      <c r="H37" s="45"/>
      <c r="I37" s="45"/>
      <c r="J37" s="45"/>
      <c r="K37" s="45"/>
      <c r="L37" s="45"/>
      <c r="M37" s="45"/>
    </row>
    <row r="38" spans="8:13" ht="15">
      <c r="H38" s="45"/>
      <c r="I38" s="45"/>
      <c r="J38" s="45"/>
      <c r="K38" s="45"/>
      <c r="L38" s="45"/>
      <c r="M38" s="45"/>
    </row>
    <row r="39" spans="8:13" ht="15">
      <c r="H39" s="45"/>
      <c r="I39" s="45"/>
      <c r="J39" s="45"/>
      <c r="K39" s="45"/>
      <c r="L39" s="45"/>
      <c r="M39" s="45"/>
    </row>
    <row r="40" spans="8:13" ht="15">
      <c r="H40" s="45"/>
      <c r="I40" s="45"/>
      <c r="J40" s="45"/>
      <c r="K40" s="45"/>
      <c r="L40" s="45"/>
      <c r="M40" s="45"/>
    </row>
  </sheetData>
  <mergeCells count="3">
    <mergeCell ref="B1:D1"/>
    <mergeCell ref="B2:C2"/>
    <mergeCell ref="B3:C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workbookViewId="0" topLeftCell="A1">
      <selection activeCell="A1" sqref="A1:J24"/>
    </sheetView>
  </sheetViews>
  <sheetFormatPr defaultColWidth="9.140625" defaultRowHeight="15"/>
  <cols>
    <col min="1" max="1" width="4.140625" style="71" customWidth="1"/>
    <col min="2" max="2" width="29.8515625" style="75" customWidth="1"/>
    <col min="3" max="3" width="13.421875" style="75" customWidth="1"/>
    <col min="4" max="4" width="8.140625" style="75" customWidth="1"/>
    <col min="5" max="5" width="6.28125" style="75" customWidth="1"/>
    <col min="6" max="6" width="14.140625" style="75" customWidth="1"/>
    <col min="7" max="7" width="8.7109375" style="75" customWidth="1"/>
    <col min="8" max="8" width="13.8515625" style="75" customWidth="1"/>
    <col min="9" max="9" width="15.7109375" style="75" customWidth="1"/>
    <col min="10" max="10" width="15.140625" style="76" customWidth="1"/>
    <col min="11" max="16384" width="9.140625" style="75" customWidth="1"/>
  </cols>
  <sheetData>
    <row r="1" spans="2:5" ht="15">
      <c r="B1" s="72"/>
      <c r="C1" s="73" t="s">
        <v>154</v>
      </c>
      <c r="D1" s="74"/>
      <c r="E1" s="74"/>
    </row>
    <row r="2" spans="1:10" ht="15">
      <c r="A2" s="150" t="s">
        <v>1</v>
      </c>
      <c r="B2" s="150"/>
      <c r="I2" s="151" t="s">
        <v>155</v>
      </c>
      <c r="J2" s="151"/>
    </row>
    <row r="3" spans="1:10" ht="15">
      <c r="A3" s="152" t="s">
        <v>3</v>
      </c>
      <c r="B3" s="152"/>
      <c r="J3" s="77" t="s">
        <v>4</v>
      </c>
    </row>
    <row r="4" spans="1:10" ht="23.25" customHeight="1">
      <c r="A4" s="78" t="s">
        <v>5</v>
      </c>
      <c r="B4" s="79" t="s">
        <v>156</v>
      </c>
      <c r="C4" s="78" t="s">
        <v>157</v>
      </c>
      <c r="D4" s="78" t="s">
        <v>105</v>
      </c>
      <c r="E4" s="78" t="s">
        <v>107</v>
      </c>
      <c r="F4" s="78" t="s">
        <v>109</v>
      </c>
      <c r="G4" s="78" t="s">
        <v>111</v>
      </c>
      <c r="H4" s="78" t="s">
        <v>113</v>
      </c>
      <c r="I4" s="78" t="s">
        <v>115</v>
      </c>
      <c r="J4" s="80" t="s">
        <v>158</v>
      </c>
    </row>
    <row r="5" spans="1:10" ht="24">
      <c r="A5" s="81">
        <v>1</v>
      </c>
      <c r="B5" s="79" t="s">
        <v>159</v>
      </c>
      <c r="C5" s="82">
        <v>136820600</v>
      </c>
      <c r="D5" s="82"/>
      <c r="E5" s="82"/>
      <c r="F5" s="82">
        <v>1388535438.51</v>
      </c>
      <c r="G5" s="82"/>
      <c r="H5" s="82"/>
      <c r="I5" s="82">
        <v>4490481587.92</v>
      </c>
      <c r="J5" s="83">
        <f>C5+D5+E5+F5+G5+H5+I5</f>
        <v>6015837626.43</v>
      </c>
    </row>
    <row r="6" spans="1:10" ht="36">
      <c r="A6" s="81">
        <v>2</v>
      </c>
      <c r="B6" s="84" t="s">
        <v>160</v>
      </c>
      <c r="C6" s="82"/>
      <c r="D6" s="82"/>
      <c r="E6" s="82"/>
      <c r="F6" s="82"/>
      <c r="G6" s="82"/>
      <c r="H6" s="82"/>
      <c r="I6" s="82">
        <v>921949027.46</v>
      </c>
      <c r="J6" s="83">
        <f>C6+D6+E6+F6+G6+H6+I6</f>
        <v>921949027.46</v>
      </c>
    </row>
    <row r="7" spans="1:10" s="88" customFormat="1" ht="15">
      <c r="A7" s="85">
        <v>3</v>
      </c>
      <c r="B7" s="86" t="s">
        <v>161</v>
      </c>
      <c r="C7" s="87">
        <f aca="true" t="shared" si="0" ref="C7:I7">C5+C6</f>
        <v>136820600</v>
      </c>
      <c r="D7" s="87">
        <f t="shared" si="0"/>
        <v>0</v>
      </c>
      <c r="E7" s="87">
        <f t="shared" si="0"/>
        <v>0</v>
      </c>
      <c r="F7" s="87">
        <f t="shared" si="0"/>
        <v>1388535438.51</v>
      </c>
      <c r="G7" s="87">
        <f t="shared" si="0"/>
        <v>0</v>
      </c>
      <c r="H7" s="87">
        <f t="shared" si="0"/>
        <v>0</v>
      </c>
      <c r="I7" s="87">
        <f t="shared" si="0"/>
        <v>5412430615.38</v>
      </c>
      <c r="J7" s="83">
        <f>C7+D7+E7+F7+G7+H7+I7</f>
        <v>6937786653.89</v>
      </c>
    </row>
    <row r="8" spans="1:10" ht="15">
      <c r="A8" s="81">
        <v>4</v>
      </c>
      <c r="B8" s="84" t="s">
        <v>162</v>
      </c>
      <c r="C8" s="82"/>
      <c r="D8" s="82"/>
      <c r="E8" s="82"/>
      <c r="F8" s="82"/>
      <c r="G8" s="82"/>
      <c r="H8" s="82">
        <v>377414896</v>
      </c>
      <c r="I8" s="82">
        <v>12470204237.88</v>
      </c>
      <c r="J8" s="83">
        <f aca="true" t="shared" si="1" ref="J8:J20">C8-D8+E8+F8+G8+H8+I8</f>
        <v>12847619133.88</v>
      </c>
    </row>
    <row r="9" spans="1:10" ht="15">
      <c r="A9" s="81">
        <v>5</v>
      </c>
      <c r="B9" s="84" t="s">
        <v>127</v>
      </c>
      <c r="C9" s="82"/>
      <c r="D9" s="82"/>
      <c r="E9" s="82"/>
      <c r="F9" s="82"/>
      <c r="G9" s="82"/>
      <c r="H9" s="82"/>
      <c r="I9" s="82"/>
      <c r="J9" s="83">
        <f t="shared" si="1"/>
        <v>0</v>
      </c>
    </row>
    <row r="10" spans="1:10" ht="15">
      <c r="A10" s="81">
        <v>6</v>
      </c>
      <c r="B10" s="84" t="s">
        <v>163</v>
      </c>
      <c r="C10" s="82"/>
      <c r="D10" s="82"/>
      <c r="E10" s="82"/>
      <c r="F10" s="82"/>
      <c r="G10" s="82"/>
      <c r="H10" s="82"/>
      <c r="I10" s="82"/>
      <c r="J10" s="83">
        <f t="shared" si="1"/>
        <v>0</v>
      </c>
    </row>
    <row r="11" spans="1:10" ht="15">
      <c r="A11" s="81">
        <v>7</v>
      </c>
      <c r="B11" s="84" t="s">
        <v>164</v>
      </c>
      <c r="C11" s="82"/>
      <c r="D11" s="82"/>
      <c r="E11" s="82"/>
      <c r="F11" s="82"/>
      <c r="G11" s="82"/>
      <c r="H11" s="82"/>
      <c r="I11" s="82">
        <v>109456480</v>
      </c>
      <c r="J11" s="83">
        <f t="shared" si="1"/>
        <v>109456480</v>
      </c>
    </row>
    <row r="12" spans="1:10" ht="24">
      <c r="A12" s="81">
        <v>8</v>
      </c>
      <c r="B12" s="84" t="s">
        <v>165</v>
      </c>
      <c r="C12" s="82"/>
      <c r="D12" s="82"/>
      <c r="E12" s="82"/>
      <c r="F12" s="82"/>
      <c r="G12" s="82"/>
      <c r="H12" s="82"/>
      <c r="I12" s="82"/>
      <c r="J12" s="83">
        <f t="shared" si="1"/>
        <v>0</v>
      </c>
    </row>
    <row r="13" spans="1:10" s="88" customFormat="1" ht="24">
      <c r="A13" s="89">
        <v>9</v>
      </c>
      <c r="B13" s="86" t="s">
        <v>166</v>
      </c>
      <c r="C13" s="83">
        <f>C7+C8+C9+C10-C11+C12</f>
        <v>136820600</v>
      </c>
      <c r="D13" s="83">
        <f aca="true" t="shared" si="2" ref="D13:H13">D7+D8+D9+D10-D11+D12</f>
        <v>0</v>
      </c>
      <c r="E13" s="83">
        <f t="shared" si="2"/>
        <v>0</v>
      </c>
      <c r="F13" s="83">
        <f t="shared" si="2"/>
        <v>1388535438.51</v>
      </c>
      <c r="G13" s="83">
        <f t="shared" si="2"/>
        <v>0</v>
      </c>
      <c r="H13" s="83">
        <f t="shared" si="2"/>
        <v>377414896</v>
      </c>
      <c r="I13" s="83">
        <f>I7+I8+I9+I10-I11+I12</f>
        <v>17773178373.26</v>
      </c>
      <c r="J13" s="83">
        <f>C13+D13+E13+F13+G13+H13+I13</f>
        <v>19675949307.769997</v>
      </c>
    </row>
    <row r="14" spans="1:10" ht="24" customHeight="1">
      <c r="A14" s="81">
        <v>10</v>
      </c>
      <c r="B14" s="84" t="s">
        <v>160</v>
      </c>
      <c r="C14" s="82"/>
      <c r="D14" s="82"/>
      <c r="E14" s="82"/>
      <c r="F14" s="82"/>
      <c r="G14" s="82"/>
      <c r="H14" s="82"/>
      <c r="I14" s="82"/>
      <c r="J14" s="83">
        <f t="shared" si="1"/>
        <v>0</v>
      </c>
    </row>
    <row r="15" spans="1:10" s="88" customFormat="1" ht="15">
      <c r="A15" s="85">
        <v>11</v>
      </c>
      <c r="B15" s="86" t="s">
        <v>161</v>
      </c>
      <c r="C15" s="87">
        <f>C13+C14</f>
        <v>136820600</v>
      </c>
      <c r="D15" s="87">
        <f aca="true" t="shared" si="3" ref="D15:I15">D13+D14</f>
        <v>0</v>
      </c>
      <c r="E15" s="87">
        <f t="shared" si="3"/>
        <v>0</v>
      </c>
      <c r="F15" s="87">
        <f t="shared" si="3"/>
        <v>1388535438.51</v>
      </c>
      <c r="G15" s="87">
        <f t="shared" si="3"/>
        <v>0</v>
      </c>
      <c r="H15" s="87">
        <f t="shared" si="3"/>
        <v>377414896</v>
      </c>
      <c r="I15" s="87">
        <f t="shared" si="3"/>
        <v>17773178373.26</v>
      </c>
      <c r="J15" s="83">
        <f>C15+D15+E15+F15+G15+H15+I15</f>
        <v>19675949307.769997</v>
      </c>
    </row>
    <row r="16" spans="1:10" ht="15">
      <c r="A16" s="81">
        <v>12</v>
      </c>
      <c r="B16" s="84" t="s">
        <v>162</v>
      </c>
      <c r="C16" s="82"/>
      <c r="D16" s="82"/>
      <c r="E16" s="82"/>
      <c r="F16" s="82"/>
      <c r="G16" s="82"/>
      <c r="H16" s="82"/>
      <c r="I16" s="82">
        <v>848801058.01</v>
      </c>
      <c r="J16" s="83">
        <f t="shared" si="1"/>
        <v>848801058.01</v>
      </c>
    </row>
    <row r="17" spans="1:10" ht="15">
      <c r="A17" s="81">
        <v>13</v>
      </c>
      <c r="B17" s="84" t="s">
        <v>127</v>
      </c>
      <c r="C17" s="82"/>
      <c r="D17" s="82"/>
      <c r="E17" s="82"/>
      <c r="F17" s="82"/>
      <c r="G17" s="82"/>
      <c r="H17" s="82"/>
      <c r="I17" s="82"/>
      <c r="J17" s="83">
        <f t="shared" si="1"/>
        <v>0</v>
      </c>
    </row>
    <row r="18" spans="1:10" ht="15">
      <c r="A18" s="81">
        <v>14</v>
      </c>
      <c r="B18" s="84" t="s">
        <v>163</v>
      </c>
      <c r="C18" s="82"/>
      <c r="D18" s="82"/>
      <c r="E18" s="82"/>
      <c r="F18" s="82"/>
      <c r="G18" s="82"/>
      <c r="H18" s="82"/>
      <c r="I18" s="82"/>
      <c r="J18" s="83">
        <f t="shared" si="1"/>
        <v>0</v>
      </c>
    </row>
    <row r="19" spans="1:10" ht="15">
      <c r="A19" s="81">
        <v>15</v>
      </c>
      <c r="B19" s="84" t="s">
        <v>164</v>
      </c>
      <c r="C19" s="82"/>
      <c r="D19" s="82"/>
      <c r="E19" s="82"/>
      <c r="F19" s="82"/>
      <c r="G19" s="82"/>
      <c r="H19" s="82"/>
      <c r="I19" s="82"/>
      <c r="J19" s="83">
        <f t="shared" si="1"/>
        <v>0</v>
      </c>
    </row>
    <row r="20" spans="1:10" ht="24">
      <c r="A20" s="81">
        <v>16</v>
      </c>
      <c r="B20" s="84" t="s">
        <v>165</v>
      </c>
      <c r="C20" s="82"/>
      <c r="D20" s="82"/>
      <c r="E20" s="82"/>
      <c r="F20" s="82"/>
      <c r="G20" s="82"/>
      <c r="H20" s="82"/>
      <c r="I20" s="82"/>
      <c r="J20" s="83">
        <f t="shared" si="1"/>
        <v>0</v>
      </c>
    </row>
    <row r="21" spans="1:10" s="88" customFormat="1" ht="24">
      <c r="A21" s="85">
        <v>17</v>
      </c>
      <c r="B21" s="86" t="s">
        <v>167</v>
      </c>
      <c r="C21" s="83">
        <f>C15+C16+C17+C18-C19+C20</f>
        <v>136820600</v>
      </c>
      <c r="D21" s="83">
        <f aca="true" t="shared" si="4" ref="D21:I21">D15+D16+D17+D18-D19+D20</f>
        <v>0</v>
      </c>
      <c r="E21" s="83">
        <f t="shared" si="4"/>
        <v>0</v>
      </c>
      <c r="F21" s="83">
        <f t="shared" si="4"/>
        <v>1388535438.51</v>
      </c>
      <c r="G21" s="83">
        <f t="shared" si="4"/>
        <v>0</v>
      </c>
      <c r="H21" s="83">
        <f t="shared" si="4"/>
        <v>377414896</v>
      </c>
      <c r="I21" s="83">
        <f t="shared" si="4"/>
        <v>18621979431.269997</v>
      </c>
      <c r="J21" s="83">
        <f>C21+D21+E21+F21+G21+H21+I21</f>
        <v>20524750365.779995</v>
      </c>
    </row>
    <row r="22" spans="1:10" s="95" customFormat="1" ht="20.25" customHeight="1">
      <c r="A22" s="90"/>
      <c r="B22" s="91"/>
      <c r="C22" s="92" t="s">
        <v>120</v>
      </c>
      <c r="D22" s="93"/>
      <c r="E22" s="93"/>
      <c r="F22" s="93"/>
      <c r="G22" s="93"/>
      <c r="H22" s="93"/>
      <c r="I22" s="93"/>
      <c r="J22" s="94"/>
    </row>
    <row r="23" spans="1:10" s="97" customFormat="1" ht="13.5" customHeight="1">
      <c r="A23" s="96"/>
      <c r="C23" s="98" t="s">
        <v>121</v>
      </c>
      <c r="J23" s="99"/>
    </row>
    <row r="24" spans="3:10" ht="15">
      <c r="C24" s="98"/>
      <c r="J24" s="88"/>
    </row>
    <row r="25" spans="3:10" ht="15">
      <c r="C25" s="100"/>
      <c r="J25" s="88"/>
    </row>
    <row r="26" spans="3:10" ht="15">
      <c r="C26" s="100"/>
      <c r="J26" s="88"/>
    </row>
    <row r="27" spans="3:10" ht="15">
      <c r="C27" s="100"/>
      <c r="J27" s="88"/>
    </row>
    <row r="28" spans="3:10" ht="15">
      <c r="C28" s="100"/>
      <c r="J28" s="88"/>
    </row>
    <row r="29" spans="3:10" ht="15">
      <c r="C29" s="100"/>
      <c r="J29" s="88"/>
    </row>
    <row r="30" spans="3:10" ht="15">
      <c r="C30" s="100"/>
      <c r="J30" s="88"/>
    </row>
    <row r="31" spans="3:10" ht="15">
      <c r="C31" s="100"/>
      <c r="J31" s="88"/>
    </row>
    <row r="32" spans="3:10" ht="15">
      <c r="C32" s="100"/>
      <c r="J32" s="88"/>
    </row>
    <row r="33" spans="3:10" s="75" customFormat="1" ht="15">
      <c r="C33" s="100"/>
      <c r="J33" s="88"/>
    </row>
    <row r="34" spans="3:10" s="75" customFormat="1" ht="15">
      <c r="C34" s="100"/>
      <c r="J34" s="88"/>
    </row>
    <row r="35" spans="3:10" s="75" customFormat="1" ht="15">
      <c r="C35" s="100"/>
      <c r="J35" s="88"/>
    </row>
  </sheetData>
  <mergeCells count="3">
    <mergeCell ref="A2:B2"/>
    <mergeCell ref="I2:J2"/>
    <mergeCell ref="A3:B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9"/>
  <sheetViews>
    <sheetView workbookViewId="0" topLeftCell="A31">
      <selection activeCell="D11" sqref="D11"/>
    </sheetView>
  </sheetViews>
  <sheetFormatPr defaultColWidth="9.140625" defaultRowHeight="15"/>
  <cols>
    <col min="1" max="1" width="8.28125" style="137" customWidth="1"/>
    <col min="2" max="2" width="56.57421875" style="138" customWidth="1"/>
    <col min="3" max="3" width="18.7109375" style="139" customWidth="1"/>
    <col min="4" max="4" width="19.00390625" style="0" customWidth="1"/>
    <col min="8" max="8" width="15.8515625" style="0" customWidth="1"/>
  </cols>
  <sheetData>
    <row r="1" spans="1:3" ht="15.75">
      <c r="A1" s="153" t="s">
        <v>168</v>
      </c>
      <c r="B1" s="153"/>
      <c r="C1" s="153"/>
    </row>
    <row r="2" spans="1:3" ht="15.75">
      <c r="A2" s="154" t="s">
        <v>1</v>
      </c>
      <c r="B2" s="154"/>
      <c r="C2" s="101" t="s">
        <v>169</v>
      </c>
    </row>
    <row r="3" spans="1:3" ht="15">
      <c r="A3" s="155" t="s">
        <v>3</v>
      </c>
      <c r="B3" s="155"/>
      <c r="C3" s="102" t="s">
        <v>4</v>
      </c>
    </row>
    <row r="4" spans="1:3" s="106" customFormat="1" ht="28.5">
      <c r="A4" s="103"/>
      <c r="B4" s="104" t="s">
        <v>156</v>
      </c>
      <c r="C4" s="105" t="s">
        <v>170</v>
      </c>
    </row>
    <row r="5" spans="1:3" ht="15">
      <c r="A5" s="107">
        <v>1</v>
      </c>
      <c r="B5" s="108" t="s">
        <v>171</v>
      </c>
      <c r="C5" s="109"/>
    </row>
    <row r="6" spans="1:3" ht="15">
      <c r="A6" s="107">
        <v>1.1</v>
      </c>
      <c r="B6" s="110" t="s">
        <v>172</v>
      </c>
      <c r="C6" s="111">
        <f>SUM(C7:C12)</f>
        <v>28658754836.399998</v>
      </c>
    </row>
    <row r="7" spans="1:3" ht="15">
      <c r="A7" s="70" t="s">
        <v>11</v>
      </c>
      <c r="B7" s="112" t="s">
        <v>173</v>
      </c>
      <c r="C7" s="56">
        <v>28636957548.78</v>
      </c>
    </row>
    <row r="8" spans="1:3" ht="15">
      <c r="A8" s="70" t="s">
        <v>13</v>
      </c>
      <c r="B8" s="112" t="s">
        <v>174</v>
      </c>
      <c r="C8" s="56"/>
    </row>
    <row r="9" spans="1:3" ht="15">
      <c r="A9" s="70" t="s">
        <v>15</v>
      </c>
      <c r="B9" s="110" t="s">
        <v>175</v>
      </c>
      <c r="C9" s="56"/>
    </row>
    <row r="10" spans="1:3" ht="15">
      <c r="A10" s="70" t="s">
        <v>17</v>
      </c>
      <c r="B10" s="112" t="s">
        <v>176</v>
      </c>
      <c r="C10" s="56">
        <v>-5600000</v>
      </c>
    </row>
    <row r="11" spans="1:3" ht="15">
      <c r="A11" s="70" t="s">
        <v>19</v>
      </c>
      <c r="B11" s="112" t="s">
        <v>177</v>
      </c>
      <c r="C11" s="56"/>
    </row>
    <row r="12" spans="1:3" ht="15">
      <c r="A12" s="70" t="s">
        <v>21</v>
      </c>
      <c r="B12" s="112" t="s">
        <v>178</v>
      </c>
      <c r="C12" s="56">
        <v>27397287.62</v>
      </c>
    </row>
    <row r="13" spans="1:3" ht="15">
      <c r="A13" s="70">
        <v>1.2</v>
      </c>
      <c r="B13" s="110" t="s">
        <v>179</v>
      </c>
      <c r="C13" s="111">
        <f>SUM(C14:C22)</f>
        <v>26022687207.68</v>
      </c>
    </row>
    <row r="14" spans="1:3" ht="15">
      <c r="A14" s="70" t="s">
        <v>33</v>
      </c>
      <c r="B14" s="113" t="s">
        <v>180</v>
      </c>
      <c r="C14" s="56">
        <v>595844540.24</v>
      </c>
    </row>
    <row r="15" spans="1:3" ht="15">
      <c r="A15" s="70" t="s">
        <v>35</v>
      </c>
      <c r="B15" s="113" t="s">
        <v>181</v>
      </c>
      <c r="C15" s="56">
        <v>155055038.17</v>
      </c>
    </row>
    <row r="16" spans="1:4" ht="15">
      <c r="A16" s="70" t="s">
        <v>37</v>
      </c>
      <c r="B16" s="113" t="s">
        <v>182</v>
      </c>
      <c r="C16" s="56">
        <v>22575830975.21</v>
      </c>
      <c r="D16" s="114"/>
    </row>
    <row r="17" spans="1:3" ht="15">
      <c r="A17" s="70" t="s">
        <v>39</v>
      </c>
      <c r="B17" s="113" t="s">
        <v>183</v>
      </c>
      <c r="C17" s="56">
        <v>2613600</v>
      </c>
    </row>
    <row r="18" spans="1:3" ht="15">
      <c r="A18" s="70" t="s">
        <v>41</v>
      </c>
      <c r="B18" s="113" t="s">
        <v>184</v>
      </c>
      <c r="C18" s="56">
        <v>12205359.36</v>
      </c>
    </row>
    <row r="19" spans="1:3" ht="15">
      <c r="A19" s="70" t="s">
        <v>43</v>
      </c>
      <c r="B19" s="113" t="s">
        <v>185</v>
      </c>
      <c r="C19" s="56">
        <v>159191922.52</v>
      </c>
    </row>
    <row r="20" spans="1:3" ht="15">
      <c r="A20" s="70" t="s">
        <v>45</v>
      </c>
      <c r="B20" s="113" t="s">
        <v>186</v>
      </c>
      <c r="C20" s="56">
        <v>116842379.3</v>
      </c>
    </row>
    <row r="21" spans="1:3" ht="15">
      <c r="A21" s="70" t="s">
        <v>47</v>
      </c>
      <c r="B21" s="113" t="s">
        <v>187</v>
      </c>
      <c r="C21" s="56">
        <v>4057700</v>
      </c>
    </row>
    <row r="22" spans="1:3" ht="15">
      <c r="A22" s="70" t="s">
        <v>49</v>
      </c>
      <c r="B22" s="113" t="s">
        <v>188</v>
      </c>
      <c r="C22" s="56">
        <v>2401045692.88</v>
      </c>
    </row>
    <row r="23" spans="1:3" s="116" customFormat="1" ht="15">
      <c r="A23" s="21">
        <v>1.3</v>
      </c>
      <c r="B23" s="115" t="s">
        <v>189</v>
      </c>
      <c r="C23" s="61">
        <f>C6-C13</f>
        <v>2636067628.7199974</v>
      </c>
    </row>
    <row r="24" spans="1:3" ht="15">
      <c r="A24" s="107">
        <v>2</v>
      </c>
      <c r="B24" s="117" t="s">
        <v>190</v>
      </c>
      <c r="C24" s="109"/>
    </row>
    <row r="25" spans="1:3" ht="15">
      <c r="A25" s="70">
        <v>2.1</v>
      </c>
      <c r="B25" s="110" t="s">
        <v>172</v>
      </c>
      <c r="C25" s="111">
        <f>SUM(C26:C32)</f>
        <v>707613.8</v>
      </c>
    </row>
    <row r="26" spans="1:3" ht="15">
      <c r="A26" s="70" t="s">
        <v>55</v>
      </c>
      <c r="B26" s="118" t="s">
        <v>191</v>
      </c>
      <c r="C26" s="56"/>
    </row>
    <row r="27" spans="1:3" ht="15">
      <c r="A27" s="70" t="s">
        <v>82</v>
      </c>
      <c r="B27" s="118" t="s">
        <v>192</v>
      </c>
      <c r="C27" s="56"/>
    </row>
    <row r="28" spans="1:3" ht="15">
      <c r="A28" s="70" t="s">
        <v>193</v>
      </c>
      <c r="B28" s="118" t="s">
        <v>194</v>
      </c>
      <c r="C28" s="56"/>
    </row>
    <row r="29" spans="1:3" ht="15">
      <c r="A29" s="70" t="s">
        <v>195</v>
      </c>
      <c r="B29" s="118" t="s">
        <v>196</v>
      </c>
      <c r="C29" s="56"/>
    </row>
    <row r="30" spans="1:3" ht="25.5">
      <c r="A30" s="70" t="s">
        <v>197</v>
      </c>
      <c r="B30" s="118" t="s">
        <v>198</v>
      </c>
      <c r="C30" s="56"/>
    </row>
    <row r="31" spans="1:3" ht="15">
      <c r="A31" s="70" t="s">
        <v>199</v>
      </c>
      <c r="B31" s="118" t="s">
        <v>200</v>
      </c>
      <c r="C31" s="56">
        <v>707613.8</v>
      </c>
    </row>
    <row r="32" spans="1:3" ht="15">
      <c r="A32" s="70" t="s">
        <v>201</v>
      </c>
      <c r="B32" s="118" t="s">
        <v>202</v>
      </c>
      <c r="C32" s="56"/>
    </row>
    <row r="33" spans="1:3" ht="15">
      <c r="A33" s="70">
        <v>2.2</v>
      </c>
      <c r="B33" s="110" t="s">
        <v>179</v>
      </c>
      <c r="C33" s="111">
        <f>SUM(C34:C38)</f>
        <v>13684954.55</v>
      </c>
    </row>
    <row r="34" spans="1:3" ht="15">
      <c r="A34" s="70" t="s">
        <v>203</v>
      </c>
      <c r="B34" s="113" t="s">
        <v>204</v>
      </c>
      <c r="C34" s="56">
        <v>13684954.55</v>
      </c>
    </row>
    <row r="35" spans="1:8" ht="15">
      <c r="A35" s="70" t="s">
        <v>205</v>
      </c>
      <c r="B35" s="113" t="s">
        <v>206</v>
      </c>
      <c r="C35" s="56"/>
      <c r="H35" s="119"/>
    </row>
    <row r="36" spans="1:3" ht="15">
      <c r="A36" s="70" t="s">
        <v>207</v>
      </c>
      <c r="B36" s="113" t="s">
        <v>208</v>
      </c>
      <c r="C36" s="56"/>
    </row>
    <row r="37" spans="1:8" ht="15">
      <c r="A37" s="70" t="s">
        <v>209</v>
      </c>
      <c r="B37" s="113" t="s">
        <v>210</v>
      </c>
      <c r="C37" s="56"/>
      <c r="H37" s="119"/>
    </row>
    <row r="38" spans="1:3" ht="15">
      <c r="A38" s="70" t="s">
        <v>211</v>
      </c>
      <c r="B38" s="113" t="s">
        <v>212</v>
      </c>
      <c r="C38" s="56"/>
    </row>
    <row r="39" spans="1:3" s="116" customFormat="1" ht="31.5" customHeight="1">
      <c r="A39" s="120">
        <v>2.3</v>
      </c>
      <c r="B39" s="115" t="s">
        <v>213</v>
      </c>
      <c r="C39" s="61">
        <f>C25-C33</f>
        <v>-12977340.75</v>
      </c>
    </row>
    <row r="40" spans="1:3" ht="15">
      <c r="A40" s="107">
        <v>3</v>
      </c>
      <c r="B40" s="121" t="s">
        <v>214</v>
      </c>
      <c r="C40" s="109"/>
    </row>
    <row r="41" spans="1:3" ht="15">
      <c r="A41" s="70">
        <v>3.1</v>
      </c>
      <c r="B41" s="110" t="s">
        <v>172</v>
      </c>
      <c r="C41" s="111">
        <f>SUM(C42:C45)</f>
        <v>77864588.07</v>
      </c>
    </row>
    <row r="42" spans="1:3" ht="15">
      <c r="A42" s="70" t="s">
        <v>215</v>
      </c>
      <c r="B42" s="113" t="s">
        <v>216</v>
      </c>
      <c r="C42" s="56"/>
    </row>
    <row r="43" spans="1:3" ht="25.5">
      <c r="A43" s="70" t="s">
        <v>217</v>
      </c>
      <c r="B43" s="113" t="s">
        <v>218</v>
      </c>
      <c r="C43" s="56"/>
    </row>
    <row r="44" spans="1:3" ht="15">
      <c r="A44" s="70" t="s">
        <v>219</v>
      </c>
      <c r="B44" s="118" t="s">
        <v>220</v>
      </c>
      <c r="C44" s="56">
        <v>-2450000</v>
      </c>
    </row>
    <row r="45" spans="1:3" ht="15">
      <c r="A45" s="70" t="s">
        <v>221</v>
      </c>
      <c r="B45" s="113" t="s">
        <v>144</v>
      </c>
      <c r="C45" s="56">
        <v>80314588.07</v>
      </c>
    </row>
    <row r="46" spans="1:3" ht="15">
      <c r="A46" s="70">
        <v>3.2</v>
      </c>
      <c r="B46" s="110" t="s">
        <v>179</v>
      </c>
      <c r="C46" s="111">
        <f>SUM(C47:C51)</f>
        <v>2903926817.7599998</v>
      </c>
    </row>
    <row r="47" spans="1:3" ht="15">
      <c r="A47" s="70" t="s">
        <v>222</v>
      </c>
      <c r="B47" s="118" t="s">
        <v>223</v>
      </c>
      <c r="C47" s="56">
        <v>2823144109.74</v>
      </c>
    </row>
    <row r="48" spans="1:3" ht="15">
      <c r="A48" s="70" t="s">
        <v>224</v>
      </c>
      <c r="B48" s="113" t="s">
        <v>225</v>
      </c>
      <c r="C48" s="122"/>
    </row>
    <row r="49" spans="1:3" ht="15">
      <c r="A49" s="70" t="s">
        <v>226</v>
      </c>
      <c r="B49" s="113" t="s">
        <v>227</v>
      </c>
      <c r="C49" s="122"/>
    </row>
    <row r="50" spans="1:3" ht="15">
      <c r="A50" s="70" t="s">
        <v>228</v>
      </c>
      <c r="B50" s="113" t="s">
        <v>229</v>
      </c>
      <c r="C50" s="56">
        <v>12343522</v>
      </c>
    </row>
    <row r="51" spans="1:3" ht="15">
      <c r="A51" s="70" t="s">
        <v>230</v>
      </c>
      <c r="B51" s="113" t="s">
        <v>231</v>
      </c>
      <c r="C51" s="56">
        <v>68439186.02</v>
      </c>
    </row>
    <row r="52" spans="1:3" s="125" customFormat="1" ht="15">
      <c r="A52" s="21">
        <v>3.3</v>
      </c>
      <c r="B52" s="123" t="s">
        <v>232</v>
      </c>
      <c r="C52" s="124">
        <f>C41-C46</f>
        <v>-2826062229.6899996</v>
      </c>
    </row>
    <row r="53" spans="1:3" s="125" customFormat="1" ht="15">
      <c r="A53" s="21">
        <v>4</v>
      </c>
      <c r="B53" s="126" t="s">
        <v>233</v>
      </c>
      <c r="C53" s="127"/>
    </row>
    <row r="54" spans="1:3" s="125" customFormat="1" ht="15">
      <c r="A54" s="21">
        <v>4.1</v>
      </c>
      <c r="B54" s="123" t="s">
        <v>234</v>
      </c>
      <c r="C54" s="124">
        <f>C52+C39+C23+C53</f>
        <v>-202971941.72000217</v>
      </c>
    </row>
    <row r="55" spans="1:3" s="125" customFormat="1" ht="15">
      <c r="A55" s="21">
        <v>5</v>
      </c>
      <c r="B55" s="123" t="s">
        <v>235</v>
      </c>
      <c r="C55" s="124">
        <v>317680161.91</v>
      </c>
    </row>
    <row r="56" spans="1:5" s="125" customFormat="1" ht="15">
      <c r="A56" s="21">
        <v>6</v>
      </c>
      <c r="B56" s="123" t="s">
        <v>236</v>
      </c>
      <c r="C56" s="124">
        <v>114708220.19</v>
      </c>
      <c r="D56" s="128"/>
      <c r="E56" s="129"/>
    </row>
    <row r="57" spans="1:4" s="134" customFormat="1" ht="15">
      <c r="A57" s="130"/>
      <c r="B57" s="131"/>
      <c r="C57" s="132"/>
      <c r="D57" s="133"/>
    </row>
    <row r="58" spans="1:3" s="134" customFormat="1" ht="15">
      <c r="A58" s="130"/>
      <c r="B58" s="38" t="s">
        <v>120</v>
      </c>
      <c r="C58" s="132"/>
    </row>
    <row r="59" spans="1:3" s="125" customFormat="1" ht="15">
      <c r="A59" s="135"/>
      <c r="B59" s="41" t="s">
        <v>121</v>
      </c>
      <c r="C59" s="136"/>
    </row>
  </sheetData>
  <mergeCells count="3">
    <mergeCell ref="A1:C1"/>
    <mergeCell ref="A2:B2"/>
    <mergeCell ref="A3:B3"/>
  </mergeCells>
  <dataValidations count="1">
    <dataValidation allowBlank="1" showInputMessage="1" showErrorMessage="1" prompt="D баганад өмнөх улирлын мөнгөн гүйлгээг оруулна уу." sqref="B40 B24 A1"/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Mat-Impex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Оюундэлгэр. Б</cp:lastModifiedBy>
  <dcterms:created xsi:type="dcterms:W3CDTF">2016-04-22T06:20:53Z</dcterms:created>
  <dcterms:modified xsi:type="dcterms:W3CDTF">2016-04-28T05:50:08Z</dcterms:modified>
  <cp:category/>
  <cp:version/>
  <cp:contentType/>
  <cp:contentStatus/>
</cp:coreProperties>
</file>