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1ec0aee40d809dc2/Desktop/Omni trustee report/trustee report/"/>
    </mc:Choice>
  </mc:AlternateContent>
  <xr:revisionPtr revIDLastSave="0" documentId="8_{74FF6508-E766-4BBD-A316-1D6BF14C3905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BS" sheetId="1" r:id="rId1"/>
    <sheet name="IS" sheetId="2" r:id="rId2"/>
    <sheet name="CA" sheetId="3" r:id="rId3"/>
    <sheet name="CS" sheetId="4" r:id="rId4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C19" i="1" s="1"/>
  <c r="C8" i="2"/>
  <c r="C10" i="2" s="1"/>
  <c r="C11" i="2" l="1"/>
  <c r="C24" i="1" s="1"/>
  <c r="C26" i="1" s="1"/>
  <c r="C30" i="1" s="1"/>
  <c r="C12" i="2"/>
  <c r="C14" i="2" s="1"/>
  <c r="C19" i="2" s="1"/>
  <c r="C11" i="3" l="1"/>
  <c r="C33" i="1"/>
  <c r="C9" i="3"/>
  <c r="B9" i="3"/>
  <c r="B12" i="3" s="1"/>
  <c r="D8" i="3"/>
  <c r="D6" i="3"/>
  <c r="D9" i="3" l="1"/>
  <c r="C34" i="1"/>
  <c r="C35" i="1" s="1"/>
  <c r="C12" i="3"/>
  <c r="D11" i="3"/>
  <c r="D12" i="3" s="1"/>
</calcChain>
</file>

<file path=xl/sharedStrings.xml><?xml version="1.0" encoding="utf-8"?>
<sst xmlns="http://schemas.openxmlformats.org/spreadsheetml/2006/main" count="180" uniqueCount="91">
  <si>
    <t xml:space="preserve"> Үзүүлэлт</t>
  </si>
  <si>
    <t>ХӨРӨНГӨ</t>
  </si>
  <si>
    <t>Эргэлтийн хөрөнгө</t>
  </si>
  <si>
    <t>Мөнгө, түүнтэй адилтгах хөрөнгө</t>
  </si>
  <si>
    <t>Дансны авлага</t>
  </si>
  <si>
    <t>Зээл ба авлага гэж ангилсан үнэт цаас</t>
  </si>
  <si>
    <t>Бараа материал</t>
  </si>
  <si>
    <t>Урьдчилж төлсөн зардал/тооцоо</t>
  </si>
  <si>
    <t>Эргэлтийн бус хөрөнгө</t>
  </si>
  <si>
    <t xml:space="preserve">  Үндсэн хөрөнгө </t>
  </si>
  <si>
    <t>Бусад үндсэн хөрөнгө</t>
  </si>
  <si>
    <t>Богино хугацаат өр төлбөр</t>
  </si>
  <si>
    <t>ХХОАТ-ын өр</t>
  </si>
  <si>
    <t>ОАТ-ын өр</t>
  </si>
  <si>
    <t>НДШ-ийн өглөг</t>
  </si>
  <si>
    <t>Урт хугацаат өр төлбөр</t>
  </si>
  <si>
    <t>Бусад урт хугацаат өр төлбөр (гадаад, дотоодын зах зээлд гаргасан бонд, өрийн бичиг)</t>
  </si>
  <si>
    <t>Хувийн</t>
  </si>
  <si>
    <t>Хуримтлагдсан ашиг, алдагдал</t>
  </si>
  <si>
    <t xml:space="preserve">2022 оны 01-р      сарын 01 </t>
  </si>
  <si>
    <t xml:space="preserve">Бусад авлага </t>
  </si>
  <si>
    <t xml:space="preserve">Эргэлтийн хөрөнгийн дүн </t>
  </si>
  <si>
    <t xml:space="preserve">Эргэлтийн бус хөрөнгийн дүн </t>
  </si>
  <si>
    <t xml:space="preserve">НИЙТ ХӨРӨНГИЙН ДҮН </t>
  </si>
  <si>
    <t>ӨР ТӨЛБӨР</t>
  </si>
  <si>
    <t xml:space="preserve">Дансны өглөг </t>
  </si>
  <si>
    <t>Богино хугацаат өр төлбөр дүн</t>
  </si>
  <si>
    <t xml:space="preserve">Урт хугацаат өр төлбөр дүн </t>
  </si>
  <si>
    <t xml:space="preserve">Нийт өр төлбөрийн дүн </t>
  </si>
  <si>
    <t xml:space="preserve">Эзэмшигчдийн өмч </t>
  </si>
  <si>
    <t xml:space="preserve">Эзэмшигчдийн өмчийн дүн </t>
  </si>
  <si>
    <t xml:space="preserve">ӨР ТӨЛБӨР БА ЭЗДИЙН ӨМЧ ДҮН </t>
  </si>
  <si>
    <t>Үзүүлэлт</t>
  </si>
  <si>
    <t>Өмнөх оны дүн</t>
  </si>
  <si>
    <t>Тайлант оны дүн</t>
  </si>
  <si>
    <t>Борлуулалт маркетингийн болон ерөнхий ба удирдлагын зардал</t>
  </si>
  <si>
    <t>Татвар төлөхийн өмнөх ашиг (алдагдал)</t>
  </si>
  <si>
    <t>Орлогын татварын зардал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</si>
  <si>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</si>
  <si>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</si>
  <si>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</si>
  <si>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</si>
  <si>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</si>
  <si>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</si>
  <si>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</si>
  <si>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</si>
  <si>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ногдох суурь ашиг (алдагдал)</t>
  </si>
  <si>
    <t>Нийт гаргасан хувьцааны тоо</t>
  </si>
  <si>
    <t>(төгрөгөөр)</t>
  </si>
  <si>
    <t xml:space="preserve">Борлуулалтын орлого </t>
  </si>
  <si>
    <t xml:space="preserve">Борлуулалтын өртөг </t>
  </si>
  <si>
    <t>Нийт ашиг (алдагдал)</t>
  </si>
  <si>
    <t xml:space="preserve">Бусад зардал </t>
  </si>
  <si>
    <t>Өмч</t>
  </si>
  <si>
    <t>Хуримтлагдсан ашиг</t>
  </si>
  <si>
    <t>Нийт дүн</t>
  </si>
  <si>
    <t>Нягтлан бодох бүртгэлийн бодлогын өөрчлөлтийн нөлөө, алдааны залруулга</t>
  </si>
  <si>
    <t xml:space="preserve">Үзүүлэлт </t>
  </si>
  <si>
    <t>Үндсэн үйл ажиллагааны мөнгөн гүйлгээ</t>
  </si>
  <si>
    <t>Мөнгөн орлогын дүн (+)</t>
  </si>
  <si>
    <t>Бусад мөнгөн орлого</t>
  </si>
  <si>
    <t>Мөнгөн зарлагын дүн (-)</t>
  </si>
  <si>
    <t xml:space="preserve">Ажиллагчдад төлсөн </t>
  </si>
  <si>
    <t xml:space="preserve">Хүүний төлбөрт төлсөн </t>
  </si>
  <si>
    <t xml:space="preserve">Татварын байгууллагад төлсөн </t>
  </si>
  <si>
    <t>Зохицуулалтын хөлс, шимтгэл, хураамжинд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</si>
  <si>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</si>
  <si>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</si>
  <si>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</si>
  <si>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Бусдад олгосон зээл, мөнгөн урьдчилгааны буцаан төлөлт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</si>
  <si>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</si>
  <si>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</si>
  <si>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</si>
  <si>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Зээл авсан, өрийн үнэт цаас гаргаснаас хүлээн авсан </t>
  </si>
  <si>
    <t>Хувьцаа болон өмчийн бусад үнэт цаас гаргаснаас хүлээн авсан</t>
  </si>
  <si>
    <t>Зээл, өрийн үнэт цаасны төлбөрт төлсөн мөнгө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</si>
  <si>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</si>
  <si>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</si>
  <si>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</si>
  <si>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</si>
  <si>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-</t>
  </si>
  <si>
    <t>2022 оны 01-р сарын 01-ний үлдэгдэл</t>
  </si>
  <si>
    <t>2022 оны 6-р сарын 30-ны үлдэгдэл</t>
  </si>
  <si>
    <t>2021 оны 8-р сарын 16-ны үлдэгдэл</t>
  </si>
  <si>
    <t>2022 оны 6-р      сарын 30</t>
  </si>
  <si>
    <t>(2022 ОНЫ 6-Р САРЫН 30)</t>
  </si>
  <si>
    <t>(2022 ОНЫ 6-Р САРЫН 30 )</t>
  </si>
  <si>
    <t xml:space="preserve">           "ОМНИ АКТИВ ТЗК" ХХК-ИЙН МӨНГӨН ГҮЙЛГЭЭНИЙ ТАЙЛАН </t>
  </si>
  <si>
    <t xml:space="preserve">           "ОМНИ АКТИВ ТЗК" ХХК-ИЙН САНХҮҮ БАЙДЛЫН ТАЙЛАН </t>
  </si>
  <si>
    <t xml:space="preserve">           "ОМНИ АКТИВ ТЗК" ХХК-ИЙН ӨМЧИЙН ӨӨРЧЛӨЛТИЙН ТАЙЛАН </t>
  </si>
  <si>
    <t xml:space="preserve">           "ОМНИ АКТИВ ТЗК" ХХК-ИЙН ОРЛОГЫН ДЭЛГЭРЭНГҮЙ ТАЙЛАН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</si>
</sst>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_);\(#,##0.000\)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1"/>
      <color theme="3" tint="0.39997558519241921"/>
      <name val="Times New Roman"/>
      <family val="1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b/>
      <u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7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39" fontId="1" fillId="0" borderId="0" xfId="0" applyNumberFormat="1" applyFont="1"/>
    <xf numFmtId="43" fontId="1" fillId="0" borderId="0" xfId="1" applyFont="1"/>
    <xf numFmtId="43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49" fontId="1" fillId="0" borderId="0" xfId="0" applyNumberFormat="1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4" fontId="7" fillId="0" borderId="11" xfId="0" applyNumberFormat="1" applyFont="1" applyBorder="1" applyAlignment="1" applyProtection="1">
      <alignment horizontal="center" vertical="center" wrapText="1"/>
      <protection locked="0"/>
    </xf>
    <xf numFmtId="1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left" indent="10"/>
    </xf>
    <xf numFmtId="39" fontId="8" fillId="3" borderId="14" xfId="0" applyNumberFormat="1" applyFont="1" applyFill="1" applyBorder="1"/>
    <xf numFmtId="39" fontId="8" fillId="3" borderId="15" xfId="0" applyNumberFormat="1" applyFont="1" applyFill="1" applyBorder="1"/>
    <xf numFmtId="0" fontId="7" fillId="0" borderId="2" xfId="0" applyFont="1" applyBorder="1" applyAlignment="1">
      <alignment horizontal="left" indent="1"/>
    </xf>
    <xf numFmtId="39" fontId="8" fillId="3" borderId="1" xfId="0" applyNumberFormat="1" applyFont="1" applyFill="1" applyBorder="1"/>
    <xf numFmtId="39" fontId="8" fillId="3" borderId="3" xfId="0" applyNumberFormat="1" applyFont="1" applyFill="1" applyBorder="1"/>
    <xf numFmtId="0" fontId="8" fillId="0" borderId="2" xfId="0" applyFont="1" applyBorder="1" applyAlignment="1">
      <alignment horizontal="left" indent="2"/>
    </xf>
    <xf numFmtId="39" fontId="8" fillId="3" borderId="3" xfId="0" applyNumberFormat="1" applyFont="1" applyFill="1" applyBorder="1" applyAlignment="1"/>
    <xf numFmtId="0" fontId="8" fillId="0" borderId="2" xfId="0" applyFont="1" applyBorder="1" applyAlignment="1">
      <alignment horizontal="left" indent="3"/>
    </xf>
    <xf numFmtId="4" fontId="9" fillId="0" borderId="1" xfId="0" applyNumberFormat="1" applyFont="1" applyBorder="1" applyAlignment="1" applyProtection="1">
      <alignment horizontal="center"/>
      <protection locked="0"/>
    </xf>
    <xf numFmtId="43" fontId="8" fillId="0" borderId="22" xfId="1" applyFont="1" applyBorder="1"/>
    <xf numFmtId="4" fontId="9" fillId="0" borderId="3" xfId="0" applyNumberFormat="1" applyFont="1" applyBorder="1" applyAlignment="1" applyProtection="1">
      <alignment horizontal="center"/>
      <protection locked="0"/>
    </xf>
    <xf numFmtId="4" fontId="9" fillId="0" borderId="3" xfId="0" applyNumberFormat="1" applyFont="1" applyBorder="1" applyProtection="1">
      <protection locked="0"/>
    </xf>
    <xf numFmtId="0" fontId="10" fillId="2" borderId="2" xfId="0" applyFont="1" applyFill="1" applyBorder="1" applyAlignment="1"/>
    <xf numFmtId="4" fontId="11" fillId="2" borderId="1" xfId="0" applyNumberFormat="1" applyFont="1" applyFill="1" applyBorder="1" applyProtection="1">
      <protection locked="0"/>
    </xf>
    <xf numFmtId="4" fontId="11" fillId="2" borderId="3" xfId="0" applyNumberFormat="1" applyFont="1" applyFill="1" applyBorder="1" applyProtection="1">
      <protection locked="0"/>
    </xf>
    <xf numFmtId="0" fontId="7" fillId="0" borderId="2" xfId="0" applyFont="1" applyBorder="1" applyAlignment="1">
      <alignment horizontal="left" indent="2"/>
    </xf>
    <xf numFmtId="0" fontId="7" fillId="4" borderId="4" xfId="0" applyFont="1" applyFill="1" applyBorder="1" applyAlignment="1">
      <alignment horizontal="left" indent="2"/>
    </xf>
    <xf numFmtId="4" fontId="11" fillId="4" borderId="5" xfId="0" applyNumberFormat="1" applyFont="1" applyFill="1" applyBorder="1" applyProtection="1">
      <protection locked="0"/>
    </xf>
    <xf numFmtId="4" fontId="11" fillId="4" borderId="6" xfId="0" applyNumberFormat="1" applyFont="1" applyFill="1" applyBorder="1" applyProtection="1">
      <protection locked="0"/>
    </xf>
    <xf numFmtId="0" fontId="7" fillId="0" borderId="7" xfId="0" applyFont="1" applyBorder="1" applyAlignment="1"/>
    <xf numFmtId="39" fontId="8" fillId="3" borderId="8" xfId="0" applyNumberFormat="1" applyFont="1" applyFill="1" applyBorder="1"/>
    <xf numFmtId="39" fontId="8" fillId="3" borderId="9" xfId="0" applyNumberFormat="1" applyFont="1" applyFill="1" applyBorder="1"/>
    <xf numFmtId="4" fontId="9" fillId="2" borderId="3" xfId="0" applyNumberFormat="1" applyFont="1" applyFill="1" applyBorder="1" applyProtection="1">
      <protection locked="0"/>
    </xf>
    <xf numFmtId="0" fontId="10" fillId="2" borderId="2" xfId="0" applyFont="1" applyFill="1" applyBorder="1" applyAlignment="1">
      <alignment horizontal="left" indent="1"/>
    </xf>
    <xf numFmtId="0" fontId="8" fillId="0" borderId="2" xfId="0" applyFont="1" applyBorder="1" applyAlignment="1">
      <alignment horizontal="left" wrapText="1" indent="2"/>
    </xf>
    <xf numFmtId="4" fontId="9" fillId="0" borderId="1" xfId="0" applyNumberFormat="1" applyFont="1" applyBorder="1" applyProtection="1">
      <protection locked="0"/>
    </xf>
    <xf numFmtId="39" fontId="10" fillId="3" borderId="1" xfId="0" applyNumberFormat="1" applyFont="1" applyFill="1" applyBorder="1"/>
    <xf numFmtId="164" fontId="10" fillId="3" borderId="3" xfId="0" applyNumberFormat="1" applyFont="1" applyFill="1" applyBorder="1"/>
    <xf numFmtId="0" fontId="7" fillId="4" borderId="4" xfId="0" applyFont="1" applyFill="1" applyBorder="1" applyAlignment="1">
      <alignment horizontal="left" indent="3"/>
    </xf>
    <xf numFmtId="39" fontId="10" fillId="5" borderId="5" xfId="0" applyNumberFormat="1" applyFont="1" applyFill="1" applyBorder="1"/>
    <xf numFmtId="39" fontId="10" fillId="5" borderId="6" xfId="0" applyNumberFormat="1" applyFont="1" applyFill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left" wrapText="1" indent="2"/>
    </xf>
    <xf numFmtId="39" fontId="7" fillId="3" borderId="9" xfId="0" applyNumberFormat="1" applyFont="1" applyFill="1" applyBorder="1" applyAlignment="1"/>
    <xf numFmtId="0" fontId="7" fillId="0" borderId="2" xfId="0" applyFont="1" applyBorder="1" applyAlignment="1">
      <alignment horizontal="left" wrapText="1" indent="2"/>
    </xf>
    <xf numFmtId="4" fontId="9" fillId="7" borderId="1" xfId="0" applyNumberFormat="1" applyFont="1" applyFill="1" applyBorder="1" applyAlignment="1" applyProtection="1">
      <alignment horizontal="center"/>
      <protection locked="0"/>
    </xf>
    <xf numFmtId="39" fontId="10" fillId="6" borderId="3" xfId="0" applyNumberFormat="1" applyFont="1" applyFill="1" applyBorder="1" applyAlignment="1"/>
    <xf numFmtId="0" fontId="8" fillId="0" borderId="2" xfId="0" applyFont="1" applyBorder="1" applyAlignment="1">
      <alignment horizontal="left" wrapText="1" indent="3"/>
    </xf>
    <xf numFmtId="39" fontId="8" fillId="3" borderId="1" xfId="0" applyNumberFormat="1" applyFont="1" applyFill="1" applyBorder="1" applyAlignment="1"/>
    <xf numFmtId="39" fontId="10" fillId="3" borderId="3" xfId="0" applyNumberFormat="1" applyFont="1" applyFill="1" applyBorder="1" applyAlignment="1"/>
    <xf numFmtId="0" fontId="8" fillId="7" borderId="2" xfId="0" applyFont="1" applyFill="1" applyBorder="1" applyAlignment="1">
      <alignment horizontal="left" wrapText="1" indent="3"/>
    </xf>
    <xf numFmtId="4" fontId="9" fillId="7" borderId="1" xfId="0" applyNumberFormat="1" applyFont="1" applyFill="1" applyBorder="1" applyProtection="1">
      <protection locked="0"/>
    </xf>
    <xf numFmtId="4" fontId="9" fillId="7" borderId="3" xfId="0" applyNumberFormat="1" applyFont="1" applyFill="1" applyBorder="1" applyProtection="1">
      <protection locked="0"/>
    </xf>
    <xf numFmtId="0" fontId="7" fillId="7" borderId="2" xfId="0" applyFont="1" applyFill="1" applyBorder="1" applyAlignment="1">
      <alignment horizontal="left" indent="2"/>
    </xf>
    <xf numFmtId="39" fontId="7" fillId="6" borderId="1" xfId="0" applyNumberFormat="1" applyFont="1" applyFill="1" applyBorder="1" applyAlignment="1"/>
    <xf numFmtId="39" fontId="7" fillId="6" borderId="3" xfId="0" applyNumberFormat="1" applyFont="1" applyFill="1" applyBorder="1" applyAlignment="1"/>
    <xf numFmtId="39" fontId="8" fillId="6" borderId="1" xfId="0" applyNumberFormat="1" applyFont="1" applyFill="1" applyBorder="1" applyAlignment="1"/>
    <xf numFmtId="39" fontId="8" fillId="6" borderId="3" xfId="0" applyNumberFormat="1" applyFont="1" applyFill="1" applyBorder="1" applyAlignment="1"/>
    <xf numFmtId="0" fontId="7" fillId="0" borderId="4" xfId="0" applyFont="1" applyBorder="1" applyAlignment="1">
      <alignment horizontal="left" indent="2"/>
    </xf>
    <xf numFmtId="4" fontId="9" fillId="0" borderId="5" xfId="0" applyNumberFormat="1" applyFont="1" applyBorder="1" applyAlignment="1" applyProtection="1">
      <alignment horizontal="center"/>
      <protection locked="0"/>
    </xf>
    <xf numFmtId="4" fontId="9" fillId="0" borderId="6" xfId="0" applyNumberFormat="1" applyFont="1" applyBorder="1" applyAlignment="1" applyProtection="1">
      <alignment horizontal="center"/>
      <protection locked="0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4" fontId="9" fillId="0" borderId="3" xfId="0" applyNumberFormat="1" applyFont="1" applyBorder="1" applyAlignment="1" applyProtection="1">
      <alignment horizontal="center" vertical="center"/>
      <protection locked="0"/>
    </xf>
    <xf numFmtId="4" fontId="9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4" fontId="9" fillId="7" borderId="14" xfId="0" applyNumberFormat="1" applyFont="1" applyFill="1" applyBorder="1" applyAlignment="1" applyProtection="1">
      <alignment horizontal="center" vertical="center"/>
      <protection locked="0"/>
    </xf>
    <xf numFmtId="4" fontId="8" fillId="6" borderId="15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4" fontId="9" fillId="2" borderId="1" xfId="0" applyNumberFormat="1" applyFont="1" applyFill="1" applyBorder="1" applyAlignment="1" applyProtection="1">
      <alignment horizontal="center" vertical="center"/>
      <protection locked="0"/>
    </xf>
    <xf numFmtId="4" fontId="8" fillId="3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" fontId="8" fillId="6" borderId="1" xfId="0" applyNumberFormat="1" applyFont="1" applyFill="1" applyBorder="1" applyAlignment="1">
      <alignment horizontal="center" vertical="center"/>
    </xf>
    <xf numFmtId="4" fontId="8" fillId="6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4" fontId="7" fillId="6" borderId="5" xfId="0" applyNumberFormat="1" applyFont="1" applyFill="1" applyBorder="1" applyAlignment="1">
      <alignment horizontal="center" vertical="center"/>
    </xf>
    <xf numFmtId="4" fontId="7" fillId="6" borderId="6" xfId="0" applyNumberFormat="1" applyFont="1" applyFill="1" applyBorder="1" applyAlignment="1">
      <alignment horizontal="center" vertical="center"/>
    </xf>
    <xf numFmtId="0" fontId="8" fillId="0" borderId="13" xfId="0" applyFont="1" applyBorder="1"/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vertical="center"/>
    </xf>
    <xf numFmtId="4" fontId="8" fillId="6" borderId="1" xfId="0" applyNumberFormat="1" applyFont="1" applyFill="1" applyBorder="1" applyAlignment="1">
      <alignment vertical="center"/>
    </xf>
    <xf numFmtId="4" fontId="9" fillId="7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vertical="center"/>
    </xf>
    <xf numFmtId="4" fontId="9" fillId="0" borderId="1" xfId="0" applyNumberFormat="1" applyFont="1" applyBorder="1" applyAlignment="1" applyProtection="1">
      <alignment vertical="center"/>
      <protection locked="0"/>
    </xf>
    <xf numFmtId="4" fontId="8" fillId="6" borderId="3" xfId="0" applyNumberFormat="1" applyFont="1" applyFill="1" applyBorder="1" applyAlignment="1">
      <alignment vertical="center"/>
    </xf>
    <xf numFmtId="4" fontId="9" fillId="0" borderId="3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4" fontId="7" fillId="6" borderId="1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9" fillId="7" borderId="5" xfId="0" applyNumberFormat="1" applyFont="1" applyFill="1" applyBorder="1" applyAlignment="1" applyProtection="1">
      <alignment vertical="center"/>
      <protection locked="0"/>
    </xf>
    <xf numFmtId="4" fontId="8" fillId="6" borderId="6" xfId="0" applyNumberFormat="1" applyFont="1" applyFill="1" applyBorder="1" applyAlignment="1">
      <alignment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5"/>
  <sheetViews>
    <sheetView workbookViewId="0">
      <selection activeCell="A3" sqref="A3:C3"/>
    </sheetView>
  </sheetViews>
  <sheetFormatPr defaultColWidth="11.453125" defaultRowHeight="14" x14ac:dyDescent="0.3"/>
  <cols>
    <col min="1" max="1" width="46.453125" style="2" customWidth="1"/>
    <col min="2" max="2" width="18.453125" style="2" customWidth="1"/>
    <col min="3" max="3" width="19.08984375" style="2" customWidth="1"/>
    <col min="4" max="16384" width="11.453125" style="2"/>
  </cols>
  <sheetData>
    <row r="2" spans="1:3" ht="15" customHeight="1" x14ac:dyDescent="0.3">
      <c r="A2" s="117" t="s">
        <v>88</v>
      </c>
      <c r="B2" s="117"/>
      <c r="C2" s="117"/>
    </row>
    <row r="3" spans="1:3" x14ac:dyDescent="0.3">
      <c r="A3" s="118" t="s">
        <v>86</v>
      </c>
      <c r="B3" s="118"/>
      <c r="C3" s="118"/>
    </row>
    <row r="4" spans="1:3" ht="14.5" thickBot="1" x14ac:dyDescent="0.35">
      <c r="A4" s="14"/>
      <c r="B4" s="15"/>
      <c r="C4" s="16" t="s">
        <v>48</v>
      </c>
    </row>
    <row r="5" spans="1:3" ht="28.5" thickBot="1" x14ac:dyDescent="0.35">
      <c r="A5" s="17" t="s">
        <v>0</v>
      </c>
      <c r="B5" s="18" t="s">
        <v>19</v>
      </c>
      <c r="C5" s="19" t="s">
        <v>84</v>
      </c>
    </row>
    <row r="6" spans="1:3" x14ac:dyDescent="0.3">
      <c r="A6" s="20" t="s">
        <v>1</v>
      </c>
      <c r="B6" s="21"/>
      <c r="C6" s="22"/>
    </row>
    <row r="7" spans="1:3" x14ac:dyDescent="0.3">
      <c r="A7" s="23" t="s">
        <v>2</v>
      </c>
      <c r="B7" s="24"/>
      <c r="C7" s="25"/>
    </row>
    <row r="8" spans="1:3" x14ac:dyDescent="0.3">
      <c r="A8" s="26" t="s">
        <v>3</v>
      </c>
      <c r="B8" s="24">
        <v>79991684.930000007</v>
      </c>
      <c r="C8" s="27">
        <v>521830180.24000001</v>
      </c>
    </row>
    <row r="9" spans="1:3" x14ac:dyDescent="0.3">
      <c r="A9" s="28" t="s">
        <v>4</v>
      </c>
      <c r="B9" s="29" t="s">
        <v>80</v>
      </c>
      <c r="C9" s="30">
        <v>412828123.27999997</v>
      </c>
    </row>
    <row r="10" spans="1:3" x14ac:dyDescent="0.3">
      <c r="A10" s="28" t="s">
        <v>20</v>
      </c>
      <c r="B10" s="29" t="s">
        <v>80</v>
      </c>
      <c r="C10" s="31" t="s">
        <v>80</v>
      </c>
    </row>
    <row r="11" spans="1:3" x14ac:dyDescent="0.3">
      <c r="A11" s="28" t="s">
        <v>5</v>
      </c>
      <c r="B11" s="29" t="s">
        <v>80</v>
      </c>
      <c r="C11" s="32">
        <v>4180016904.1300001</v>
      </c>
    </row>
    <row r="12" spans="1:3" x14ac:dyDescent="0.3">
      <c r="A12" s="26" t="s">
        <v>6</v>
      </c>
      <c r="B12" s="29" t="s">
        <v>80</v>
      </c>
      <c r="C12" s="31" t="s">
        <v>80</v>
      </c>
    </row>
    <row r="13" spans="1:3" x14ac:dyDescent="0.3">
      <c r="A13" s="26" t="s">
        <v>7</v>
      </c>
      <c r="B13" s="29" t="s">
        <v>80</v>
      </c>
      <c r="C13" s="31" t="s">
        <v>80</v>
      </c>
    </row>
    <row r="14" spans="1:3" x14ac:dyDescent="0.3">
      <c r="A14" s="33" t="s">
        <v>21</v>
      </c>
      <c r="B14" s="34">
        <v>79991684.930000007</v>
      </c>
      <c r="C14" s="35">
        <f>+C11+C9+C8</f>
        <v>5114675207.6499996</v>
      </c>
    </row>
    <row r="15" spans="1:3" x14ac:dyDescent="0.3">
      <c r="A15" s="23" t="s">
        <v>8</v>
      </c>
      <c r="B15" s="24"/>
      <c r="C15" s="31" t="s">
        <v>80</v>
      </c>
    </row>
    <row r="16" spans="1:3" x14ac:dyDescent="0.3">
      <c r="A16" s="26" t="s">
        <v>9</v>
      </c>
      <c r="B16" s="29" t="s">
        <v>80</v>
      </c>
      <c r="C16" s="31" t="s">
        <v>80</v>
      </c>
    </row>
    <row r="17" spans="1:3" x14ac:dyDescent="0.3">
      <c r="A17" s="28" t="s">
        <v>10</v>
      </c>
      <c r="B17" s="29" t="s">
        <v>80</v>
      </c>
      <c r="C17" s="31" t="s">
        <v>80</v>
      </c>
    </row>
    <row r="18" spans="1:3" x14ac:dyDescent="0.3">
      <c r="A18" s="36" t="s">
        <v>22</v>
      </c>
      <c r="B18" s="29" t="s">
        <v>80</v>
      </c>
      <c r="C18" s="31" t="s">
        <v>80</v>
      </c>
    </row>
    <row r="19" spans="1:3" ht="14.5" thickBot="1" x14ac:dyDescent="0.35">
      <c r="A19" s="37" t="s">
        <v>23</v>
      </c>
      <c r="B19" s="38">
        <v>79991684.930000007</v>
      </c>
      <c r="C19" s="39">
        <f>+C14</f>
        <v>5114675207.6499996</v>
      </c>
    </row>
    <row r="20" spans="1:3" x14ac:dyDescent="0.3">
      <c r="A20" s="40" t="s">
        <v>24</v>
      </c>
      <c r="B20" s="41"/>
      <c r="C20" s="42"/>
    </row>
    <row r="21" spans="1:3" x14ac:dyDescent="0.3">
      <c r="A21" s="23" t="s">
        <v>11</v>
      </c>
      <c r="B21" s="24"/>
      <c r="C21" s="31" t="s">
        <v>80</v>
      </c>
    </row>
    <row r="22" spans="1:3" x14ac:dyDescent="0.3">
      <c r="A22" s="26" t="s">
        <v>25</v>
      </c>
      <c r="B22" s="29" t="s">
        <v>80</v>
      </c>
      <c r="C22" s="31" t="s">
        <v>80</v>
      </c>
    </row>
    <row r="23" spans="1:3" x14ac:dyDescent="0.3">
      <c r="A23" s="28" t="s">
        <v>12</v>
      </c>
      <c r="B23" s="29" t="s">
        <v>80</v>
      </c>
      <c r="C23" s="30">
        <v>131850</v>
      </c>
    </row>
    <row r="24" spans="1:3" x14ac:dyDescent="0.3">
      <c r="A24" s="28" t="s">
        <v>13</v>
      </c>
      <c r="B24" s="29" t="s">
        <v>80</v>
      </c>
      <c r="C24" s="43">
        <f>+IS!C11</f>
        <v>5867817.2719999971</v>
      </c>
    </row>
    <row r="25" spans="1:3" x14ac:dyDescent="0.3">
      <c r="A25" s="26" t="s">
        <v>14</v>
      </c>
      <c r="B25" s="29" t="s">
        <v>80</v>
      </c>
      <c r="C25" s="43">
        <v>504000</v>
      </c>
    </row>
    <row r="26" spans="1:3" x14ac:dyDescent="0.3">
      <c r="A26" s="44" t="s">
        <v>26</v>
      </c>
      <c r="B26" s="29" t="s">
        <v>80</v>
      </c>
      <c r="C26" s="35">
        <f>+C25+C24+C23</f>
        <v>6503667.2719999971</v>
      </c>
    </row>
    <row r="27" spans="1:3" x14ac:dyDescent="0.3">
      <c r="A27" s="36" t="s">
        <v>15</v>
      </c>
      <c r="B27" s="29" t="s">
        <v>80</v>
      </c>
      <c r="C27" s="31" t="s">
        <v>80</v>
      </c>
    </row>
    <row r="28" spans="1:3" ht="42" x14ac:dyDescent="0.3">
      <c r="A28" s="45" t="s">
        <v>16</v>
      </c>
      <c r="B28" s="29" t="s">
        <v>80</v>
      </c>
      <c r="C28" s="32">
        <v>5000000000</v>
      </c>
    </row>
    <row r="29" spans="1:3" x14ac:dyDescent="0.3">
      <c r="A29" s="33" t="s">
        <v>27</v>
      </c>
      <c r="B29" s="29" t="s">
        <v>80</v>
      </c>
      <c r="C29" s="35">
        <v>5000000000</v>
      </c>
    </row>
    <row r="30" spans="1:3" x14ac:dyDescent="0.3">
      <c r="A30" s="33" t="s">
        <v>28</v>
      </c>
      <c r="B30" s="29" t="s">
        <v>80</v>
      </c>
      <c r="C30" s="35">
        <f>+C29+C26</f>
        <v>5006503667.2720003</v>
      </c>
    </row>
    <row r="31" spans="1:3" x14ac:dyDescent="0.3">
      <c r="A31" s="23" t="s">
        <v>29</v>
      </c>
      <c r="B31" s="29" t="s">
        <v>80</v>
      </c>
      <c r="C31" s="31" t="s">
        <v>80</v>
      </c>
    </row>
    <row r="32" spans="1:3" x14ac:dyDescent="0.3">
      <c r="A32" s="28" t="s">
        <v>17</v>
      </c>
      <c r="B32" s="46">
        <v>80000000</v>
      </c>
      <c r="C32" s="32">
        <v>80000000</v>
      </c>
    </row>
    <row r="33" spans="1:3" x14ac:dyDescent="0.3">
      <c r="A33" s="28" t="s">
        <v>18</v>
      </c>
      <c r="B33" s="24">
        <v>-8315.07</v>
      </c>
      <c r="C33" s="25">
        <f>+B33+IS!C19</f>
        <v>28171540.377999973</v>
      </c>
    </row>
    <row r="34" spans="1:3" x14ac:dyDescent="0.3">
      <c r="A34" s="44" t="s">
        <v>30</v>
      </c>
      <c r="B34" s="47">
        <v>79991684.930000007</v>
      </c>
      <c r="C34" s="48">
        <f>+C33+C32</f>
        <v>108171540.37799998</v>
      </c>
    </row>
    <row r="35" spans="1:3" ht="14.5" thickBot="1" x14ac:dyDescent="0.35">
      <c r="A35" s="49" t="s">
        <v>31</v>
      </c>
      <c r="B35" s="50">
        <v>79991684.930000007</v>
      </c>
      <c r="C35" s="51">
        <f>+C34+C30</f>
        <v>5114675207.6500006</v>
      </c>
    </row>
  </sheetData>
  <mergeCells count="2">
    <mergeCell ref="A2:C2"/>
    <mergeCell ref="A3:C3"/>
  </mergeCells>
  <dataValidations count="1">
    <dataValidation type="decimal" operator="notEqual" allowBlank="1" showErrorMessage="1" error="This is an invalid value!" sqref="B19:C19 C28:C30 B14:C14 C24:C26" xr:uid="{00000000-0002-0000-0000-000000000000}">
      <formula1>1E+25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useFirstPageNumber="1" verticalDpi="0" r:id="rId1"/>
  <headerFooter>
    <oddFooter>&amp;R&amp;"Arial,Regular"&amp;P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8"/>
  <sheetViews>
    <sheetView workbookViewId="0">
      <selection activeCell="A2" sqref="A2:C2"/>
    </sheetView>
  </sheetViews>
  <sheetFormatPr defaultColWidth="11.453125" defaultRowHeight="14" x14ac:dyDescent="0.3"/>
  <cols>
    <col min="1" max="1" width="49" style="2" customWidth="1"/>
    <col min="2" max="2" width="17.6328125" style="2" customWidth="1"/>
    <col min="3" max="3" width="18.453125" style="2" customWidth="1"/>
    <col min="4" max="4" width="11.6328125" style="2" bestFit="1" customWidth="1"/>
    <col min="5" max="16384" width="11.453125" style="2"/>
  </cols>
  <sheetData>
    <row r="1" spans="1:7" x14ac:dyDescent="0.3">
      <c r="A1" s="117" t="s">
        <v>90</v>
      </c>
      <c r="B1" s="117"/>
      <c r="C1" s="117"/>
    </row>
    <row r="2" spans="1:7" x14ac:dyDescent="0.3">
      <c r="A2" s="118" t="s">
        <v>85</v>
      </c>
      <c r="B2" s="118"/>
      <c r="C2" s="118"/>
    </row>
    <row r="3" spans="1:7" ht="22.5" customHeight="1" thickBot="1" x14ac:dyDescent="0.35">
      <c r="A3" s="52"/>
      <c r="B3" s="52"/>
      <c r="C3" s="53" t="s">
        <v>48</v>
      </c>
    </row>
    <row r="4" spans="1:7" ht="32.25" customHeight="1" thickBot="1" x14ac:dyDescent="0.35">
      <c r="A4" s="54" t="s">
        <v>32</v>
      </c>
      <c r="B4" s="55" t="s">
        <v>33</v>
      </c>
      <c r="C4" s="56" t="s">
        <v>34</v>
      </c>
    </row>
    <row r="5" spans="1:7" ht="20.25" customHeight="1" x14ac:dyDescent="0.3">
      <c r="A5" s="57" t="s">
        <v>49</v>
      </c>
      <c r="B5" s="29" t="s">
        <v>80</v>
      </c>
      <c r="C5" s="58">
        <v>516335237.39999998</v>
      </c>
    </row>
    <row r="6" spans="1:7" ht="20.25" customHeight="1" x14ac:dyDescent="0.3">
      <c r="A6" s="45" t="s">
        <v>50</v>
      </c>
      <c r="B6" s="29" t="s">
        <v>80</v>
      </c>
      <c r="C6" s="31" t="s">
        <v>80</v>
      </c>
    </row>
    <row r="7" spans="1:7" ht="20.25" customHeight="1" x14ac:dyDescent="0.3">
      <c r="A7" s="59" t="s">
        <v>51</v>
      </c>
      <c r="B7" s="60" t="s">
        <v>80</v>
      </c>
      <c r="C7" s="61">
        <v>516335237.39999998</v>
      </c>
    </row>
    <row r="8" spans="1:7" ht="32.25" customHeight="1" x14ac:dyDescent="0.3">
      <c r="A8" s="45" t="s">
        <v>35</v>
      </c>
      <c r="B8" s="29" t="s">
        <v>80</v>
      </c>
      <c r="C8" s="27">
        <f>4200+457652864.68</f>
        <v>457657064.68000001</v>
      </c>
    </row>
    <row r="9" spans="1:7" ht="20.25" customHeight="1" x14ac:dyDescent="0.3">
      <c r="A9" s="62" t="s">
        <v>52</v>
      </c>
      <c r="B9" s="29" t="s">
        <v>80</v>
      </c>
      <c r="C9" s="27">
        <v>24630500</v>
      </c>
    </row>
    <row r="10" spans="1:7" ht="20.25" customHeight="1" x14ac:dyDescent="0.3">
      <c r="A10" s="36" t="s">
        <v>36</v>
      </c>
      <c r="B10" s="63">
        <v>-7794.52</v>
      </c>
      <c r="C10" s="64">
        <f>+C5-C8-C9</f>
        <v>34047672.719999969</v>
      </c>
      <c r="D10" s="7"/>
      <c r="E10" s="8"/>
      <c r="G10" s="9"/>
    </row>
    <row r="11" spans="1:7" ht="20.25" customHeight="1" x14ac:dyDescent="0.3">
      <c r="A11" s="65" t="s">
        <v>37</v>
      </c>
      <c r="B11" s="66">
        <v>520.54999999999995</v>
      </c>
      <c r="C11" s="67">
        <f>+(C10+C9)*0.1</f>
        <v>5867817.2719999971</v>
      </c>
    </row>
    <row r="12" spans="1:7" ht="20.25" customHeight="1" x14ac:dyDescent="0.3">
      <c r="A12" s="68" t="s">
        <v>38</v>
      </c>
      <c r="B12" s="69">
        <v>-8315.07</v>
      </c>
      <c r="C12" s="70">
        <f>+C10-C11</f>
        <v>28179855.447999973</v>
      </c>
      <c r="D12" s="10"/>
    </row>
    <row r="13" spans="1:7" ht="31.5" customHeight="1" x14ac:dyDescent="0.3">
      <c r="A13" s="62" t="s">
        <v>39</v>
      </c>
      <c r="B13" s="29" t="s">
        <v>80</v>
      </c>
      <c r="C13" s="31" t="s">
        <v>80</v>
      </c>
    </row>
    <row r="14" spans="1:7" ht="20.25" customHeight="1" x14ac:dyDescent="0.3">
      <c r="A14" s="68" t="s">
        <v>40</v>
      </c>
      <c r="B14" s="71">
        <v>-8315.07</v>
      </c>
      <c r="C14" s="72">
        <f>+C12</f>
        <v>28179855.447999973</v>
      </c>
    </row>
    <row r="15" spans="1:7" ht="20.25" customHeight="1" x14ac:dyDescent="0.3">
      <c r="A15" s="36" t="s">
        <v>41</v>
      </c>
      <c r="B15" s="29" t="s">
        <v>80</v>
      </c>
      <c r="C15" s="31" t="s">
        <v>80</v>
      </c>
    </row>
    <row r="16" spans="1:7" ht="20.25" customHeight="1" x14ac:dyDescent="0.3">
      <c r="A16" s="62" t="s">
        <v>42</v>
      </c>
      <c r="B16" s="29" t="s">
        <v>80</v>
      </c>
      <c r="C16" s="31" t="s">
        <v>80</v>
      </c>
    </row>
    <row r="17" spans="1:3" ht="20.25" customHeight="1" x14ac:dyDescent="0.3">
      <c r="A17" s="62" t="s">
        <v>43</v>
      </c>
      <c r="B17" s="29" t="s">
        <v>80</v>
      </c>
      <c r="C17" s="31" t="s">
        <v>80</v>
      </c>
    </row>
    <row r="18" spans="1:3" ht="20.25" customHeight="1" x14ac:dyDescent="0.3">
      <c r="A18" s="62" t="s">
        <v>44</v>
      </c>
      <c r="B18" s="29" t="s">
        <v>80</v>
      </c>
      <c r="C18" s="31" t="s">
        <v>80</v>
      </c>
    </row>
    <row r="19" spans="1:3" ht="20.25" customHeight="1" x14ac:dyDescent="0.3">
      <c r="A19" s="36" t="s">
        <v>45</v>
      </c>
      <c r="B19" s="63">
        <v>-8315.07</v>
      </c>
      <c r="C19" s="27">
        <f>+C14</f>
        <v>28179855.447999973</v>
      </c>
    </row>
    <row r="20" spans="1:3" ht="20.25" customHeight="1" x14ac:dyDescent="0.3">
      <c r="A20" s="36" t="s">
        <v>46</v>
      </c>
      <c r="B20" s="29" t="s">
        <v>80</v>
      </c>
      <c r="C20" s="31" t="s">
        <v>80</v>
      </c>
    </row>
    <row r="21" spans="1:3" ht="20.25" customHeight="1" thickBot="1" x14ac:dyDescent="0.35">
      <c r="A21" s="73" t="s">
        <v>47</v>
      </c>
      <c r="B21" s="74" t="s">
        <v>80</v>
      </c>
      <c r="C21" s="75" t="s">
        <v>80</v>
      </c>
    </row>
    <row r="23" spans="1:3" x14ac:dyDescent="0.3">
      <c r="B23" s="13"/>
    </row>
    <row r="24" spans="1:3" x14ac:dyDescent="0.3">
      <c r="A24" s="4"/>
      <c r="B24" s="5"/>
      <c r="C24" s="6"/>
    </row>
    <row r="25" spans="1:3" x14ac:dyDescent="0.3">
      <c r="C25" s="1"/>
    </row>
    <row r="26" spans="1:3" x14ac:dyDescent="0.3">
      <c r="A26" s="4"/>
      <c r="B26" s="4"/>
      <c r="C26" s="6"/>
    </row>
    <row r="68" spans="4:4" x14ac:dyDescent="0.3">
      <c r="D68" s="1"/>
    </row>
  </sheetData>
  <mergeCells count="2">
    <mergeCell ref="A1:C1"/>
    <mergeCell ref="A2:C2"/>
  </mergeCells>
  <dataValidations count="1">
    <dataValidation type="decimal" operator="notEqual" allowBlank="1" showErrorMessage="1" error="This is an invalid value!" sqref="B14:C14 B10:C12 B19:C19" xr:uid="{00000000-0002-0000-0100-000000000000}">
      <formula1>1E+25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firstPageNumber="2" orientation="portrait" useFirstPageNumber="1" verticalDpi="0" r:id="rId1"/>
  <headerFooter>
    <oddFooter>&amp;R&amp;"Arial,Regular"&amp;P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7"/>
  <sheetViews>
    <sheetView workbookViewId="0">
      <selection activeCell="A3" sqref="A3:B3"/>
    </sheetView>
  </sheetViews>
  <sheetFormatPr defaultColWidth="11.453125" defaultRowHeight="14" x14ac:dyDescent="0.3"/>
  <cols>
    <col min="1" max="1" width="46.08984375" style="2" customWidth="1"/>
    <col min="2" max="2" width="15.08984375" style="2" customWidth="1"/>
    <col min="3" max="3" width="17.90625" style="2" customWidth="1"/>
    <col min="4" max="4" width="15.90625" style="2" customWidth="1"/>
    <col min="5" max="16384" width="11.453125" style="2"/>
  </cols>
  <sheetData>
    <row r="2" spans="1:6" x14ac:dyDescent="0.3">
      <c r="A2" s="117" t="s">
        <v>89</v>
      </c>
      <c r="B2" s="117"/>
      <c r="C2" s="117"/>
      <c r="D2" s="117"/>
    </row>
    <row r="3" spans="1:6" x14ac:dyDescent="0.3">
      <c r="A3" s="120" t="s">
        <v>85</v>
      </c>
      <c r="B3" s="120"/>
      <c r="C3" s="79"/>
      <c r="D3" s="79"/>
    </row>
    <row r="4" spans="1:6" ht="14.5" thickBot="1" x14ac:dyDescent="0.35">
      <c r="A4" s="80"/>
      <c r="B4" s="80"/>
      <c r="C4" s="80"/>
      <c r="D4" s="81" t="s">
        <v>48</v>
      </c>
    </row>
    <row r="5" spans="1:6" ht="28.5" thickBot="1" x14ac:dyDescent="0.35">
      <c r="A5" s="82" t="s">
        <v>57</v>
      </c>
      <c r="B5" s="83" t="s">
        <v>53</v>
      </c>
      <c r="C5" s="83" t="s">
        <v>54</v>
      </c>
      <c r="D5" s="84" t="s">
        <v>55</v>
      </c>
    </row>
    <row r="6" spans="1:6" ht="22.5" customHeight="1" x14ac:dyDescent="0.3">
      <c r="A6" s="85" t="s">
        <v>83</v>
      </c>
      <c r="B6" s="86">
        <v>80000000</v>
      </c>
      <c r="C6" s="78" t="s">
        <v>80</v>
      </c>
      <c r="D6" s="87">
        <f>SUM(B6:C6)</f>
        <v>80000000</v>
      </c>
    </row>
    <row r="7" spans="1:6" ht="29.25" customHeight="1" x14ac:dyDescent="0.3">
      <c r="A7" s="88" t="s">
        <v>56</v>
      </c>
      <c r="B7" s="76" t="s">
        <v>80</v>
      </c>
      <c r="C7" s="76" t="s">
        <v>80</v>
      </c>
      <c r="D7" s="77" t="s">
        <v>80</v>
      </c>
    </row>
    <row r="8" spans="1:6" ht="30" customHeight="1" x14ac:dyDescent="0.3">
      <c r="A8" s="89" t="s">
        <v>40</v>
      </c>
      <c r="B8" s="76" t="s">
        <v>80</v>
      </c>
      <c r="C8" s="90">
        <v>-8315.07</v>
      </c>
      <c r="D8" s="91">
        <f>SUM(B8:C8)</f>
        <v>-8315.07</v>
      </c>
    </row>
    <row r="9" spans="1:6" ht="30" customHeight="1" x14ac:dyDescent="0.3">
      <c r="A9" s="92" t="s">
        <v>81</v>
      </c>
      <c r="B9" s="93">
        <f>SUM(B6:B8)</f>
        <v>80000000</v>
      </c>
      <c r="C9" s="93">
        <f>SUM(C6:C8)</f>
        <v>-8315.07</v>
      </c>
      <c r="D9" s="94">
        <f>SUM(D6:D8)</f>
        <v>79991684.930000007</v>
      </c>
    </row>
    <row r="10" spans="1:6" ht="30" customHeight="1" x14ac:dyDescent="0.3">
      <c r="A10" s="88" t="s">
        <v>56</v>
      </c>
      <c r="B10" s="76" t="s">
        <v>80</v>
      </c>
      <c r="C10" s="76" t="s">
        <v>80</v>
      </c>
      <c r="D10" s="77" t="s">
        <v>80</v>
      </c>
    </row>
    <row r="11" spans="1:6" ht="30" customHeight="1" x14ac:dyDescent="0.3">
      <c r="A11" s="89" t="s">
        <v>40</v>
      </c>
      <c r="B11" s="76" t="s">
        <v>80</v>
      </c>
      <c r="C11" s="90">
        <f>+IS!C19</f>
        <v>28179855.447999973</v>
      </c>
      <c r="D11" s="95">
        <f>SUM(B11:C11)</f>
        <v>28179855.447999973</v>
      </c>
    </row>
    <row r="12" spans="1:6" ht="30" customHeight="1" thickBot="1" x14ac:dyDescent="0.35">
      <c r="A12" s="96" t="s">
        <v>82</v>
      </c>
      <c r="B12" s="97">
        <f>SUM(B9:B11)</f>
        <v>80000000</v>
      </c>
      <c r="C12" s="97">
        <f>SUM(C9:C11)</f>
        <v>28171540.377999973</v>
      </c>
      <c r="D12" s="98">
        <f>SUM(D9:D11)</f>
        <v>108171540.37799998</v>
      </c>
      <c r="E12" s="1"/>
    </row>
    <row r="13" spans="1:6" x14ac:dyDescent="0.3">
      <c r="F13" s="12"/>
    </row>
    <row r="14" spans="1:6" x14ac:dyDescent="0.3">
      <c r="B14" s="13"/>
    </row>
    <row r="15" spans="1:6" x14ac:dyDescent="0.3">
      <c r="A15" s="119"/>
      <c r="B15" s="119"/>
    </row>
    <row r="17" spans="1:2" x14ac:dyDescent="0.3">
      <c r="A17" s="119"/>
      <c r="B17" s="119"/>
    </row>
  </sheetData>
  <mergeCells count="4">
    <mergeCell ref="A15:B15"/>
    <mergeCell ref="A17:B17"/>
    <mergeCell ref="A3:B3"/>
    <mergeCell ref="A2:D2"/>
  </mergeCells>
  <dataValidations count="1">
    <dataValidation type="decimal" operator="notEqual" allowBlank="1" showErrorMessage="1" error="This is an invalid value!" sqref="C8 B6" xr:uid="{00000000-0002-0000-0200-000000000000}">
      <formula1>1E+25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90" firstPageNumber="3" orientation="portrait" useFirstPageNumber="1" verticalDpi="0" r:id="rId1"/>
  <headerFooter>
    <oddFooter>&amp;R&amp;"Arial,Regular"&amp;P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6"/>
  <sheetViews>
    <sheetView tabSelected="1" workbookViewId="0">
      <selection activeCell="E14" sqref="E14"/>
    </sheetView>
  </sheetViews>
  <sheetFormatPr defaultColWidth="11.453125" defaultRowHeight="14" x14ac:dyDescent="0.3"/>
  <cols>
    <col min="1" max="1" width="48" style="2" customWidth="1"/>
    <col min="2" max="2" width="20.54296875" style="2" customWidth="1"/>
    <col min="3" max="3" width="22" style="2" customWidth="1"/>
    <col min="4" max="4" width="20.08984375" style="2" customWidth="1"/>
    <col min="5" max="16384" width="11.453125" style="2"/>
  </cols>
  <sheetData>
    <row r="1" spans="1:3" ht="13.75" customHeight="1" x14ac:dyDescent="0.3">
      <c r="A1" s="127" t="s">
        <v>87</v>
      </c>
      <c r="B1" s="127"/>
      <c r="C1" s="127"/>
    </row>
    <row r="2" spans="1:3" x14ac:dyDescent="0.3">
      <c r="A2" s="118" t="s">
        <v>85</v>
      </c>
      <c r="B2" s="118"/>
      <c r="C2" s="118"/>
    </row>
    <row r="3" spans="1:3" ht="14.5" thickBot="1" x14ac:dyDescent="0.35">
      <c r="A3" s="52"/>
      <c r="B3" s="52"/>
      <c r="C3" s="53" t="s">
        <v>48</v>
      </c>
    </row>
    <row r="4" spans="1:3" x14ac:dyDescent="0.3">
      <c r="A4" s="99"/>
      <c r="B4" s="100" t="s">
        <v>33</v>
      </c>
      <c r="C4" s="101" t="s">
        <v>34</v>
      </c>
    </row>
    <row r="5" spans="1:3" x14ac:dyDescent="0.3">
      <c r="A5" s="121" t="s">
        <v>58</v>
      </c>
      <c r="B5" s="122"/>
      <c r="C5" s="123"/>
    </row>
    <row r="6" spans="1:3" x14ac:dyDescent="0.3">
      <c r="A6" s="102" t="s">
        <v>59</v>
      </c>
      <c r="B6" s="103">
        <v>15029369.859999999</v>
      </c>
      <c r="C6" s="104" t="s">
        <v>80</v>
      </c>
    </row>
    <row r="7" spans="1:3" x14ac:dyDescent="0.3">
      <c r="A7" s="105" t="s">
        <v>60</v>
      </c>
      <c r="B7" s="106">
        <v>15029369.859999999</v>
      </c>
      <c r="C7" s="77" t="s">
        <v>80</v>
      </c>
    </row>
    <row r="8" spans="1:3" x14ac:dyDescent="0.3">
      <c r="A8" s="102" t="s">
        <v>61</v>
      </c>
      <c r="B8" s="103">
        <v>-15037684.93</v>
      </c>
      <c r="C8" s="107">
        <v>-394343810</v>
      </c>
    </row>
    <row r="9" spans="1:3" x14ac:dyDescent="0.3">
      <c r="A9" s="105" t="s">
        <v>62</v>
      </c>
      <c r="B9" s="76" t="s">
        <v>80</v>
      </c>
      <c r="C9" s="108">
        <v>-1730430</v>
      </c>
    </row>
    <row r="10" spans="1:3" x14ac:dyDescent="0.3">
      <c r="A10" s="105" t="s">
        <v>63</v>
      </c>
      <c r="B10" s="76" t="s">
        <v>80</v>
      </c>
      <c r="C10" s="108">
        <v>-172187500</v>
      </c>
    </row>
    <row r="11" spans="1:3" x14ac:dyDescent="0.3">
      <c r="A11" s="105" t="s">
        <v>64</v>
      </c>
      <c r="B11" s="76" t="s">
        <v>80</v>
      </c>
      <c r="C11" s="108">
        <v>-9062500</v>
      </c>
    </row>
    <row r="12" spans="1:3" x14ac:dyDescent="0.3">
      <c r="A12" s="105" t="s">
        <v>65</v>
      </c>
      <c r="B12" s="76" t="s">
        <v>80</v>
      </c>
      <c r="C12" s="108">
        <v>-69804853.939999998</v>
      </c>
    </row>
    <row r="13" spans="1:3" x14ac:dyDescent="0.3">
      <c r="A13" s="105" t="s">
        <v>66</v>
      </c>
      <c r="B13" s="106">
        <v>-15037684.93</v>
      </c>
      <c r="C13" s="108">
        <v>-141558526.06</v>
      </c>
    </row>
    <row r="14" spans="1:3" ht="28" x14ac:dyDescent="0.3">
      <c r="A14" s="109" t="s">
        <v>67</v>
      </c>
      <c r="B14" s="110">
        <v>-8315.070000000298</v>
      </c>
      <c r="C14" s="111">
        <v>-394343810</v>
      </c>
    </row>
    <row r="15" spans="1:3" x14ac:dyDescent="0.3">
      <c r="A15" s="124" t="s">
        <v>68</v>
      </c>
      <c r="B15" s="125"/>
      <c r="C15" s="126"/>
    </row>
    <row r="16" spans="1:3" x14ac:dyDescent="0.3">
      <c r="A16" s="102" t="s">
        <v>59</v>
      </c>
      <c r="B16" s="78" t="s">
        <v>80</v>
      </c>
      <c r="C16" s="107">
        <v>1027980716.96</v>
      </c>
    </row>
    <row r="17" spans="1:4" ht="28" x14ac:dyDescent="0.3">
      <c r="A17" s="112" t="s">
        <v>69</v>
      </c>
      <c r="B17" s="76" t="s">
        <v>80</v>
      </c>
      <c r="C17" s="108">
        <v>1027980716.96</v>
      </c>
    </row>
    <row r="18" spans="1:4" x14ac:dyDescent="0.3">
      <c r="A18" s="102" t="s">
        <v>61</v>
      </c>
      <c r="B18" s="78" t="s">
        <v>80</v>
      </c>
      <c r="C18" s="107">
        <v>-61078243.68</v>
      </c>
    </row>
    <row r="19" spans="1:4" x14ac:dyDescent="0.3">
      <c r="A19" s="105" t="s">
        <v>70</v>
      </c>
      <c r="B19" s="76" t="s">
        <v>80</v>
      </c>
      <c r="C19" s="108">
        <v>-61078243.68</v>
      </c>
    </row>
    <row r="20" spans="1:4" ht="28" x14ac:dyDescent="0.3">
      <c r="A20" s="109" t="s">
        <v>71</v>
      </c>
      <c r="B20" s="78" t="s">
        <v>80</v>
      </c>
      <c r="C20" s="107">
        <v>966902473.28000009</v>
      </c>
    </row>
    <row r="21" spans="1:4" x14ac:dyDescent="0.3">
      <c r="A21" s="124" t="s">
        <v>72</v>
      </c>
      <c r="B21" s="125"/>
      <c r="C21" s="126"/>
    </row>
    <row r="22" spans="1:4" x14ac:dyDescent="0.3">
      <c r="A22" s="102" t="s">
        <v>59</v>
      </c>
      <c r="B22" s="103">
        <v>80000000</v>
      </c>
      <c r="C22" s="107">
        <v>5517472439.04</v>
      </c>
    </row>
    <row r="23" spans="1:4" ht="28" x14ac:dyDescent="0.3">
      <c r="A23" s="112" t="s">
        <v>73</v>
      </c>
      <c r="B23" s="76" t="s">
        <v>80</v>
      </c>
      <c r="C23" s="108">
        <v>5517472439.04</v>
      </c>
    </row>
    <row r="24" spans="1:4" ht="28" x14ac:dyDescent="0.3">
      <c r="A24" s="112" t="s">
        <v>74</v>
      </c>
      <c r="B24" s="106">
        <v>80000000</v>
      </c>
      <c r="C24" s="77" t="s">
        <v>80</v>
      </c>
    </row>
    <row r="25" spans="1:4" x14ac:dyDescent="0.3">
      <c r="A25" s="102" t="s">
        <v>61</v>
      </c>
      <c r="B25" s="78" t="s">
        <v>80</v>
      </c>
      <c r="C25" s="107">
        <v>-5648192607.0100002</v>
      </c>
    </row>
    <row r="26" spans="1:4" x14ac:dyDescent="0.3">
      <c r="A26" s="105" t="s">
        <v>75</v>
      </c>
      <c r="B26" s="76" t="s">
        <v>80</v>
      </c>
      <c r="C26" s="108">
        <v>-709270850.69000006</v>
      </c>
    </row>
    <row r="27" spans="1:4" x14ac:dyDescent="0.3">
      <c r="A27" s="105" t="s">
        <v>66</v>
      </c>
      <c r="B27" s="76" t="s">
        <v>80</v>
      </c>
      <c r="C27" s="108">
        <v>-4938921756.3199997</v>
      </c>
    </row>
    <row r="28" spans="1:4" ht="28" x14ac:dyDescent="0.3">
      <c r="A28" s="113" t="s">
        <v>76</v>
      </c>
      <c r="B28" s="103">
        <v>80000000</v>
      </c>
      <c r="C28" s="107">
        <v>-130720167.97000027</v>
      </c>
    </row>
    <row r="29" spans="1:4" x14ac:dyDescent="0.3">
      <c r="A29" s="102" t="s">
        <v>77</v>
      </c>
      <c r="B29" s="110">
        <v>79991684.930000007</v>
      </c>
      <c r="C29" s="111">
        <v>441838495.30999982</v>
      </c>
    </row>
    <row r="30" spans="1:4" ht="28" x14ac:dyDescent="0.3">
      <c r="A30" s="109" t="s">
        <v>78</v>
      </c>
      <c r="B30" s="78" t="s">
        <v>80</v>
      </c>
      <c r="C30" s="107">
        <v>79991684.930000007</v>
      </c>
    </row>
    <row r="31" spans="1:4" ht="28.5" thickBot="1" x14ac:dyDescent="0.35">
      <c r="A31" s="114" t="s">
        <v>79</v>
      </c>
      <c r="B31" s="115">
        <v>79991684.930000007</v>
      </c>
      <c r="C31" s="116">
        <v>521830180.23999983</v>
      </c>
      <c r="D31" s="11"/>
    </row>
    <row r="33" spans="1:4" x14ac:dyDescent="0.3">
      <c r="B33" s="3"/>
      <c r="D33" s="1"/>
    </row>
    <row r="34" spans="1:4" x14ac:dyDescent="0.3">
      <c r="A34" s="4"/>
      <c r="B34" s="5"/>
      <c r="C34" s="6"/>
    </row>
    <row r="35" spans="1:4" x14ac:dyDescent="0.3">
      <c r="C35" s="1"/>
    </row>
    <row r="36" spans="1:4" x14ac:dyDescent="0.3">
      <c r="A36" s="4"/>
      <c r="B36" s="5"/>
      <c r="C36" s="6"/>
    </row>
  </sheetData>
  <mergeCells count="5">
    <mergeCell ref="A5:C5"/>
    <mergeCell ref="A15:C15"/>
    <mergeCell ref="A21:C21"/>
    <mergeCell ref="A1:C1"/>
    <mergeCell ref="A2:C2"/>
  </mergeCells>
  <dataValidations count="1">
    <dataValidation type="decimal" operator="notEqual" allowBlank="1" showErrorMessage="1" error="This is an invalid value!" sqref="C19 B13 B24 B7 C26:C27 C23" xr:uid="{00000000-0002-0000-0300-000000000000}">
      <formula1>1E+25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95" firstPageNumber="4" orientation="portrait" useFirstPageNumber="1" verticalDpi="0" r:id="rId1"/>
  <headerFooter>
    <oddFooter>&amp;R&amp;"Arial,Regular"&amp;P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IS</vt:lpstr>
      <vt:lpstr>CA</vt:lpstr>
      <vt:lpstr>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Onon Jargalsaikha</cp:lastModifiedBy>
  <cp:lastPrinted>2022-07-21T06:12:06Z</cp:lastPrinted>
  <dcterms:created xsi:type="dcterms:W3CDTF">2022-07-19T07:16:25Z</dcterms:created>
  <dcterms:modified xsi:type="dcterms:W3CDTF">2022-07-21T06:53:54Z</dcterms:modified>
</cp:coreProperties>
</file>