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nla Gobi 2018 -\Khasvuu\DSS 2020\"/>
    </mc:Choice>
  </mc:AlternateContent>
  <xr:revisionPtr revIDLastSave="0" documentId="8_{A534821E-A7FC-48F3-987E-32DD4DC632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НҮҮР" sheetId="1" r:id="rId1"/>
    <sheet name="balans" sheetId="2" r:id="rId2"/>
    <sheet name="ct-1.1" sheetId="4" r:id="rId3"/>
    <sheet name="CT-2" sheetId="5" r:id="rId4"/>
    <sheet name="CT-3-1" sheetId="6" r:id="rId5"/>
    <sheet name="Sheet3" sheetId="3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8" i="6" l="1"/>
  <c r="AI57" i="6"/>
  <c r="AC57" i="6"/>
  <c r="W57" i="6"/>
  <c r="Q57" i="6"/>
  <c r="K57" i="6"/>
  <c r="D57" i="6"/>
  <c r="D54" i="6"/>
  <c r="D53" i="6"/>
  <c r="D52" i="6"/>
  <c r="D51" i="6"/>
  <c r="D50" i="6"/>
  <c r="AH49" i="6"/>
  <c r="AB49" i="6"/>
  <c r="V49" i="6"/>
  <c r="P49" i="6"/>
  <c r="J49" i="6"/>
  <c r="C49" i="6"/>
  <c r="D48" i="6"/>
  <c r="D47" i="6"/>
  <c r="D46" i="6"/>
  <c r="D45" i="6"/>
  <c r="AH44" i="6"/>
  <c r="AH55" i="6" s="1"/>
  <c r="AB44" i="6"/>
  <c r="AB55" i="6" s="1"/>
  <c r="V44" i="6"/>
  <c r="V55" i="6" s="1"/>
  <c r="P44" i="6"/>
  <c r="J44" i="6"/>
  <c r="J55" i="6" s="1"/>
  <c r="C44" i="6"/>
  <c r="C55" i="6" s="1"/>
  <c r="D41" i="6"/>
  <c r="D40" i="6"/>
  <c r="D39" i="6"/>
  <c r="D38" i="6"/>
  <c r="J37" i="6"/>
  <c r="J35" i="6" s="1"/>
  <c r="D36" i="6"/>
  <c r="AH35" i="6"/>
  <c r="AB35" i="6"/>
  <c r="AB42" i="6" s="1"/>
  <c r="V35" i="6"/>
  <c r="P35" i="6"/>
  <c r="C35" i="6"/>
  <c r="D34" i="6"/>
  <c r="D33" i="6"/>
  <c r="D32" i="6"/>
  <c r="D31" i="6"/>
  <c r="D30" i="6"/>
  <c r="D29" i="6"/>
  <c r="D28" i="6"/>
  <c r="D27" i="6"/>
  <c r="AH26" i="6"/>
  <c r="AH42" i="6" s="1"/>
  <c r="AB26" i="6"/>
  <c r="V26" i="6"/>
  <c r="P26" i="6"/>
  <c r="J26" i="6"/>
  <c r="C26" i="6"/>
  <c r="C42" i="6" s="1"/>
  <c r="J23" i="6"/>
  <c r="D23" i="6"/>
  <c r="D22" i="6"/>
  <c r="D21" i="6"/>
  <c r="D20" i="6"/>
  <c r="D19" i="6"/>
  <c r="D18" i="6"/>
  <c r="D17" i="6"/>
  <c r="D16" i="6"/>
  <c r="D15" i="6"/>
  <c r="D14" i="6" s="1"/>
  <c r="AH14" i="6"/>
  <c r="AB14" i="6"/>
  <c r="V14" i="6"/>
  <c r="V24" i="6" s="1"/>
  <c r="P14" i="6"/>
  <c r="J14" i="6"/>
  <c r="C14" i="6"/>
  <c r="J13" i="6"/>
  <c r="D13" i="6"/>
  <c r="D12" i="6"/>
  <c r="D11" i="6"/>
  <c r="D10" i="6"/>
  <c r="D9" i="6"/>
  <c r="D8" i="6"/>
  <c r="AH7" i="6"/>
  <c r="AH24" i="6" s="1"/>
  <c r="AB7" i="6"/>
  <c r="AB24" i="6" s="1"/>
  <c r="P7" i="6"/>
  <c r="P24" i="6" s="1"/>
  <c r="J7" i="6"/>
  <c r="J24" i="6" s="1"/>
  <c r="C7" i="6"/>
  <c r="C24" i="6" s="1"/>
  <c r="J22" i="5"/>
  <c r="J21" i="5"/>
  <c r="J20" i="5"/>
  <c r="I18" i="5"/>
  <c r="J18" i="5" s="1"/>
  <c r="I15" i="5"/>
  <c r="I23" i="5" s="1"/>
  <c r="F15" i="5"/>
  <c r="F23" i="5" s="1"/>
  <c r="C15" i="5"/>
  <c r="C23" i="5" s="1"/>
  <c r="J14" i="5"/>
  <c r="J13" i="5"/>
  <c r="J12" i="5"/>
  <c r="J10" i="5"/>
  <c r="J7" i="5"/>
  <c r="J15" i="5" s="1"/>
  <c r="J23" i="5" s="1"/>
  <c r="E9" i="4"/>
  <c r="E24" i="4" s="1"/>
  <c r="E26" i="4" s="1"/>
  <c r="E28" i="4" s="1"/>
  <c r="D9" i="4"/>
  <c r="D24" i="4" s="1"/>
  <c r="D26" i="4" s="1"/>
  <c r="D28" i="4" s="1"/>
  <c r="X223" i="2"/>
  <c r="W223" i="2"/>
  <c r="T223" i="2"/>
  <c r="S223" i="2"/>
  <c r="P223" i="2"/>
  <c r="O223" i="2"/>
  <c r="L223" i="2"/>
  <c r="K223" i="2"/>
  <c r="G223" i="2"/>
  <c r="D222" i="2"/>
  <c r="C222" i="2"/>
  <c r="H221" i="2"/>
  <c r="H223" i="2" s="1"/>
  <c r="C221" i="2"/>
  <c r="D218" i="2"/>
  <c r="C218" i="2"/>
  <c r="D214" i="2"/>
  <c r="C214" i="2"/>
  <c r="X210" i="2"/>
  <c r="W210" i="2"/>
  <c r="T210" i="2"/>
  <c r="S210" i="2"/>
  <c r="P210" i="2"/>
  <c r="O210" i="2"/>
  <c r="L210" i="2"/>
  <c r="K210" i="2"/>
  <c r="H210" i="2"/>
  <c r="G210" i="2"/>
  <c r="D209" i="2"/>
  <c r="C209" i="2"/>
  <c r="D208" i="2"/>
  <c r="C208" i="2"/>
  <c r="D207" i="2"/>
  <c r="C207" i="2"/>
  <c r="D206" i="2"/>
  <c r="C206" i="2"/>
  <c r="D205" i="2"/>
  <c r="D210" i="2" s="1"/>
  <c r="C205" i="2"/>
  <c r="X203" i="2"/>
  <c r="X211" i="2" s="1"/>
  <c r="X224" i="2" s="1"/>
  <c r="W203" i="2"/>
  <c r="W211" i="2" s="1"/>
  <c r="T203" i="2"/>
  <c r="T211" i="2" s="1"/>
  <c r="T224" i="2" s="1"/>
  <c r="S203" i="2"/>
  <c r="P203" i="2"/>
  <c r="O203" i="2"/>
  <c r="L203" i="2"/>
  <c r="K203" i="2"/>
  <c r="K211" i="2" s="1"/>
  <c r="K224" i="2" s="1"/>
  <c r="H203" i="2"/>
  <c r="H211" i="2" s="1"/>
  <c r="H224" i="2" s="1"/>
  <c r="D202" i="2"/>
  <c r="C202" i="2"/>
  <c r="D201" i="2"/>
  <c r="C201" i="2"/>
  <c r="D200" i="2"/>
  <c r="C200" i="2"/>
  <c r="D199" i="2"/>
  <c r="C199" i="2"/>
  <c r="D198" i="2"/>
  <c r="C198" i="2"/>
  <c r="D197" i="2"/>
  <c r="C197" i="2"/>
  <c r="D196" i="2"/>
  <c r="C196" i="2"/>
  <c r="D195" i="2"/>
  <c r="C195" i="2"/>
  <c r="D194" i="2"/>
  <c r="C194" i="2"/>
  <c r="D193" i="2"/>
  <c r="C193" i="2"/>
  <c r="D192" i="2"/>
  <c r="C192" i="2"/>
  <c r="G191" i="2"/>
  <c r="G203" i="2" s="1"/>
  <c r="G211" i="2" s="1"/>
  <c r="G224" i="2" s="1"/>
  <c r="D191" i="2"/>
  <c r="X186" i="2"/>
  <c r="W186" i="2"/>
  <c r="T186" i="2"/>
  <c r="S186" i="2"/>
  <c r="P186" i="2"/>
  <c r="O186" i="2"/>
  <c r="L186" i="2"/>
  <c r="K186" i="2"/>
  <c r="H186" i="2"/>
  <c r="G186" i="2"/>
  <c r="D185" i="2"/>
  <c r="C185" i="2"/>
  <c r="D184" i="2"/>
  <c r="C184" i="2"/>
  <c r="D183" i="2"/>
  <c r="C183" i="2"/>
  <c r="D182" i="2"/>
  <c r="C182" i="2"/>
  <c r="D181" i="2"/>
  <c r="C181" i="2"/>
  <c r="D180" i="2"/>
  <c r="C180" i="2"/>
  <c r="D179" i="2"/>
  <c r="C179" i="2"/>
  <c r="D178" i="2"/>
  <c r="C178" i="2"/>
  <c r="D177" i="2"/>
  <c r="D186" i="2" s="1"/>
  <c r="C177" i="2"/>
  <c r="X175" i="2"/>
  <c r="X187" i="2" s="1"/>
  <c r="X229" i="2" s="1"/>
  <c r="W175" i="2"/>
  <c r="W187" i="2" s="1"/>
  <c r="T175" i="2"/>
  <c r="T187" i="2" s="1"/>
  <c r="T229" i="2" s="1"/>
  <c r="S175" i="2"/>
  <c r="S187" i="2" s="1"/>
  <c r="P175" i="2"/>
  <c r="P187" i="2" s="1"/>
  <c r="O175" i="2"/>
  <c r="O187" i="2" s="1"/>
  <c r="L175" i="2"/>
  <c r="L187" i="2" s="1"/>
  <c r="K175" i="2"/>
  <c r="K187" i="2" s="1"/>
  <c r="D173" i="2"/>
  <c r="C173" i="2"/>
  <c r="D172" i="2"/>
  <c r="C172" i="2"/>
  <c r="D171" i="2"/>
  <c r="C171" i="2"/>
  <c r="H170" i="2"/>
  <c r="D170" i="2" s="1"/>
  <c r="C170" i="2"/>
  <c r="D169" i="2"/>
  <c r="C169" i="2"/>
  <c r="G168" i="2"/>
  <c r="G175" i="2" s="1"/>
  <c r="G187" i="2" s="1"/>
  <c r="D168" i="2"/>
  <c r="C168" i="2"/>
  <c r="H167" i="2"/>
  <c r="D167" i="2" s="1"/>
  <c r="C167" i="2"/>
  <c r="D166" i="2"/>
  <c r="C166" i="2"/>
  <c r="D165" i="2"/>
  <c r="C165" i="2"/>
  <c r="W155" i="2"/>
  <c r="S155" i="2"/>
  <c r="O155" i="2"/>
  <c r="K155" i="2"/>
  <c r="G155" i="2"/>
  <c r="X148" i="2"/>
  <c r="T148" i="2"/>
  <c r="P148" i="2"/>
  <c r="L148" i="2"/>
  <c r="H148" i="2"/>
  <c r="D147" i="2"/>
  <c r="C147" i="2"/>
  <c r="D146" i="2"/>
  <c r="C146" i="2"/>
  <c r="D143" i="2"/>
  <c r="C143" i="2"/>
  <c r="D139" i="2"/>
  <c r="C139" i="2"/>
  <c r="C148" i="2" s="1"/>
  <c r="X135" i="2"/>
  <c r="T135" i="2"/>
  <c r="P135" i="2"/>
  <c r="L135" i="2"/>
  <c r="H135" i="2"/>
  <c r="D134" i="2"/>
  <c r="C134" i="2"/>
  <c r="D133" i="2"/>
  <c r="C133" i="2"/>
  <c r="D132" i="2"/>
  <c r="C132" i="2"/>
  <c r="D131" i="2"/>
  <c r="C131" i="2"/>
  <c r="D130" i="2"/>
  <c r="C130" i="2"/>
  <c r="X128" i="2"/>
  <c r="T128" i="2"/>
  <c r="T136" i="2" s="1"/>
  <c r="T149" i="2" s="1"/>
  <c r="P128" i="2"/>
  <c r="P136" i="2" s="1"/>
  <c r="P149" i="2" s="1"/>
  <c r="L128" i="2"/>
  <c r="L136" i="2" s="1"/>
  <c r="L149" i="2" s="1"/>
  <c r="H128" i="2"/>
  <c r="D127" i="2"/>
  <c r="C127" i="2"/>
  <c r="D126" i="2"/>
  <c r="C126" i="2"/>
  <c r="D125" i="2"/>
  <c r="C125" i="2"/>
  <c r="D124" i="2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C128" i="2" s="1"/>
  <c r="X112" i="2"/>
  <c r="X111" i="2"/>
  <c r="T111" i="2"/>
  <c r="P111" i="2"/>
  <c r="L111" i="2"/>
  <c r="H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D111" i="2" s="1"/>
  <c r="C103" i="2"/>
  <c r="D102" i="2"/>
  <c r="C102" i="2"/>
  <c r="X100" i="2"/>
  <c r="T100" i="2"/>
  <c r="T112" i="2" s="1"/>
  <c r="P100" i="2"/>
  <c r="L100" i="2"/>
  <c r="L112" i="2" s="1"/>
  <c r="H100" i="2"/>
  <c r="H112" i="2" s="1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D100" i="2" s="1"/>
  <c r="C91" i="2"/>
  <c r="D90" i="2"/>
  <c r="C90" i="2"/>
  <c r="X67" i="2"/>
  <c r="W67" i="2"/>
  <c r="T67" i="2"/>
  <c r="S67" i="2"/>
  <c r="P67" i="2"/>
  <c r="O67" i="2"/>
  <c r="L67" i="2"/>
  <c r="K67" i="2"/>
  <c r="H67" i="2"/>
  <c r="G67" i="2"/>
  <c r="D66" i="2"/>
  <c r="C66" i="2"/>
  <c r="D65" i="2"/>
  <c r="C65" i="2"/>
  <c r="D62" i="2"/>
  <c r="C62" i="2"/>
  <c r="D58" i="2"/>
  <c r="D67" i="2" s="1"/>
  <c r="C58" i="2"/>
  <c r="C67" i="2" s="1"/>
  <c r="X54" i="2"/>
  <c r="W54" i="2"/>
  <c r="T54" i="2"/>
  <c r="S54" i="2"/>
  <c r="P54" i="2"/>
  <c r="O54" i="2"/>
  <c r="L54" i="2"/>
  <c r="K54" i="2"/>
  <c r="H54" i="2"/>
  <c r="G54" i="2"/>
  <c r="D53" i="2"/>
  <c r="C53" i="2"/>
  <c r="D52" i="2"/>
  <c r="C52" i="2"/>
  <c r="D51" i="2"/>
  <c r="C51" i="2"/>
  <c r="D50" i="2"/>
  <c r="C50" i="2"/>
  <c r="D49" i="2"/>
  <c r="D54" i="2" s="1"/>
  <c r="C49" i="2"/>
  <c r="X47" i="2"/>
  <c r="W47" i="2"/>
  <c r="W55" i="2" s="1"/>
  <c r="W68" i="2" s="1"/>
  <c r="T47" i="2"/>
  <c r="T55" i="2" s="1"/>
  <c r="T68" i="2" s="1"/>
  <c r="S47" i="2"/>
  <c r="P47" i="2"/>
  <c r="O47" i="2"/>
  <c r="L47" i="2"/>
  <c r="K47" i="2"/>
  <c r="H47" i="2"/>
  <c r="G47" i="2"/>
  <c r="G55" i="2" s="1"/>
  <c r="G68" i="2" s="1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C47" i="2" s="1"/>
  <c r="X30" i="2"/>
  <c r="W30" i="2"/>
  <c r="T30" i="2"/>
  <c r="S30" i="2"/>
  <c r="P30" i="2"/>
  <c r="O30" i="2"/>
  <c r="L30" i="2"/>
  <c r="K30" i="2"/>
  <c r="H30" i="2"/>
  <c r="G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D30" i="2" s="1"/>
  <c r="C22" i="2"/>
  <c r="D21" i="2"/>
  <c r="C21" i="2"/>
  <c r="X19" i="2"/>
  <c r="W19" i="2"/>
  <c r="T19" i="2"/>
  <c r="S19" i="2"/>
  <c r="S31" i="2" s="1"/>
  <c r="P19" i="2"/>
  <c r="P31" i="2" s="1"/>
  <c r="O19" i="2"/>
  <c r="O31" i="2" s="1"/>
  <c r="L19" i="2"/>
  <c r="L31" i="2" s="1"/>
  <c r="K19" i="2"/>
  <c r="K31" i="2" s="1"/>
  <c r="H19" i="2"/>
  <c r="H31" i="2" s="1"/>
  <c r="G19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C19" i="2" s="1"/>
  <c r="L55" i="2" l="1"/>
  <c r="L68" i="2" s="1"/>
  <c r="D175" i="2"/>
  <c r="D187" i="2" s="1"/>
  <c r="C223" i="2"/>
  <c r="C30" i="2"/>
  <c r="C55" i="2"/>
  <c r="C68" i="2" s="1"/>
  <c r="C54" i="2"/>
  <c r="O55" i="2"/>
  <c r="O68" i="2" s="1"/>
  <c r="C100" i="2"/>
  <c r="P112" i="2"/>
  <c r="H136" i="2"/>
  <c r="H149" i="2" s="1"/>
  <c r="X136" i="2"/>
  <c r="X149" i="2" s="1"/>
  <c r="X155" i="2" s="1"/>
  <c r="C175" i="2"/>
  <c r="C187" i="2" s="1"/>
  <c r="L211" i="2"/>
  <c r="L224" i="2" s="1"/>
  <c r="L229" i="2" s="1"/>
  <c r="D223" i="2"/>
  <c r="D221" i="2"/>
  <c r="AB56" i="6"/>
  <c r="D26" i="6"/>
  <c r="X31" i="2"/>
  <c r="X74" i="2" s="1"/>
  <c r="S211" i="2"/>
  <c r="S224" i="2" s="1"/>
  <c r="D49" i="6"/>
  <c r="D19" i="2"/>
  <c r="T31" i="2"/>
  <c r="D47" i="2"/>
  <c r="H55" i="2"/>
  <c r="H68" i="2" s="1"/>
  <c r="H74" i="2" s="1"/>
  <c r="P55" i="2"/>
  <c r="P68" i="2" s="1"/>
  <c r="X55" i="2"/>
  <c r="X68" i="2" s="1"/>
  <c r="C111" i="2"/>
  <c r="D128" i="2"/>
  <c r="C135" i="2"/>
  <c r="C136" i="2" s="1"/>
  <c r="C149" i="2" s="1"/>
  <c r="D148" i="2"/>
  <c r="P229" i="2"/>
  <c r="D203" i="2"/>
  <c r="D211" i="2" s="1"/>
  <c r="D224" i="2" s="1"/>
  <c r="D229" i="2" s="1"/>
  <c r="W224" i="2"/>
  <c r="W229" i="2" s="1"/>
  <c r="C210" i="2"/>
  <c r="O211" i="2"/>
  <c r="O224" i="2" s="1"/>
  <c r="O229" i="2" s="1"/>
  <c r="AH56" i="6"/>
  <c r="P42" i="6"/>
  <c r="P55" i="6"/>
  <c r="D44" i="6"/>
  <c r="G31" i="2"/>
  <c r="G74" i="2" s="1"/>
  <c r="W31" i="2"/>
  <c r="K55" i="2"/>
  <c r="K68" i="2" s="1"/>
  <c r="K74" i="2" s="1"/>
  <c r="S55" i="2"/>
  <c r="S68" i="2" s="1"/>
  <c r="S74" i="2" s="1"/>
  <c r="D135" i="2"/>
  <c r="C186" i="2"/>
  <c r="P211" i="2"/>
  <c r="P224" i="2" s="1"/>
  <c r="D7" i="6"/>
  <c r="V42" i="6"/>
  <c r="V56" i="6" s="1"/>
  <c r="J42" i="6"/>
  <c r="E57" i="6"/>
  <c r="D24" i="6"/>
  <c r="E24" i="6"/>
  <c r="C56" i="6"/>
  <c r="J56" i="6"/>
  <c r="J66" i="6" s="1"/>
  <c r="P56" i="6"/>
  <c r="D37" i="6"/>
  <c r="D35" i="6" s="1"/>
  <c r="D42" i="6" s="1"/>
  <c r="L74" i="2"/>
  <c r="O74" i="2"/>
  <c r="P74" i="2"/>
  <c r="H155" i="2"/>
  <c r="L155" i="2"/>
  <c r="T74" i="2"/>
  <c r="D55" i="2"/>
  <c r="D68" i="2" s="1"/>
  <c r="S229" i="2"/>
  <c r="D112" i="2"/>
  <c r="C31" i="2"/>
  <c r="C74" i="2" s="1"/>
  <c r="C112" i="2"/>
  <c r="D31" i="2"/>
  <c r="D74" i="2" s="1"/>
  <c r="P155" i="2"/>
  <c r="W74" i="2"/>
  <c r="T155" i="2"/>
  <c r="G229" i="2"/>
  <c r="K229" i="2"/>
  <c r="H175" i="2"/>
  <c r="H187" i="2" s="1"/>
  <c r="H229" i="2" s="1"/>
  <c r="C191" i="2"/>
  <c r="C203" i="2" s="1"/>
  <c r="C211" i="2" s="1"/>
  <c r="C224" i="2" s="1"/>
  <c r="C229" i="2" s="1"/>
  <c r="D136" i="2" l="1"/>
  <c r="D149" i="2" s="1"/>
  <c r="D155" i="2" s="1"/>
  <c r="D55" i="6"/>
  <c r="E55" i="6" s="1"/>
  <c r="C155" i="2"/>
  <c r="D56" i="6" l="1"/>
</calcChain>
</file>

<file path=xl/sharedStrings.xml><?xml version="1.0" encoding="utf-8"?>
<sst xmlns="http://schemas.openxmlformats.org/spreadsheetml/2006/main" count="2749" uniqueCount="306">
  <si>
    <t>Байгууллагын  регистр     2 688 565</t>
  </si>
  <si>
    <t xml:space="preserve">                  Сангийн сайдын 2012 оны  .... тоот</t>
  </si>
  <si>
    <t>Хаяг: Дархан-уул аймаг Дархан сум 3-р баг</t>
  </si>
  <si>
    <t xml:space="preserve">                  тушаалын  2 дугаар хавсралт</t>
  </si>
  <si>
    <t>Утас: 70376580 , 70377741</t>
  </si>
  <si>
    <r>
      <t xml:space="preserve">Өмчийн хэлбэр:  Төрийн .....  Хувь      Хувийн </t>
    </r>
    <r>
      <rPr>
        <b/>
        <sz val="10"/>
        <rFont val="Arial"/>
        <family val="2"/>
      </rPr>
      <t>100</t>
    </r>
    <r>
      <rPr>
        <sz val="10"/>
        <rFont val="Arial"/>
        <family val="2"/>
      </rPr>
      <t xml:space="preserve"> хувь</t>
    </r>
  </si>
  <si>
    <t xml:space="preserve">         " ДАРХАН-СЭЛЭНГИЙН  ЦАХИЛГААН ТҮГЭЭХ СҮЛЖЭЭ " ХК-ИЙН</t>
  </si>
  <si>
    <t xml:space="preserve">                        2019  ОНЫ  4-Р УЛИРЛЫН  САНХҮҮГИЙН ТАЙЛАН</t>
  </si>
  <si>
    <t xml:space="preserve">  Хянаж хүлээн авсан байгууллагын нэр</t>
  </si>
  <si>
    <t xml:space="preserve">     сар өдөр</t>
  </si>
  <si>
    <t>Гарын үсэг</t>
  </si>
  <si>
    <t xml:space="preserve">Ай-Жэй Эй Эйч-Аудит  ХХК  </t>
  </si>
  <si>
    <t>Сангийн яам</t>
  </si>
  <si>
    <t>УТОХГ</t>
  </si>
  <si>
    <t>ЭХЗХороо</t>
  </si>
  <si>
    <t>ЭХЯам</t>
  </si>
  <si>
    <t>ТУЗ</t>
  </si>
  <si>
    <t xml:space="preserve">                         САНХҮҮГИЙН БАЙДЛЫН ТАЙЛАН</t>
  </si>
  <si>
    <t xml:space="preserve"> Дархан-Сэлэнгийн Цахилгаан Түгээх Сүлжээ  ХК</t>
  </si>
  <si>
    <t xml:space="preserve">                                                  2019 оны  10-р сарын 31</t>
  </si>
  <si>
    <t xml:space="preserve">  ДСЦТС ХК-ийн Дархан төв</t>
  </si>
  <si>
    <t xml:space="preserve">                                      2019 оны  10-р сарын 31</t>
  </si>
  <si>
    <t xml:space="preserve">  ДСЦТС ХК-ийн Сүхбаатар салбар</t>
  </si>
  <si>
    <t xml:space="preserve">                                2019 оны  10-р сарын 31</t>
  </si>
  <si>
    <t xml:space="preserve"> ДСЦТС ХК-ийн Зүүнхараа салбар</t>
  </si>
  <si>
    <t xml:space="preserve"> ДСЦТС ХК-ийн Хөтөл салбар</t>
  </si>
  <si>
    <t>ДСЦТС ХК-ийн Жаргалант салбар</t>
  </si>
  <si>
    <t xml:space="preserve">                                           2019 оны  10-р сарын 31</t>
  </si>
  <si>
    <t xml:space="preserve">   / Аж ахуйн  нэгжийн  нэр /</t>
  </si>
  <si>
    <t xml:space="preserve"> / Аж ахуйн  нэгжийн  нэр /</t>
  </si>
  <si>
    <t xml:space="preserve">                                                             ( төгрөгөөр )</t>
  </si>
  <si>
    <t xml:space="preserve">                                                   ( төгрөгөөр )</t>
  </si>
  <si>
    <t xml:space="preserve">                                               ( төгрөгөөр )</t>
  </si>
  <si>
    <t xml:space="preserve"> Мөрийн дугаар</t>
  </si>
  <si>
    <t>Үзүүлэлт</t>
  </si>
  <si>
    <t>01-р сарын 01</t>
  </si>
  <si>
    <t>10-р сарын 31</t>
  </si>
  <si>
    <t>Мөрийн дугаар</t>
  </si>
  <si>
    <t>БАЛАНСЫН  ЗҮЙЛ</t>
  </si>
  <si>
    <t>А.ХӨРӨНГӨ</t>
  </si>
  <si>
    <t xml:space="preserve">  Эргэлтийн хөрөнгө</t>
  </si>
  <si>
    <t>1.1.1.</t>
  </si>
  <si>
    <t>Мөнгө ба түүнтэй адилтгах хөрөнгө</t>
  </si>
  <si>
    <t>1.1.2.</t>
  </si>
  <si>
    <t>Дансны авлага</t>
  </si>
  <si>
    <t>1.1.3.</t>
  </si>
  <si>
    <t>Татвар,НДШ-ийн авлага</t>
  </si>
  <si>
    <t>1.1.4.</t>
  </si>
  <si>
    <t>Бусад авлага</t>
  </si>
  <si>
    <t>1.1.5.</t>
  </si>
  <si>
    <t>Бусад санхүүгийн хөрөнгө</t>
  </si>
  <si>
    <t>1.1.6.</t>
  </si>
  <si>
    <t>Бараа материал</t>
  </si>
  <si>
    <t>1.1.7.</t>
  </si>
  <si>
    <t>Урьдчилж төлсөн зардал/тооцоо</t>
  </si>
  <si>
    <t>1.1.8.</t>
  </si>
  <si>
    <t>Бусад эргэлтийн хөрөнгө</t>
  </si>
  <si>
    <t>1.1.9.</t>
  </si>
  <si>
    <t>Борлуулах зорилгоор эзэмшиж буй эргэлтийн бус хөрөнгө /Борлуулах бүлэг хөрөнгө/</t>
  </si>
  <si>
    <t>1.1.10.</t>
  </si>
  <si>
    <t>1.1.20.</t>
  </si>
  <si>
    <t>Эргэлтийн хөрөнгийн дүн</t>
  </si>
  <si>
    <t>1.2.</t>
  </si>
  <si>
    <t>Эргэлтийн бус хөрөнгө</t>
  </si>
  <si>
    <t>1.2.1.</t>
  </si>
  <si>
    <t>Үндсэн хөрөнгө</t>
  </si>
  <si>
    <t>1.2.2.</t>
  </si>
  <si>
    <t>Биет бус хөрөнгө</t>
  </si>
  <si>
    <t>1.2.3.</t>
  </si>
  <si>
    <t>Биологийн хөрөнгө</t>
  </si>
  <si>
    <t>1.2.4.</t>
  </si>
  <si>
    <t>Урт хугацаат хөрөнгө оруулалт</t>
  </si>
  <si>
    <t>1.2.5.</t>
  </si>
  <si>
    <t>Хайгуул ба үнэлгээний хөрөнгө</t>
  </si>
  <si>
    <t>1.2.6.</t>
  </si>
  <si>
    <t>Хойшлогдсон татварын хөрөнгө</t>
  </si>
  <si>
    <t>1.2.7.</t>
  </si>
  <si>
    <t>Хөрөнгө оруулалтын  зориулалттай үл хөдлөх хөрөнгө</t>
  </si>
  <si>
    <t>1.2.8.</t>
  </si>
  <si>
    <t>Бусад эргэлтийн бус хөрөнгө</t>
  </si>
  <si>
    <t>1.2.9.</t>
  </si>
  <si>
    <t>1.2.10.</t>
  </si>
  <si>
    <t>Эргэлтийн бус хөрөнгийн дүн</t>
  </si>
  <si>
    <t>1.2.20.</t>
  </si>
  <si>
    <t>1.3.</t>
  </si>
  <si>
    <t>НИЙТ ХӨРӨНГИЙН ДҮН</t>
  </si>
  <si>
    <t>Өр төлбөр ба эзэмшигчийн өмч</t>
  </si>
  <si>
    <t>2.1.</t>
  </si>
  <si>
    <t xml:space="preserve">   Өр төлбөр</t>
  </si>
  <si>
    <t>2.1.1.</t>
  </si>
  <si>
    <t>Богино хугацаат өр төлбөр</t>
  </si>
  <si>
    <t>2.1.1.1.</t>
  </si>
  <si>
    <t>Дансны өглөг</t>
  </si>
  <si>
    <t>2.1.1.2.</t>
  </si>
  <si>
    <t>Цалингийн өглөг</t>
  </si>
  <si>
    <t>2.1.1.3.</t>
  </si>
  <si>
    <t>Татварын өр</t>
  </si>
  <si>
    <t>2.1.1.4.</t>
  </si>
  <si>
    <t>НДШ-ийн өглөг</t>
  </si>
  <si>
    <t>2.1.1.5.</t>
  </si>
  <si>
    <t>Богино хугацаат зээл</t>
  </si>
  <si>
    <t>2.1.1.6.</t>
  </si>
  <si>
    <t>Хүүний өглөг</t>
  </si>
  <si>
    <t>2.1.1.7.</t>
  </si>
  <si>
    <t>Ноогдол ашгийн өглөг</t>
  </si>
  <si>
    <t>2.1.1.8.</t>
  </si>
  <si>
    <t>Урьдчилж орсон орлого</t>
  </si>
  <si>
    <t>2.1.1.9.</t>
  </si>
  <si>
    <t>Нөөц /өр төлбөр/</t>
  </si>
  <si>
    <t>2.1.1.10.</t>
  </si>
  <si>
    <t>Бусад богино хугацаат өр төлбөр</t>
  </si>
  <si>
    <t>2.1.1.11.</t>
  </si>
  <si>
    <t>Борлуулах зорилгоор эзэмшиж буй эргэлтийн бус хөрөнгө /Борлуулах бүлэг хөрөнгө/ -нд хамаарах өр төлбөр</t>
  </si>
  <si>
    <t>2.1.1.12.</t>
  </si>
  <si>
    <t>2.1.1.20.</t>
  </si>
  <si>
    <t>Богино хугацаат өр төлбөрийн дүн</t>
  </si>
  <si>
    <t>2.1.2.</t>
  </si>
  <si>
    <t>Урт хугацаат өр төлбөр</t>
  </si>
  <si>
    <t>2.1.2.1.</t>
  </si>
  <si>
    <t>Урт хугацаат зээл</t>
  </si>
  <si>
    <t>2.1.2.2.</t>
  </si>
  <si>
    <t>2.1.2.3</t>
  </si>
  <si>
    <t>Хойшлогдсон татварын өр</t>
  </si>
  <si>
    <t>2.1.2.4.</t>
  </si>
  <si>
    <t>Бусад урт хугацаат өр төлбөр</t>
  </si>
  <si>
    <t>2.1.2.5.</t>
  </si>
  <si>
    <t>2.1.2.20.</t>
  </si>
  <si>
    <t>Урт хугацаат өр төлбөрийн дүн</t>
  </si>
  <si>
    <t>2.2.20.</t>
  </si>
  <si>
    <t>Өр төлбөрийн  нийт  дүн</t>
  </si>
  <si>
    <t>2.Эздийн өмч</t>
  </si>
  <si>
    <t>2.3.1.</t>
  </si>
  <si>
    <t>Өмч   а.төрийн</t>
  </si>
  <si>
    <t>2.3.2.</t>
  </si>
  <si>
    <t xml:space="preserve">         б.хувийн</t>
  </si>
  <si>
    <t>2.3.3.</t>
  </si>
  <si>
    <t xml:space="preserve">         в.хувьцаат</t>
  </si>
  <si>
    <t>2.3.4.</t>
  </si>
  <si>
    <t>Халаасны хувьцаа</t>
  </si>
  <si>
    <t>2.3.5.</t>
  </si>
  <si>
    <t xml:space="preserve">Нэмж  төлөгдсөн капитал </t>
  </si>
  <si>
    <t>2.3.6.</t>
  </si>
  <si>
    <t>Хөрөнгийн дахин үнэлгээний нэмэгдэл</t>
  </si>
  <si>
    <t>2.3.7.</t>
  </si>
  <si>
    <t>Гадаад валютын хөрвүүлэлтийн нөөц</t>
  </si>
  <si>
    <t>2.3.8.</t>
  </si>
  <si>
    <t>Эздийн өмчийн бусад хэсэг</t>
  </si>
  <si>
    <t>2.3.9</t>
  </si>
  <si>
    <t>Хуримтлагдсан ашиг</t>
  </si>
  <si>
    <t>2.3.8.1.</t>
  </si>
  <si>
    <t>2.3.10</t>
  </si>
  <si>
    <t>2.3.8.2.</t>
  </si>
  <si>
    <t>2.3.11</t>
  </si>
  <si>
    <t>Эзэмшигчдийн өмчийн дүн</t>
  </si>
  <si>
    <t>2.3.20.</t>
  </si>
  <si>
    <t>Өр төлбөр ба эздийн өмчийн дүн</t>
  </si>
  <si>
    <t>2.5.20.</t>
  </si>
  <si>
    <t xml:space="preserve"> ГҮЙЦЭТГЭХ  ЗАХИРАЛ…………………………………          (  С.НЭРГҮЙ )</t>
  </si>
  <si>
    <t xml:space="preserve">          Салбарын дарга …………………………………….   ( Н.Дүүрэнбат )</t>
  </si>
  <si>
    <t xml:space="preserve">          Салбарын дарга …………………………………….   ( Лхагвасүрэн )</t>
  </si>
  <si>
    <t xml:space="preserve">          Салбарын дарга …………………………………….   ( Содбаяр )</t>
  </si>
  <si>
    <t xml:space="preserve">          Салбарын дарга …………………………………….   ( Ариунбаяр )</t>
  </si>
  <si>
    <t xml:space="preserve"> ЕРӨНХИЙ НЯГТЛАН БОДОГЧ…………………………          (   М.ГЭРЭЛМАА )</t>
  </si>
  <si>
    <t xml:space="preserve">           Салбарын ня-бо………………………… .............     ( Я.Чулуунцэцэг   )</t>
  </si>
  <si>
    <t xml:space="preserve">           Салбарын ня-бо………………………… .............     ( Хандсүрэн   )</t>
  </si>
  <si>
    <t xml:space="preserve">           Салбарын ня-бо………………………… .............     ( А.Тамир   )</t>
  </si>
  <si>
    <t xml:space="preserve">           Салбарын ня-бо………………………… .............     ( Оюунгэрэл   )</t>
  </si>
  <si>
    <t xml:space="preserve">                                                  2019 оны  11-р сарын 30</t>
  </si>
  <si>
    <t xml:space="preserve">                                      2019 оны  11-р сарын 30</t>
  </si>
  <si>
    <t xml:space="preserve">                                2019 оны  11-р сарын 30</t>
  </si>
  <si>
    <t xml:space="preserve">                                           2019 оны  11-р сарын 30</t>
  </si>
  <si>
    <t>11-р сарын 30</t>
  </si>
  <si>
    <t xml:space="preserve">                                                  2019 оны  12-р сарын 31</t>
  </si>
  <si>
    <t xml:space="preserve">                                      2019 оны  12-р сарын 31</t>
  </si>
  <si>
    <t xml:space="preserve">                                2019 оны  12-р сарын 31</t>
  </si>
  <si>
    <t xml:space="preserve">                                           2019 оны  12-р сарын 31</t>
  </si>
  <si>
    <t>12-р сарын 31</t>
  </si>
  <si>
    <t xml:space="preserve">                                             ОРЛОГЫН ТАЙЛАН</t>
  </si>
  <si>
    <t>Дархан-Сэлэнгийн Цахилгаан Түгээх Сүлжээ ХК</t>
  </si>
  <si>
    <t xml:space="preserve">             (     Аж ахуйн  нэгж байгуулллагын  нэр    )</t>
  </si>
  <si>
    <t xml:space="preserve">     (    ТӨГРӨГӨӨР    )</t>
  </si>
  <si>
    <t>Мөрийн  дугаар</t>
  </si>
  <si>
    <t>Өнгөрсөн жилийн  дүн                       2018 оны 12-р сарын 31</t>
  </si>
  <si>
    <t>Тайлант жилийн  дүн  2019 оны 12-р  сарын 31</t>
  </si>
  <si>
    <t>Борлуулалтын орлого</t>
  </si>
  <si>
    <t>Борлуулалтын өртөг</t>
  </si>
  <si>
    <t>Нийт  ашиг /алдагдал/</t>
  </si>
  <si>
    <t>Түрээсийн орлого</t>
  </si>
  <si>
    <t>Хүүний орлого</t>
  </si>
  <si>
    <t>Ноогдол ашгийн орлого</t>
  </si>
  <si>
    <t>Эрхийн шимтгэлийн орлого</t>
  </si>
  <si>
    <t>Бусад орлого</t>
  </si>
  <si>
    <t>Борлуулалт,маркетингийн зардал</t>
  </si>
  <si>
    <t>Ерөнхий ба удирдлагын зардал</t>
  </si>
  <si>
    <t>Санхүүгийн зардал</t>
  </si>
  <si>
    <t>Бусад зардал</t>
  </si>
  <si>
    <t>Гадаад валютын ханшийн зөрүүний олз /гарз/</t>
  </si>
  <si>
    <t>Үндсэн хөрөнгө данснаас хассаны олз /гарз/</t>
  </si>
  <si>
    <t>Биет бус хөрөнгө данснаас хассаны олз /гарз/</t>
  </si>
  <si>
    <t>Хөрөнгө оруулалт борлуулснаас үүссэн олз /гарз/</t>
  </si>
  <si>
    <t>Бусад ашиг /алдагдал/</t>
  </si>
  <si>
    <t>Татвар төлөхийн  өмнөх ашиг  /алдагдал/</t>
  </si>
  <si>
    <t>Орлогын албан татвар</t>
  </si>
  <si>
    <t>Татварын  дараах  ашиг  /алдагдал /</t>
  </si>
  <si>
    <t>Зогсоосон үйл ажиллагааны татварын дараах ашиг /алдагдал/</t>
  </si>
  <si>
    <t>Тайлант үеийн цэвэр ашиг /алдагдал/</t>
  </si>
  <si>
    <t>Бусад дэлгэрэнгүй орлого</t>
  </si>
  <si>
    <t>Хөрөнгийн дахин үнэлгээний нэмэгдлийн зөрүү</t>
  </si>
  <si>
    <t>Гадаад  валютын хөрвүүлэлтийн зөрүү</t>
  </si>
  <si>
    <t>Бусад олз /гарз/</t>
  </si>
  <si>
    <t>Орлогын нийт дүн</t>
  </si>
  <si>
    <t>Нэгж хувьцаанд ногдох суурь ашиг /алдагдал/</t>
  </si>
  <si>
    <t xml:space="preserve">                       ГҮЙЦЭТГЭХ  ЗАХИРА                                                ( С.НЭРГҮЙ)</t>
  </si>
  <si>
    <t xml:space="preserve">                       ЕРӨНХИЙ  НЯГТЛАН  БОДОГЧ                                  (  М.ГЭРЭЛМАА )</t>
  </si>
  <si>
    <t xml:space="preserve">                        ӨМЧИЙН ӨӨРЧЛӨЛТИЙН ТАЙЛАН</t>
  </si>
  <si>
    <t>Дархан Сэлэнгийн Цахилгаан Түгээх Сүлжээ ХК</t>
  </si>
  <si>
    <t>2019 оны   12  -р сарын 31  өдөр</t>
  </si>
  <si>
    <t xml:space="preserve"> (  Аж ахуйн нэгж,байгууллагын нэр  )</t>
  </si>
  <si>
    <t xml:space="preserve">                                                 (  төгрөгөөр   )</t>
  </si>
  <si>
    <t>Өмч</t>
  </si>
  <si>
    <t>Нэмж төлөгдсөн капитал</t>
  </si>
  <si>
    <t>Нийт дүн</t>
  </si>
  <si>
    <t>2018  оны 01-р сарын 01-ний үлдэгдэл</t>
  </si>
  <si>
    <t>Нягтлан бодох бүртгэлийн бодлогын өөрчлөлтийн нөлөө,алдааны залруулга</t>
  </si>
  <si>
    <t>Залруулсан үлдэгдэл</t>
  </si>
  <si>
    <t>Тайлант үеийн цэвэр ашиг /алдагдал /</t>
  </si>
  <si>
    <t>Өмчид гарсан өөрчлөлт</t>
  </si>
  <si>
    <t>Зарласан ноогдол ашиг</t>
  </si>
  <si>
    <t>Дахин үнэлгээний нэмэгдлийн хэрэгжсэн дүн</t>
  </si>
  <si>
    <t>2018  оны 12 -р сарын 31-ний үлдэгдэл</t>
  </si>
  <si>
    <t>2019  оны 12 -р сарын 31-ний үлдэгдэл</t>
  </si>
  <si>
    <t>ГҮЙЦЭТГЭХ  ЗАХИРАЛ……………………………………………..( С.НЭРГҮЙ )</t>
  </si>
  <si>
    <t>ЕРӨНХИЙ НЯГТЛАН БОДОГЧ ……………………………………. ( М.ГЭРЭЛМАА)</t>
  </si>
  <si>
    <t xml:space="preserve">                                        МӨНГӨН  ГҮЙЛГЭЭНИЙ   ТАЙЛАН</t>
  </si>
  <si>
    <t xml:space="preserve">                                   МӨНГӨН  ГҮЙЛГЭЭНИЙ   ТАЙЛАН</t>
  </si>
  <si>
    <t>Дархан төв</t>
  </si>
  <si>
    <t>СЭЛЭНГИЙН САЛБАР</t>
  </si>
  <si>
    <t>ЗҮҮНХАРАА  САЛБАР</t>
  </si>
  <si>
    <t>ХӨТӨЛ САЛБАР</t>
  </si>
  <si>
    <t xml:space="preserve">  (  Аж ахуйн нэгж,байгууллагын нэр  )</t>
  </si>
  <si>
    <t xml:space="preserve">                      2019 оны   12 сарын 31 өдөр</t>
  </si>
  <si>
    <t xml:space="preserve">                   2019 оны  12 сарын 31 өдөр</t>
  </si>
  <si>
    <t xml:space="preserve">  (  төгрөгөөр   )</t>
  </si>
  <si>
    <t xml:space="preserve">   Өмнөх  оны  дүн       2018 оны IY улирал</t>
  </si>
  <si>
    <t>Тайлант жилийн дүн     2019 оны IY улирал</t>
  </si>
  <si>
    <t>Үндсэн үйл ажиллагааны мөнгөн гүйлгээ</t>
  </si>
  <si>
    <t>1.1.</t>
  </si>
  <si>
    <t>Мөнгөн орлогын дүн /+ /</t>
  </si>
  <si>
    <t>Бараа борлуулсан,үйлчилгээ үзүүлсний орлого</t>
  </si>
  <si>
    <t>Эрхийн шимтгэл,хураамж төлбөрийн орлого</t>
  </si>
  <si>
    <t>Даатгалын нөхвөрөөс хүлээн авсан мөнгө</t>
  </si>
  <si>
    <t>Буцаан авсан албан татвар</t>
  </si>
  <si>
    <t>Татаас,санхүүжилтийн орлого</t>
  </si>
  <si>
    <t>Бусад мөнгөн орлого</t>
  </si>
  <si>
    <t>Мөнгөн зарлагын дүн / - /</t>
  </si>
  <si>
    <t>Ажилчдад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</si>
  <si>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</si>
  <si>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</si>
  <si>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</si>
  <si>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шатахуун,тээврийн хөлс,сэлбэг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</si>
  <si>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</si>
  <si>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</si>
  <si>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</si>
  <si>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</si>
  <si>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</si>
  <si>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</si>
  <si>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</si>
  <si>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</si>
  <si>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</si>
  <si>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</si>
  <si>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зээл,мөнгөн урьдчилгааны буцаан төлөлт</t>
  </si>
  <si>
    <t>Хүлээн авсан хүүний орлого</t>
  </si>
  <si>
    <t>Хүлээн авсан ноогдол ашиг</t>
  </si>
  <si>
    <t>2.2.</t>
  </si>
  <si>
    <t>Үндсэн хөрөнгө олж эзэмшихэд төлсөн</t>
  </si>
  <si>
    <t>Биет бус хөрөнгө олж эзэмшихэд төлсөн</t>
  </si>
  <si>
    <t>Хөрөнгө оруулалт олж эзэмшихэд төлсөн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</si>
  <si>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</si>
  <si>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</si>
  <si>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</si>
  <si>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</si>
  <si>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>Мөнгөн орлогын дүн /+/</t>
  </si>
  <si>
    <t>Зээл авсан,өрийн шнэт цаас гаргаснаас хүлээн авсан</t>
  </si>
  <si>
    <t>Хувьцаа болон өмчийн бусад үнэт цаас гаргаснаас хүлээн авсан</t>
  </si>
  <si>
    <t>Төрөл бүрийн хандив</t>
  </si>
  <si>
    <t>Валютын зөрүүний орлого</t>
  </si>
  <si>
    <t>3.2.</t>
  </si>
  <si>
    <t>Зээл,өрийн үнэт цаасны төлбөрт төлсөн мөнгө</t>
  </si>
  <si>
    <t>Санхүүгийн түрээсийн өглөгт төлсөн</t>
  </si>
  <si>
    <t>Хувьцаа буцаан худалдаж авахад төлсөн</t>
  </si>
  <si>
    <t>Төлсөн ногдол ашиг</t>
  </si>
  <si>
    <t>Валютын зөрүүний алдагдал</t>
  </si>
  <si>
    <t>Санхүүгийн үйл ажиллагааны цэвэр мөнгөн гүйлгээний дүн</t>
  </si>
  <si>
    <t>Бүх цэвэр мөнгөн гүйлгээ</t>
  </si>
  <si>
    <t>Мөнгө,түүнтэй адилтгах хөрөнгийн эхний үлдэгдэл</t>
  </si>
  <si>
    <t>Мөнгө,түүнтэй адилтгах хөрөнгийн эцсийн үлдэгдэл</t>
  </si>
  <si>
    <t xml:space="preserve">                 ГҮЙЦЭТГЭХ ЗАХИРАЛ                                                   (  С.НЭРГҮЙ )</t>
  </si>
  <si>
    <t xml:space="preserve">                 САЛБАРЫН ДАРГА                                                   (  ГЭРЭЛТ-ОД )</t>
  </si>
  <si>
    <t xml:space="preserve">                 САЛБАРЫН ДАРГА                                                   (  ЛХАГВАСҮРЭН )</t>
  </si>
  <si>
    <t xml:space="preserve">                 САЛБАРЫН ДАРГА                                                   (  СОДБАЯР )</t>
  </si>
  <si>
    <t xml:space="preserve">                 САЛБАРЫН ДАРГА                                                   (  АРИУНБАЯР )</t>
  </si>
  <si>
    <t xml:space="preserve">                 ЕРӨНХИЙ НЯ-БО                                                           (  М.ГЭРЭЛМАА )</t>
  </si>
  <si>
    <t xml:space="preserve">                                     НЯ-БО                                                   (  ЧУЛУУНЦЭЦЭГ )</t>
  </si>
  <si>
    <t xml:space="preserve">                                     НЯ-БО                                                   (   ХАНДСҮРЭН )</t>
  </si>
  <si>
    <t xml:space="preserve">                                     НЯ-БО                                                   (  А.ТАМИР )</t>
  </si>
  <si>
    <t xml:space="preserve">                                     НЯ-БО                                                   (  ОЮУНГЭРЭЛ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</si>
</sst>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_-* #,##0.00_?_._-;\-* #,##0.00_?_._-;_-* &quot;-&quot;??_?_._-;_-@_-"/>
    <numFmt numFmtId="165" formatCode="#,##0.000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Mon"/>
      <family val="2"/>
    </font>
    <font>
      <b/>
      <sz val="10"/>
      <name val="Arial Mon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Mon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/>
    <xf numFmtId="0" fontId="5" fillId="0" borderId="0" xfId="0" applyFont="1"/>
    <xf numFmtId="0" fontId="10" fillId="0" borderId="5" xfId="0" applyFont="1" applyBorder="1"/>
    <xf numFmtId="0" fontId="10" fillId="0" borderId="0" xfId="0" applyFont="1"/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2" fillId="0" borderId="4" xfId="0" applyFont="1" applyBorder="1"/>
    <xf numFmtId="14" fontId="2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4" fontId="2" fillId="0" borderId="6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4" fontId="5" fillId="0" borderId="9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" fontId="2" fillId="0" borderId="9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5" fillId="0" borderId="9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left"/>
    </xf>
    <xf numFmtId="4" fontId="5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4" fontId="0" fillId="0" borderId="0" xfId="0" applyNumberFormat="1"/>
    <xf numFmtId="0" fontId="5" fillId="0" borderId="8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/>
    <xf numFmtId="2" fontId="2" fillId="0" borderId="0" xfId="0" applyNumberFormat="1" applyFont="1"/>
    <xf numFmtId="0" fontId="10" fillId="0" borderId="12" xfId="0" applyFont="1" applyBorder="1"/>
    <xf numFmtId="0" fontId="2" fillId="0" borderId="12" xfId="0" applyFont="1" applyBorder="1"/>
    <xf numFmtId="0" fontId="2" fillId="0" borderId="0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0" fontId="2" fillId="0" borderId="8" xfId="0" applyFont="1" applyBorder="1"/>
    <xf numFmtId="4" fontId="2" fillId="0" borderId="8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5" fillId="0" borderId="15" xfId="0" applyNumberFormat="1" applyFont="1" applyBorder="1"/>
    <xf numFmtId="4" fontId="5" fillId="0" borderId="16" xfId="0" applyNumberFormat="1" applyFont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2" fillId="0" borderId="9" xfId="0" applyFont="1" applyBorder="1"/>
    <xf numFmtId="3" fontId="2" fillId="0" borderId="9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17" xfId="0" applyFont="1" applyBorder="1"/>
    <xf numFmtId="3" fontId="2" fillId="0" borderId="17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0" fontId="11" fillId="0" borderId="12" xfId="0" applyFont="1" applyBorder="1"/>
    <xf numFmtId="0" fontId="5" fillId="0" borderId="4" xfId="0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12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1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wrapText="1"/>
    </xf>
    <xf numFmtId="3" fontId="2" fillId="0" borderId="0" xfId="0" applyNumberFormat="1" applyFont="1"/>
    <xf numFmtId="14" fontId="5" fillId="0" borderId="4" xfId="0" applyNumberFormat="1" applyFont="1" applyBorder="1" applyAlignment="1">
      <alignment horizontal="center"/>
    </xf>
    <xf numFmtId="4" fontId="13" fillId="0" borderId="4" xfId="0" applyNumberFormat="1" applyFont="1" applyBorder="1" applyAlignment="1">
      <alignment horizontal="right"/>
    </xf>
    <xf numFmtId="165" fontId="2" fillId="0" borderId="0" xfId="0" applyNumberFormat="1" applyFont="1"/>
    <xf numFmtId="4" fontId="14" fillId="0" borderId="4" xfId="0" applyNumberFormat="1" applyFont="1" applyBorder="1" applyAlignment="1">
      <alignment horizontal="center"/>
    </xf>
    <xf numFmtId="4" fontId="15" fillId="0" borderId="0" xfId="0" applyNumberFormat="1" applyFont="1"/>
    <xf numFmtId="0" fontId="5" fillId="0" borderId="0" xfId="0" applyFont="1" applyFill="1" applyBorder="1"/>
    <xf numFmtId="3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</cellXfs>
  <cellStyles count="21">
    <cellStyle name="Comma 179" xfId="1" xr:uid="{00000000-0005-0000-0000-000000000000}"/>
    <cellStyle name="Comma 2" xfId="2" xr:uid="{00000000-0005-0000-0000-000001000000}"/>
    <cellStyle name="Comma 2 2 3" xfId="3" xr:uid="{00000000-0005-0000-0000-000002000000}"/>
    <cellStyle name="Comma 3" xfId="4" xr:uid="{00000000-0005-0000-0000-000003000000}"/>
    <cellStyle name="Comma 4" xfId="5" xr:uid="{00000000-0005-0000-0000-000004000000}"/>
    <cellStyle name="Comma 6" xfId="6" xr:uid="{00000000-0005-0000-0000-000005000000}"/>
    <cellStyle name="Comma 9" xfId="7" xr:uid="{00000000-0005-0000-0000-000006000000}"/>
    <cellStyle name="Comma 9 2" xfId="8" xr:uid="{00000000-0005-0000-0000-000007000000}"/>
    <cellStyle name="Normal" xfId="0" builtinId="0"/>
    <cellStyle name="Normal 10 10" xfId="9" xr:uid="{00000000-0005-0000-0000-000009000000}"/>
    <cellStyle name="Normal 10 10 2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2" xfId="13" xr:uid="{00000000-0005-0000-0000-00000D000000}"/>
    <cellStyle name="Normal 3" xfId="14" xr:uid="{00000000-0005-0000-0000-00000E000000}"/>
    <cellStyle name="Normal 4" xfId="15" xr:uid="{00000000-0005-0000-0000-00000F000000}"/>
    <cellStyle name="Normal 5" xfId="16" xr:uid="{00000000-0005-0000-0000-000010000000}"/>
    <cellStyle name="Normal 6" xfId="17" xr:uid="{00000000-0005-0000-0000-000011000000}"/>
    <cellStyle name="Normal 7" xfId="18" xr:uid="{00000000-0005-0000-0000-000012000000}"/>
    <cellStyle name="Percent 10 2" xfId="19" xr:uid="{00000000-0005-0000-0000-000013000000}"/>
    <cellStyle name="Percent 2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104775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400425" y="8858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257175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3400425" y="8858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8</xdr:col>
      <xdr:colOff>0</xdr:colOff>
      <xdr:row>5</xdr:row>
      <xdr:rowOff>104775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0248900" y="8858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5</xdr:row>
      <xdr:rowOff>0</xdr:rowOff>
    </xdr:from>
    <xdr:to>
      <xdr:col>8</xdr:col>
      <xdr:colOff>0</xdr:colOff>
      <xdr:row>5</xdr:row>
      <xdr:rowOff>247650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0258425" y="8858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12</xdr:col>
      <xdr:colOff>0</xdr:colOff>
      <xdr:row>5</xdr:row>
      <xdr:rowOff>104775</xdr:rowOff>
    </xdr:to>
    <xdr:sp macro="" textlink="">
      <xdr:nvSpPr>
        <xdr:cNvPr id="6" name="Rectangl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16602075" y="8858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5</xdr:row>
      <xdr:rowOff>0</xdr:rowOff>
    </xdr:from>
    <xdr:to>
      <xdr:col>12</xdr:col>
      <xdr:colOff>0</xdr:colOff>
      <xdr:row>5</xdr:row>
      <xdr:rowOff>247650</xdr:rowOff>
    </xdr:to>
    <xdr:sp macro="" textlink="">
      <xdr:nvSpPr>
        <xdr:cNvPr id="7" name="Rectangle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6611600" y="8858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16</xdr:col>
      <xdr:colOff>0</xdr:colOff>
      <xdr:row>5</xdr:row>
      <xdr:rowOff>104775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22440900" y="8858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5</xdr:row>
      <xdr:rowOff>0</xdr:rowOff>
    </xdr:from>
    <xdr:to>
      <xdr:col>16</xdr:col>
      <xdr:colOff>0</xdr:colOff>
      <xdr:row>5</xdr:row>
      <xdr:rowOff>247650</xdr:rowOff>
    </xdr:to>
    <xdr:sp macro="" textlink="">
      <xdr:nvSpPr>
        <xdr:cNvPr id="9" name="Rectangle 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22450425" y="8858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20</xdr:col>
      <xdr:colOff>0</xdr:colOff>
      <xdr:row>5</xdr:row>
      <xdr:rowOff>104775</xdr:rowOff>
    </xdr:to>
    <xdr:sp macro="" textlink="">
      <xdr:nvSpPr>
        <xdr:cNvPr id="10" name="Rectangle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28374975" y="8858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5</xdr:row>
      <xdr:rowOff>0</xdr:rowOff>
    </xdr:from>
    <xdr:to>
      <xdr:col>20</xdr:col>
      <xdr:colOff>0</xdr:colOff>
      <xdr:row>5</xdr:row>
      <xdr:rowOff>247650</xdr:rowOff>
    </xdr:to>
    <xdr:sp macro="" textlink="">
      <xdr:nvSpPr>
        <xdr:cNvPr id="11" name="Rectangle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28384500" y="8858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12</xdr:col>
      <xdr:colOff>0</xdr:colOff>
      <xdr:row>5</xdr:row>
      <xdr:rowOff>104775</xdr:rowOff>
    </xdr:to>
    <xdr:sp macro="" textlink="">
      <xdr:nvSpPr>
        <xdr:cNvPr id="12" name="Rectangle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16602075" y="8858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5</xdr:row>
      <xdr:rowOff>0</xdr:rowOff>
    </xdr:from>
    <xdr:to>
      <xdr:col>12</xdr:col>
      <xdr:colOff>0</xdr:colOff>
      <xdr:row>5</xdr:row>
      <xdr:rowOff>247650</xdr:rowOff>
    </xdr:to>
    <xdr:sp macro="" textlink="">
      <xdr:nvSpPr>
        <xdr:cNvPr id="13" name="Rectangle 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16611600" y="8858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16</xdr:col>
      <xdr:colOff>0</xdr:colOff>
      <xdr:row>5</xdr:row>
      <xdr:rowOff>104775</xdr:rowOff>
    </xdr:to>
    <xdr:sp macro="" textlink="">
      <xdr:nvSpPr>
        <xdr:cNvPr id="14" name="Rectangle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22440900" y="8858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5</xdr:row>
      <xdr:rowOff>0</xdr:rowOff>
    </xdr:from>
    <xdr:to>
      <xdr:col>16</xdr:col>
      <xdr:colOff>0</xdr:colOff>
      <xdr:row>5</xdr:row>
      <xdr:rowOff>247650</xdr:rowOff>
    </xdr:to>
    <xdr:sp macro="" textlink="">
      <xdr:nvSpPr>
        <xdr:cNvPr id="15" name="Rectangle 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22450425" y="8858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20</xdr:col>
      <xdr:colOff>0</xdr:colOff>
      <xdr:row>5</xdr:row>
      <xdr:rowOff>104775</xdr:rowOff>
    </xdr:to>
    <xdr:sp macro="" textlink="">
      <xdr:nvSpPr>
        <xdr:cNvPr id="16" name="Rectangle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28374975" y="8858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5</xdr:row>
      <xdr:rowOff>0</xdr:rowOff>
    </xdr:from>
    <xdr:to>
      <xdr:col>20</xdr:col>
      <xdr:colOff>0</xdr:colOff>
      <xdr:row>5</xdr:row>
      <xdr:rowOff>247650</xdr:rowOff>
    </xdr:to>
    <xdr:sp macro="" textlink="">
      <xdr:nvSpPr>
        <xdr:cNvPr id="17" name="Rectangle 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28384500" y="8858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24</xdr:col>
      <xdr:colOff>0</xdr:colOff>
      <xdr:row>5</xdr:row>
      <xdr:rowOff>104775</xdr:rowOff>
    </xdr:to>
    <xdr:sp macro="" textlink="">
      <xdr:nvSpPr>
        <xdr:cNvPr id="18" name="Rectangle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34156650" y="8858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5</xdr:row>
      <xdr:rowOff>0</xdr:rowOff>
    </xdr:from>
    <xdr:to>
      <xdr:col>24</xdr:col>
      <xdr:colOff>0</xdr:colOff>
      <xdr:row>5</xdr:row>
      <xdr:rowOff>247650</xdr:rowOff>
    </xdr:to>
    <xdr:sp macro="" textlink="">
      <xdr:nvSpPr>
        <xdr:cNvPr id="19" name="Rectangle 4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34166175" y="8858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24</xdr:col>
      <xdr:colOff>0</xdr:colOff>
      <xdr:row>5</xdr:row>
      <xdr:rowOff>104775</xdr:rowOff>
    </xdr:to>
    <xdr:sp macro="" textlink="">
      <xdr:nvSpPr>
        <xdr:cNvPr id="20" name="Rectangle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34156650" y="8858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5</xdr:row>
      <xdr:rowOff>0</xdr:rowOff>
    </xdr:from>
    <xdr:to>
      <xdr:col>24</xdr:col>
      <xdr:colOff>0</xdr:colOff>
      <xdr:row>5</xdr:row>
      <xdr:rowOff>247650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34166175" y="8858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12</xdr:col>
      <xdr:colOff>0</xdr:colOff>
      <xdr:row>5</xdr:row>
      <xdr:rowOff>104775</xdr:rowOff>
    </xdr:to>
    <xdr:sp macro="" textlink="">
      <xdr:nvSpPr>
        <xdr:cNvPr id="22" name="Rectangle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16602075" y="8858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5</xdr:row>
      <xdr:rowOff>0</xdr:rowOff>
    </xdr:from>
    <xdr:to>
      <xdr:col>12</xdr:col>
      <xdr:colOff>0</xdr:colOff>
      <xdr:row>5</xdr:row>
      <xdr:rowOff>247650</xdr:rowOff>
    </xdr:to>
    <xdr:sp macro="" textlink="">
      <xdr:nvSpPr>
        <xdr:cNvPr id="23" name="Rectangle 4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16611600" y="8858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16</xdr:col>
      <xdr:colOff>0</xdr:colOff>
      <xdr:row>5</xdr:row>
      <xdr:rowOff>104775</xdr:rowOff>
    </xdr:to>
    <xdr:sp macro="" textlink="">
      <xdr:nvSpPr>
        <xdr:cNvPr id="24" name="Rectangle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22440900" y="8858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5</xdr:row>
      <xdr:rowOff>0</xdr:rowOff>
    </xdr:from>
    <xdr:to>
      <xdr:col>16</xdr:col>
      <xdr:colOff>0</xdr:colOff>
      <xdr:row>5</xdr:row>
      <xdr:rowOff>247650</xdr:rowOff>
    </xdr:to>
    <xdr:sp macro="" textlink="">
      <xdr:nvSpPr>
        <xdr:cNvPr id="25" name="Rectangle 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22450425" y="8858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20</xdr:col>
      <xdr:colOff>0</xdr:colOff>
      <xdr:row>5</xdr:row>
      <xdr:rowOff>104775</xdr:rowOff>
    </xdr:to>
    <xdr:sp macro="" textlink="">
      <xdr:nvSpPr>
        <xdr:cNvPr id="26" name="Rectangle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28374975" y="8858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5</xdr:row>
      <xdr:rowOff>0</xdr:rowOff>
    </xdr:from>
    <xdr:to>
      <xdr:col>20</xdr:col>
      <xdr:colOff>0</xdr:colOff>
      <xdr:row>5</xdr:row>
      <xdr:rowOff>247650</xdr:rowOff>
    </xdr:to>
    <xdr:sp macro="" textlink="">
      <xdr:nvSpPr>
        <xdr:cNvPr id="27" name="Rectangle 4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28384500" y="8858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8" name="Rectangle 3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9" name="Rectangle 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30" name="Rectangle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31" name="Rectangle 4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32" name="Rectangle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33" name="Rectangle 4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35" name="Rectangle 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36" name="Rectangle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37" name="Rectangle 4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38" name="Rectangle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39" name="Rectangle 4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40" name="Rectangle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41" name="Rectangle 4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42" name="Rectangle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43" name="Rectangle 4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44" name="Rectangle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45" name="Rectangle 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46" name="Rectangle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47" name="Rectangle 4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48" name="Rectangle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49" name="Rectangle 4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50" name="Rectangle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51" name="Rectangle 4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52" name="Rectangle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53" name="Rectangle 4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54" name="Rectangle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55" name="Rectangle 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56" name="Rectangle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57" name="Rectangle 4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58" name="Rectangle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59" name="Rectangle 4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61" name="Rectangle 4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62" name="Rectangle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63" name="Rectangle 4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64" name="Rectangle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65" name="Rectangle 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66" name="Rectangle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67" name="Rectangle 4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68" name="Rectangle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69" name="Rectangle 4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70" name="Rectangle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71" name="Rectangle 4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72" name="Rectangle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73" name="Rectangle 4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74" name="Rectangle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75" name="Rectangle 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76" name="Rectangle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77" name="Rectangle 4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78" name="Rectangle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79" name="Rectangle 4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80" name="Rectangle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81" name="Rectangle 4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82" name="Rectangle 3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83" name="Rectangle 4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84" name="Rectangle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85" name="Rectangle 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86" name="Rectangle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87" name="Rectangle 4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88" name="Rectangle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89" name="Rectangle 4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90" name="Rectangle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91" name="Rectangle 4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92" name="Rectangle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93" name="Rectangle 4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94" name="Rectangle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95" name="Rectangle 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96" name="Rectangle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97" name="Rectangle 4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98" name="Rectangle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99" name="Rectangle 4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00" name="Rectangle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01" name="Rectangle 4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102" name="Rectangle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103" name="Rectangle 4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04" name="Rectangle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05" name="Rectangle 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06" name="Rectangle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07" name="Rectangle 4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08" name="Rectangle 3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09" name="Rectangle 4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10" name="Rectangle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11" name="Rectangle 4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12" name="Rectangle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13" name="Rectangle 4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14" name="Rectangle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15" name="Rectangle 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16" name="Rectangle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17" name="Rectangle 4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118" name="Rectangle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119" name="Rectangle 4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120" name="Rectangle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121" name="Rectangle 4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122" name="Rectangle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123" name="Rectangle 4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124" name="Rectangle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125" name="Rectangle 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126" name="Rectangle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127" name="Rectangle 4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128" name="Rectangle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129" name="Rectangle 4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0" name="Rectangle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31" name="Rectangle 4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2" name="Rectangle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33" name="Rectangle 4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4" name="Rectangle 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35" name="Rectangle 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6" name="Rectangle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37" name="Rectangle 4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8" name="Rectangle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39" name="Rectangle 4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40" name="Rectangle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41" name="Rectangle 4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42" name="Rectangle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43" name="Rectangle 4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44" name="Rectangle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45" name="Rectangle 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46" name="Rectangle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47" name="Rectangle 4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48" name="Rectangle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49" name="Rectangle 4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50" name="Rectangle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51" name="Rectangle 4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52" name="Rectangle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53" name="Rectangle 4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154" name="Rectangle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155" name="Rectangle 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156" name="Rectangle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157" name="Rectangle 4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158" name="Rectangle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159" name="Rectangle 4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160" name="Rectangle 3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161" name="Rectangle 4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162" name="Rectangle 3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163" name="Rectangle 4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164" name="Rectangle 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165" name="Rectangle 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20</xdr:col>
      <xdr:colOff>0</xdr:colOff>
      <xdr:row>5</xdr:row>
      <xdr:rowOff>104775</xdr:rowOff>
    </xdr:to>
    <xdr:sp macro="" textlink="">
      <xdr:nvSpPr>
        <xdr:cNvPr id="166" name="Rectangle 3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>
          <a:spLocks noChangeArrowheads="1"/>
        </xdr:cNvSpPr>
      </xdr:nvSpPr>
      <xdr:spPr bwMode="auto">
        <a:xfrm>
          <a:off x="28374975" y="8858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5</xdr:row>
      <xdr:rowOff>0</xdr:rowOff>
    </xdr:from>
    <xdr:to>
      <xdr:col>20</xdr:col>
      <xdr:colOff>0</xdr:colOff>
      <xdr:row>5</xdr:row>
      <xdr:rowOff>247650</xdr:rowOff>
    </xdr:to>
    <xdr:sp macro="" textlink="">
      <xdr:nvSpPr>
        <xdr:cNvPr id="167" name="Rectangle 4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>
          <a:spLocks noChangeArrowheads="1"/>
        </xdr:cNvSpPr>
      </xdr:nvSpPr>
      <xdr:spPr bwMode="auto">
        <a:xfrm>
          <a:off x="28384500" y="8858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20</xdr:col>
      <xdr:colOff>0</xdr:colOff>
      <xdr:row>5</xdr:row>
      <xdr:rowOff>104775</xdr:rowOff>
    </xdr:to>
    <xdr:sp macro="" textlink="">
      <xdr:nvSpPr>
        <xdr:cNvPr id="168" name="Rectangle 3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Arrowheads="1"/>
        </xdr:cNvSpPr>
      </xdr:nvSpPr>
      <xdr:spPr bwMode="auto">
        <a:xfrm>
          <a:off x="28374975" y="8858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5</xdr:row>
      <xdr:rowOff>0</xdr:rowOff>
    </xdr:from>
    <xdr:to>
      <xdr:col>20</xdr:col>
      <xdr:colOff>0</xdr:colOff>
      <xdr:row>5</xdr:row>
      <xdr:rowOff>247650</xdr:rowOff>
    </xdr:to>
    <xdr:sp macro="" textlink="">
      <xdr:nvSpPr>
        <xdr:cNvPr id="169" name="Rectangle 4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Arrowheads="1"/>
        </xdr:cNvSpPr>
      </xdr:nvSpPr>
      <xdr:spPr bwMode="auto">
        <a:xfrm>
          <a:off x="28384500" y="8858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16</xdr:col>
      <xdr:colOff>0</xdr:colOff>
      <xdr:row>5</xdr:row>
      <xdr:rowOff>104775</xdr:rowOff>
    </xdr:to>
    <xdr:sp macro="" textlink="">
      <xdr:nvSpPr>
        <xdr:cNvPr id="170" name="Rectangle 3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Arrowheads="1"/>
        </xdr:cNvSpPr>
      </xdr:nvSpPr>
      <xdr:spPr bwMode="auto">
        <a:xfrm>
          <a:off x="22440900" y="8858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5</xdr:row>
      <xdr:rowOff>0</xdr:rowOff>
    </xdr:from>
    <xdr:to>
      <xdr:col>16</xdr:col>
      <xdr:colOff>0</xdr:colOff>
      <xdr:row>5</xdr:row>
      <xdr:rowOff>247650</xdr:rowOff>
    </xdr:to>
    <xdr:sp macro="" textlink="">
      <xdr:nvSpPr>
        <xdr:cNvPr id="171" name="Rectangle 4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Arrowheads="1"/>
        </xdr:cNvSpPr>
      </xdr:nvSpPr>
      <xdr:spPr bwMode="auto">
        <a:xfrm>
          <a:off x="22450425" y="8858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16</xdr:col>
      <xdr:colOff>0</xdr:colOff>
      <xdr:row>5</xdr:row>
      <xdr:rowOff>104775</xdr:rowOff>
    </xdr:to>
    <xdr:sp macro="" textlink="">
      <xdr:nvSpPr>
        <xdr:cNvPr id="172" name="Rectangle 3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>
          <a:spLocks noChangeArrowheads="1"/>
        </xdr:cNvSpPr>
      </xdr:nvSpPr>
      <xdr:spPr bwMode="auto">
        <a:xfrm>
          <a:off x="22440900" y="8858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5</xdr:row>
      <xdr:rowOff>0</xdr:rowOff>
    </xdr:from>
    <xdr:to>
      <xdr:col>16</xdr:col>
      <xdr:colOff>0</xdr:colOff>
      <xdr:row>5</xdr:row>
      <xdr:rowOff>247650</xdr:rowOff>
    </xdr:to>
    <xdr:sp macro="" textlink="">
      <xdr:nvSpPr>
        <xdr:cNvPr id="173" name="Rectangle 4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>
          <a:spLocks noChangeArrowheads="1"/>
        </xdr:cNvSpPr>
      </xdr:nvSpPr>
      <xdr:spPr bwMode="auto">
        <a:xfrm>
          <a:off x="22450425" y="8858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12</xdr:col>
      <xdr:colOff>0</xdr:colOff>
      <xdr:row>5</xdr:row>
      <xdr:rowOff>104775</xdr:rowOff>
    </xdr:to>
    <xdr:sp macro="" textlink="">
      <xdr:nvSpPr>
        <xdr:cNvPr id="174" name="Rectangle 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>
          <a:spLocks noChangeArrowheads="1"/>
        </xdr:cNvSpPr>
      </xdr:nvSpPr>
      <xdr:spPr bwMode="auto">
        <a:xfrm>
          <a:off x="16602075" y="8858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5</xdr:row>
      <xdr:rowOff>0</xdr:rowOff>
    </xdr:from>
    <xdr:to>
      <xdr:col>12</xdr:col>
      <xdr:colOff>0</xdr:colOff>
      <xdr:row>5</xdr:row>
      <xdr:rowOff>247650</xdr:rowOff>
    </xdr:to>
    <xdr:sp macro="" textlink="">
      <xdr:nvSpPr>
        <xdr:cNvPr id="175" name="Rectangle 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>
          <a:spLocks noChangeArrowheads="1"/>
        </xdr:cNvSpPr>
      </xdr:nvSpPr>
      <xdr:spPr bwMode="auto">
        <a:xfrm>
          <a:off x="16611600" y="8858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12</xdr:col>
      <xdr:colOff>0</xdr:colOff>
      <xdr:row>5</xdr:row>
      <xdr:rowOff>104775</xdr:rowOff>
    </xdr:to>
    <xdr:sp macro="" textlink="">
      <xdr:nvSpPr>
        <xdr:cNvPr id="176" name="Rectangle 3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>
          <a:spLocks noChangeArrowheads="1"/>
        </xdr:cNvSpPr>
      </xdr:nvSpPr>
      <xdr:spPr bwMode="auto">
        <a:xfrm>
          <a:off x="16602075" y="8858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5</xdr:row>
      <xdr:rowOff>0</xdr:rowOff>
    </xdr:from>
    <xdr:to>
      <xdr:col>12</xdr:col>
      <xdr:colOff>0</xdr:colOff>
      <xdr:row>5</xdr:row>
      <xdr:rowOff>247650</xdr:rowOff>
    </xdr:to>
    <xdr:sp macro="" textlink="">
      <xdr:nvSpPr>
        <xdr:cNvPr id="177" name="Rectangle 4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>
          <a:spLocks noChangeArrowheads="1"/>
        </xdr:cNvSpPr>
      </xdr:nvSpPr>
      <xdr:spPr bwMode="auto">
        <a:xfrm>
          <a:off x="16611600" y="8858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8</xdr:col>
      <xdr:colOff>0</xdr:colOff>
      <xdr:row>5</xdr:row>
      <xdr:rowOff>104775</xdr:rowOff>
    </xdr:to>
    <xdr:sp macro="" textlink="">
      <xdr:nvSpPr>
        <xdr:cNvPr id="178" name="Rectangle 3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>
          <a:spLocks noChangeArrowheads="1"/>
        </xdr:cNvSpPr>
      </xdr:nvSpPr>
      <xdr:spPr bwMode="auto">
        <a:xfrm>
          <a:off x="10248900" y="8858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5</xdr:row>
      <xdr:rowOff>0</xdr:rowOff>
    </xdr:from>
    <xdr:to>
      <xdr:col>8</xdr:col>
      <xdr:colOff>0</xdr:colOff>
      <xdr:row>5</xdr:row>
      <xdr:rowOff>247650</xdr:rowOff>
    </xdr:to>
    <xdr:sp macro="" textlink="">
      <xdr:nvSpPr>
        <xdr:cNvPr id="179" name="Rectangle 4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>
          <a:spLocks noChangeArrowheads="1"/>
        </xdr:cNvSpPr>
      </xdr:nvSpPr>
      <xdr:spPr bwMode="auto">
        <a:xfrm>
          <a:off x="10258425" y="8858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8</xdr:col>
      <xdr:colOff>0</xdr:colOff>
      <xdr:row>5</xdr:row>
      <xdr:rowOff>104775</xdr:rowOff>
    </xdr:to>
    <xdr:sp macro="" textlink="">
      <xdr:nvSpPr>
        <xdr:cNvPr id="180" name="Rectangle 3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>
          <a:spLocks noChangeArrowheads="1"/>
        </xdr:cNvSpPr>
      </xdr:nvSpPr>
      <xdr:spPr bwMode="auto">
        <a:xfrm>
          <a:off x="10248900" y="8858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5</xdr:row>
      <xdr:rowOff>0</xdr:rowOff>
    </xdr:from>
    <xdr:to>
      <xdr:col>8</xdr:col>
      <xdr:colOff>0</xdr:colOff>
      <xdr:row>5</xdr:row>
      <xdr:rowOff>247650</xdr:rowOff>
    </xdr:to>
    <xdr:sp macro="" textlink="">
      <xdr:nvSpPr>
        <xdr:cNvPr id="181" name="Rectangle 4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>
          <a:spLocks noChangeArrowheads="1"/>
        </xdr:cNvSpPr>
      </xdr:nvSpPr>
      <xdr:spPr bwMode="auto">
        <a:xfrm>
          <a:off x="10258425" y="8858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82" name="Rectangle 3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83" name="Rectangle 4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84" name="Rectangle 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85" name="Rectangle 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86" name="Rectangle 3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87" name="Rectangle 4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88" name="Rectangle 3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89" name="Rectangle 4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90" name="Rectangle 3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91" name="Rectangle 4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92" name="Rectangle 3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93" name="Rectangle 4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194" name="Rectangle 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195" name="Rectangle 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196" name="Rectangle 3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197" name="Rectangle 4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198" name="Rectangle 3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199" name="Rectangle 4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00" name="Rectangle 3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201" name="Rectangle 4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02" name="Rectangle 3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203" name="Rectangle 4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04" name="Rectangle 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205" name="Rectangle 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06" name="Rectangle 3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207" name="Rectangle 4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08" name="Rectangle 3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209" name="Rectangle 4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10" name="Rectangle 3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211" name="Rectangle 4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12" name="Rectangle 3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213" name="Rectangle 4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14" name="Rectangle 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215" name="Rectangle 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16" name="Rectangle 3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217" name="Rectangle 4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18" name="Rectangle 3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19" name="Rectangle 4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20" name="Rectangle 3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21" name="Rectangle 4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22" name="Rectangle 3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23" name="Rectangle 4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24" name="Rectangle 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25" name="Rectangle 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26" name="Rectangle 3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27" name="Rectangle 4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28" name="Rectangle 3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29" name="Rectangle 4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8</xdr:col>
      <xdr:colOff>0</xdr:colOff>
      <xdr:row>5</xdr:row>
      <xdr:rowOff>104775</xdr:rowOff>
    </xdr:to>
    <xdr:sp macro="" textlink="">
      <xdr:nvSpPr>
        <xdr:cNvPr id="230" name="Rectangle 3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>
          <a:spLocks noChangeArrowheads="1"/>
        </xdr:cNvSpPr>
      </xdr:nvSpPr>
      <xdr:spPr bwMode="auto">
        <a:xfrm>
          <a:off x="10248900" y="8858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8</xdr:col>
      <xdr:colOff>0</xdr:colOff>
      <xdr:row>5</xdr:row>
      <xdr:rowOff>257175</xdr:rowOff>
    </xdr:to>
    <xdr:sp macro="" textlink="">
      <xdr:nvSpPr>
        <xdr:cNvPr id="231" name="Rectangle 4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>
          <a:spLocks noChangeArrowheads="1"/>
        </xdr:cNvSpPr>
      </xdr:nvSpPr>
      <xdr:spPr bwMode="auto">
        <a:xfrm>
          <a:off x="10248900" y="8858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12</xdr:col>
      <xdr:colOff>0</xdr:colOff>
      <xdr:row>5</xdr:row>
      <xdr:rowOff>104775</xdr:rowOff>
    </xdr:to>
    <xdr:sp macro="" textlink="">
      <xdr:nvSpPr>
        <xdr:cNvPr id="232" name="Rectangle 3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>
          <a:spLocks noChangeArrowheads="1"/>
        </xdr:cNvSpPr>
      </xdr:nvSpPr>
      <xdr:spPr bwMode="auto">
        <a:xfrm>
          <a:off x="16602075" y="8858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12</xdr:col>
      <xdr:colOff>0</xdr:colOff>
      <xdr:row>5</xdr:row>
      <xdr:rowOff>257175</xdr:rowOff>
    </xdr:to>
    <xdr:sp macro="" textlink="">
      <xdr:nvSpPr>
        <xdr:cNvPr id="233" name="Rectangle 4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>
          <a:spLocks noChangeArrowheads="1"/>
        </xdr:cNvSpPr>
      </xdr:nvSpPr>
      <xdr:spPr bwMode="auto">
        <a:xfrm>
          <a:off x="16602075" y="8858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16</xdr:col>
      <xdr:colOff>0</xdr:colOff>
      <xdr:row>5</xdr:row>
      <xdr:rowOff>104775</xdr:rowOff>
    </xdr:to>
    <xdr:sp macro="" textlink="">
      <xdr:nvSpPr>
        <xdr:cNvPr id="234" name="Rectangle 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>
          <a:spLocks noChangeArrowheads="1"/>
        </xdr:cNvSpPr>
      </xdr:nvSpPr>
      <xdr:spPr bwMode="auto">
        <a:xfrm>
          <a:off x="22440900" y="8858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16</xdr:col>
      <xdr:colOff>0</xdr:colOff>
      <xdr:row>5</xdr:row>
      <xdr:rowOff>257175</xdr:rowOff>
    </xdr:to>
    <xdr:sp macro="" textlink="">
      <xdr:nvSpPr>
        <xdr:cNvPr id="235" name="Rectangle 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>
          <a:spLocks noChangeArrowheads="1"/>
        </xdr:cNvSpPr>
      </xdr:nvSpPr>
      <xdr:spPr bwMode="auto">
        <a:xfrm>
          <a:off x="22440900" y="8858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20</xdr:col>
      <xdr:colOff>0</xdr:colOff>
      <xdr:row>5</xdr:row>
      <xdr:rowOff>104775</xdr:rowOff>
    </xdr:to>
    <xdr:sp macro="" textlink="">
      <xdr:nvSpPr>
        <xdr:cNvPr id="236" name="Rectangle 3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>
          <a:spLocks noChangeArrowheads="1"/>
        </xdr:cNvSpPr>
      </xdr:nvSpPr>
      <xdr:spPr bwMode="auto">
        <a:xfrm>
          <a:off x="28374975" y="8858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20</xdr:col>
      <xdr:colOff>0</xdr:colOff>
      <xdr:row>5</xdr:row>
      <xdr:rowOff>257175</xdr:rowOff>
    </xdr:to>
    <xdr:sp macro="" textlink="">
      <xdr:nvSpPr>
        <xdr:cNvPr id="237" name="Rectangle 4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>
          <a:spLocks noChangeArrowheads="1"/>
        </xdr:cNvSpPr>
      </xdr:nvSpPr>
      <xdr:spPr bwMode="auto">
        <a:xfrm>
          <a:off x="28374975" y="8858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24</xdr:col>
      <xdr:colOff>0</xdr:colOff>
      <xdr:row>5</xdr:row>
      <xdr:rowOff>104775</xdr:rowOff>
    </xdr:to>
    <xdr:sp macro="" textlink="">
      <xdr:nvSpPr>
        <xdr:cNvPr id="238" name="Rectangle 3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>
          <a:spLocks noChangeArrowheads="1"/>
        </xdr:cNvSpPr>
      </xdr:nvSpPr>
      <xdr:spPr bwMode="auto">
        <a:xfrm>
          <a:off x="34156650" y="8858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24</xdr:col>
      <xdr:colOff>0</xdr:colOff>
      <xdr:row>5</xdr:row>
      <xdr:rowOff>257175</xdr:rowOff>
    </xdr:to>
    <xdr:sp macro="" textlink="">
      <xdr:nvSpPr>
        <xdr:cNvPr id="239" name="Rectangle 4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>
          <a:spLocks noChangeArrowheads="1"/>
        </xdr:cNvSpPr>
      </xdr:nvSpPr>
      <xdr:spPr bwMode="auto">
        <a:xfrm>
          <a:off x="34156650" y="8858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40" name="Rectangle 3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241" name="Rectangle 4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42" name="Rectangle 3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243" name="Rectangle 4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44" name="Rectangle 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245" name="Rectangle 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46" name="Rectangle 3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47" name="Rectangle 4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48" name="Rectangle 3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49" name="Rectangle 4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50" name="Rectangle 3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51" name="Rectangle 4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52" name="Rectangle 3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53" name="Rectangle 4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54" name="Rectangle 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55" name="Rectangle 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56" name="Rectangle 3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57" name="Rectangle 4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58" name="Rectangle 3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259" name="Rectangle 4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60" name="Rectangle 3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261" name="Rectangle 4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62" name="Rectangle 3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263" name="Rectangle 4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64" name="Rectangle 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265" name="Rectangle 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66" name="Rectangle 3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267" name="Rectangle 4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68" name="Rectangle 3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269" name="Rectangle 4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70" name="Rectangle 3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271" name="Rectangle 4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72" name="Rectangle 3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273" name="Rectangle 4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74" name="Rectangle 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275" name="Rectangle 4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76" name="Rectangle 3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277" name="Rectangle 4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78" name="Rectangle 3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279" name="Rectangle 4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80" name="Rectangle 3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281" name="Rectangle 4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82" name="Rectangle 3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283" name="Rectangle 4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84" name="Rectangle 3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285" name="Rectangle 4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86" name="Rectangle 3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287" name="Rectangle 4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88" name="Rectangle 3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289" name="Rectangle 4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90" name="Rectangle 3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291" name="Rectangle 4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92" name="Rectangle 3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293" name="Rectangle 4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294" name="Rectangle 3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295" name="Rectangle 4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296" name="Rectangle 3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297" name="Rectangle 4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298" name="Rectangle 3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299" name="Rectangle 4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300" name="Rectangle 3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301" name="Rectangle 4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302" name="Rectangle 3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303" name="Rectangle 4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304" name="Rectangle 3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305" name="Rectangle 4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306" name="Rectangle 3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307" name="Rectangle 4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308" name="Rectangle 3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309" name="Rectangle 4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310" name="Rectangle 3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311" name="Rectangle 4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312" name="Rectangle 3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313" name="Rectangle 4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314" name="Rectangle 3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315" name="Rectangle 4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316" name="Rectangle 3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317" name="Rectangle 4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318" name="Rectangle 3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319" name="Rectangle 4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320" name="Rectangle 3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321" name="Rectangle 4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322" name="Rectangle 3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323" name="Rectangle 4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324" name="Rectangle 3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325" name="Rectangle 4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326" name="Rectangle 3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327" name="Rectangle 4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328" name="Rectangle 3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329" name="Rectangle 4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330" name="Rectangle 3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331" name="Rectangle 4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332" name="Rectangle 3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333" name="Rectangle 4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334" name="Rectangle 3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335" name="Rectangle 4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336" name="Rectangle 3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337" name="Rectangle 4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338" name="Rectangle 3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339" name="Rectangle 4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340" name="Rectangle 3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341" name="Rectangle 4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342" name="Rectangle 3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343" name="Rectangle 4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344" name="Rectangle 3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345" name="Rectangle 4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346" name="Rectangle 3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347" name="Rectangle 4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348" name="Rectangle 3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349" name="Rectangle 4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350" name="Rectangle 3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351" name="Rectangle 4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352" name="Rectangle 3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353" name="Rectangle 4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354" name="Rectangle 353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355" name="Rectangle 4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356" name="Rectangle 3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357" name="Rectangle 4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358" name="Rectangle 3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359" name="Rectangle 4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360" name="Rectangle 3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361" name="Rectangle 4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362" name="Rectangle 3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363" name="Rectangle 4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364" name="Rectangle 3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365" name="Rectangle 4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366" name="Rectangle 3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367" name="Rectangle 4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368" name="Rectangle 3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369" name="Rectangle 4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370" name="Rectangle 3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371" name="Rectangle 4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372" name="Rectangle 3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373" name="Rectangle 4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374" name="Rectangle 3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375" name="Rectangle 4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376" name="Rectangle 3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377" name="Rectangle 4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378" name="Rectangle 3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379" name="Rectangle 4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380" name="Rectangle 3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381" name="Rectangle 4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382" name="Rectangle 3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383" name="Rectangle 4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384" name="Rectangle 3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385" name="Rectangle 4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386" name="Rectangle 3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387" name="Rectangle 4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388" name="Rectangle 3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389" name="Rectangle 4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390" name="Rectangle 3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391" name="Rectangle 4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392" name="Rectangle 3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393" name="Rectangle 4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394" name="Rectangle 3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395" name="Rectangle 4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396" name="Rectangle 3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397" name="Rectangle 4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398" name="Rectangle 3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399" name="Rectangle 4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400" name="Rectangle 3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401" name="Rectangle 4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402" name="Rectangle 3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403" name="Rectangle 4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404" name="Rectangle 3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405" name="Rectangle 4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406" name="Rectangle 405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407" name="Rectangle 4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408" name="Rectangle 3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409" name="Rectangle 4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410" name="Rectangle 3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411" name="Rectangle 4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412" name="Rectangle 3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413" name="Rectangle 4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414" name="Rectangle 3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415" name="Rectangle 4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416" name="Rectangle 3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417" name="Rectangle 4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418" name="Rectangle 3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419" name="Rectangle 4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420" name="Rectangle 3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421" name="Rectangle 4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422" name="Rectangle 3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423" name="Rectangle 4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424" name="Rectangle 3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425" name="Rectangle 4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426" name="Rectangle 3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427" name="Rectangle 4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428" name="Rectangle 3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429" name="Rectangle 4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430" name="Rectangle 3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431" name="Rectangle 4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432" name="Rectangle 3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433" name="Rectangle 4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434" name="Rectangle 3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435" name="Rectangle 4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436" name="Rectangle 3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437" name="Rectangle 4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438" name="Rectangle 3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439" name="Rectangle 4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440" name="Rectangle 3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441" name="Rectangle 4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442" name="Rectangle 3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443" name="Rectangle 4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444" name="Rectangle 3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445" name="Rectangle 4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446" name="Rectangle 3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447" name="Rectangle 4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448" name="Rectangle 3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449" name="Rectangle 4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450" name="Rectangle 3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451" name="Rectangle 4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452" name="Rectangle 3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453" name="Rectangle 4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454" name="Rectangle 3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455" name="Rectangle 4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456" name="Rectangle 3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457" name="Rectangle 4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458" name="Rectangle 3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459" name="Rectangle 4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460" name="Rectangle 3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461" name="Rectangle 4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462" name="Rectangle 3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463" name="Rectangle 4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464" name="Rectangle 3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465" name="Rectangle 4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466" name="Rectangle 3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467" name="Rectangle 4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468" name="Rectangle 3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469" name="Rectangle 4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470" name="Rectangle 3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471" name="Rectangle 4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472" name="Rectangle 3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473" name="Rectangle 4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474" name="Rectangle 3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475" name="Rectangle 4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476" name="Rectangle 3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477" name="Rectangle 4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478" name="Rectangle 3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479" name="Rectangle 4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480" name="Rectangle 3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481" name="Rectangle 4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482" name="Rectangle 3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483" name="Rectangle 4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484" name="Rectangle 3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485" name="Rectangle 4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486" name="Rectangle 3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487" name="Rectangle 4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488" name="Rectangle 3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489" name="Rectangle 4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490" name="Rectangle 3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491" name="Rectangle 4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492" name="Rectangle 3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493" name="Rectangle 4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494" name="Rectangle 3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495" name="Rectangle 4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496" name="Rectangle 3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497" name="Rectangle 4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498" name="Rectangle 3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499" name="Rectangle 4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500" name="Rectangle 3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501" name="Rectangle 4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502" name="Rectangle 3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503" name="Rectangle 4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504" name="Rectangle 3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505" name="Rectangle 4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506" name="Rectangle 3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507" name="Rectangle 4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508" name="Rectangle 3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509" name="Rectangle 4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510" name="Rectangle 3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511" name="Rectangle 4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512" name="Rectangle 3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513" name="Rectangle 4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514" name="Rectangle 3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515" name="Rectangle 4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516" name="Rectangle 3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517" name="Rectangle 4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518" name="Rectangle 3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519" name="Rectangle 4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520" name="Rectangle 3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521" name="Rectangle 4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522" name="Rectangle 3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523" name="Rectangle 4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524" name="Rectangle 3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525" name="Rectangle 4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526" name="Rectangle 3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527" name="Rectangle 4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528" name="Rectangle 3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529" name="Rectangle 4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530" name="Rectangle 3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531" name="Rectangle 4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532" name="Rectangle 3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533" name="Rectangle 4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534" name="Rectangle 3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535" name="Rectangle 4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536" name="Rectangle 3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537" name="Rectangle 4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538" name="Rectangle 3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539" name="Rectangle 4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540" name="Rectangle 3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541" name="Rectangle 4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542" name="Rectangle 3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543" name="Rectangle 4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544" name="Rectangle 3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545" name="Rectangle 4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546" name="Rectangle 3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547" name="Rectangle 4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548" name="Rectangle 3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549" name="Rectangle 4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550" name="Rectangle 3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551" name="Rectangle 4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552" name="Rectangle 3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553" name="Rectangle 4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554" name="Rectangle 3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555" name="Rectangle 4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556" name="Rectangle 3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557" name="Rectangle 4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558" name="Rectangle 3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559" name="Rectangle 4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560" name="Rectangle 3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561" name="Rectangle 4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562" name="Rectangle 3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563" name="Rectangle 4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564" name="Rectangle 3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565" name="Rectangle 4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566" name="Rectangle 3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567" name="Rectangle 4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568" name="Rectangle 3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569" name="Rectangle 4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570" name="Rectangle 3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571" name="Rectangle 4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572" name="Rectangle 3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573" name="Rectangle 4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574" name="Rectangle 3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575" name="Rectangle 4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576" name="Rectangle 3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577" name="Rectangle 4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578" name="Rectangle 3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579" name="Rectangle 4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580" name="Rectangle 3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581" name="Rectangle 4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582" name="Rectangle 3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583" name="Rectangle 4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584" name="Rectangle 3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585" name="Rectangle 4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586" name="Rectangle 3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587" name="Rectangle 4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588" name="Rectangle 3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589" name="Rectangle 4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590" name="Rectangle 3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591" name="Rectangle 4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592" name="Rectangle 3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593" name="Rectangle 4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594" name="Rectangle 3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595" name="Rectangle 4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596" name="Rectangle 3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597" name="Rectangle 4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598" name="Rectangle 3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599" name="Rectangle 4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600" name="Rectangle 3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601" name="Rectangle 4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602" name="Rectangle 3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603" name="Rectangle 4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604" name="Rectangle 3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605" name="Rectangle 4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606" name="Rectangle 3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607" name="Rectangle 4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608" name="Rectangle 3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609" name="Rectangle 4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610" name="Rectangle 3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611" name="Rectangle 4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612" name="Rectangle 3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613" name="Rectangle 4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614" name="Rectangle 3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615" name="Rectangle 4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616" name="Rectangle 3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617" name="Rectangle 4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618" name="Rectangle 3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619" name="Rectangle 4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620" name="Rectangle 3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621" name="Rectangle 4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622" name="Rectangle 3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623" name="Rectangle 4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624" name="Rectangle 3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625" name="Rectangle 4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626" name="Rectangle 3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627" name="Rectangle 4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628" name="Rectangle 3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629" name="Rectangle 4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630" name="Rectangle 3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631" name="Rectangle 4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632" name="Rectangle 3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633" name="Rectangle 4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634" name="Rectangle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635" name="Rectangle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636" name="Rectangle 3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637" name="Rectangle 4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638" name="Rectangle 3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639" name="Rectangle 4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640" name="Rectangle 3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641" name="Rectangle 4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642" name="Rectangle 3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643" name="Rectangle 4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644" name="Rectangle 3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645" name="Rectangle 4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646" name="Rectangle 3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647" name="Rectangle 4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648" name="Rectangle 3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649" name="Rectangle 4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650" name="Rectangle 3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651" name="Rectangle 4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652" name="Rectangle 3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653" name="Rectangle 4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654" name="Rectangle 3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655" name="Rectangle 4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656" name="Rectangle 3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657" name="Rectangle 4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658" name="Rectangle 657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659" name="Rectangle 4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660" name="Rectangle 3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661" name="Rectangle 4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662" name="Rectangle 3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663" name="Rectangle 4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664" name="Rectangle 3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665" name="Rectangle 4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666" name="Rectangle 3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667" name="Rectangle 4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668" name="Rectangle 3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669" name="Rectangle 4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670" name="Rectangle 3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671" name="Rectangle 4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672" name="Rectangle 3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673" name="Rectangle 4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674" name="Rectangle 3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675" name="Rectangle 4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676" name="Rectangle 3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677" name="Rectangle 4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678" name="Rectangle 3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679" name="Rectangle 4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680" name="Rectangle 3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681" name="Rectangle 4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682" name="Rectangle 3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683" name="Rectangle 4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684" name="Rectangle 3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685" name="Rectangle 4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686" name="Rectangle 3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687" name="Rectangle 4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688" name="Rectangle 3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689" name="Rectangle 4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690" name="Rectangle 3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691" name="Rectangle 4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692" name="Rectangle 3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693" name="Rectangle 4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694" name="Rectangle 3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695" name="Rectangle 4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696" name="Rectangle 3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697" name="Rectangle 4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698" name="Rectangle 3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699" name="Rectangle 4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700" name="Rectangle 3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701" name="Rectangle 4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702" name="Rectangle 3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703" name="Rectangle 4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704" name="Rectangle 3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705" name="Rectangle 4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706" name="Rectangle 3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707" name="Rectangle 4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708" name="Rectangle 3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709" name="Rectangle 4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710" name="Rectangle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711" name="Rectangle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712" name="Rectangle 3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713" name="Rectangle 4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714" name="Rectangle 3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715" name="Rectangle 4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716" name="Rectangle 3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717" name="Rectangle 4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718" name="Rectangle 3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719" name="Rectangle 4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720" name="Rectangle 3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721" name="Rectangle 4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722" name="Rectangle 3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723" name="Rectangle 4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724" name="Rectangle 3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725" name="Rectangle 4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726" name="Rectangle 3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727" name="Rectangle 4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728" name="Rectangle 3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729" name="Rectangle 4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730" name="Rectangle 3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731" name="Rectangle 4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732" name="Rectangle 3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733" name="Rectangle 4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734" name="Rectangle 3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735" name="Rectangle 4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736" name="Rectangle 3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737" name="Rectangle 4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738" name="Rectangle 3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739" name="Rectangle 4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740" name="Rectangle 3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741" name="Rectangle 4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742" name="Rectangle 3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743" name="Rectangle 4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744" name="Rectangle 3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745" name="Rectangle 4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746" name="Rectangle 3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747" name="Rectangle 4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748" name="Rectangle 3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749" name="Rectangle 4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750" name="Rectangle 3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751" name="Rectangle 4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752" name="Rectangle 3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753" name="Rectangle 4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754" name="Rectangle 3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755" name="Rectangle 4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756" name="Rectangle 3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757" name="Rectangle 4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758" name="Rectangle 3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759" name="Rectangle 4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760" name="Rectangle 3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761" name="Rectangle 4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762" name="Rectangle 3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763" name="Rectangle 4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764" name="Rectangle 3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765" name="Rectangle 4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766" name="Rectangle 3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767" name="Rectangle 4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768" name="Rectangle 3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769" name="Rectangle 4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770" name="Rectangle 3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771" name="Rectangle 4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772" name="Rectangle 3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773" name="Rectangle 4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774" name="Rectangle 3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775" name="Rectangle 4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776" name="Rectangle 3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777" name="Rectangle 4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778" name="Rectangle 3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779" name="Rectangle 4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780" name="Rectangle 3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781" name="Rectangle 4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782" name="Rectangle 3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783" name="Rectangle 4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784" name="Rectangle 3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785" name="Rectangle 4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786" name="Rectangle 3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787" name="Rectangle 4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788" name="Rectangle 3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789" name="Rectangle 4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790" name="Rectangle 3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791" name="Rectangle 4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792" name="Rectangle 3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793" name="Rectangle 4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794" name="Rectangle 3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795" name="Rectangle 4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796" name="Rectangle 3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797" name="Rectangle 4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798" name="Rectangle 3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799" name="Rectangle 4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800" name="Rectangle 3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801" name="Rectangle 4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802" name="Rectangle 3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803" name="Rectangle 4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804" name="Rectangle 3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805" name="Rectangle 4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806" name="Rectangle 3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807" name="Rectangle 4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808" name="Rectangle 3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809" name="Rectangle 4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810" name="Rectangle 3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811" name="Rectangle 4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812" name="Rectangle 3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813" name="Rectangle 4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814" name="Rectangle 3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815" name="Rectangle 4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816" name="Rectangle 3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817" name="Rectangle 4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818" name="Rectangle 3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819" name="Rectangle 4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820" name="Rectangle 3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821" name="Rectangle 4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822" name="Rectangle 3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823" name="Rectangle 4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824" name="Rectangle 3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825" name="Rectangle 4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826" name="Rectangle 3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827" name="Rectangle 4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828" name="Rectangle 3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829" name="Rectangle 4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830" name="Rectangle 3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831" name="Rectangle 4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832" name="Rectangle 3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833" name="Rectangle 4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834" name="Rectangle 3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835" name="Rectangle 4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836" name="Rectangle 3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837" name="Rectangle 4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838" name="Rectangle 3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839" name="Rectangle 4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840" name="Rectangle 3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841" name="Rectangle 4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842" name="Rectangle 3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843" name="Rectangle 4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844" name="Rectangle 3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845" name="Rectangle 4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846" name="Rectangle 3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847" name="Rectangle 4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848" name="Rectangle 3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849" name="Rectangle 4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850" name="Rectangle 3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851" name="Rectangle 4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852" name="Rectangle 3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853" name="Rectangle 4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854" name="Rectangle 3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855" name="Rectangle 4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856" name="Rectangle 3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857" name="Rectangle 4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858" name="Rectangle 3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859" name="Rectangle 4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860" name="Rectangle 3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861" name="Rectangle 4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862" name="Rectangle 3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863" name="Rectangle 4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864" name="Rectangle 3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865" name="Rectangle 4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866" name="Rectangle 3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867" name="Rectangle 4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868" name="Rectangle 3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869" name="Rectangle 4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870" name="Rectangle 3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871" name="Rectangle 4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872" name="Rectangle 3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873" name="Rectangle 4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874" name="Rectangle 3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875" name="Rectangle 4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876" name="Rectangle 3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877" name="Rectangle 4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878" name="Rectangle 3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879" name="Rectangle 4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880" name="Rectangle 3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881" name="Rectangle 4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882" name="Rectangle 3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883" name="Rectangle 4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884" name="Rectangle 3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885" name="Rectangle 4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886" name="Rectangle 3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887" name="Rectangle 4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888" name="Rectangle 3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889" name="Rectangle 4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890" name="Rectangle 3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891" name="Rectangle 4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892" name="Rectangle 3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893" name="Rectangle 4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894" name="Rectangle 3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895" name="Rectangle 4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896" name="Rectangle 3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897" name="Rectangle 4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898" name="Rectangle 3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899" name="Rectangle 4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900" name="Rectangle 3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901" name="Rectangle 4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902" name="Rectangle 3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903" name="Rectangle 4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904" name="Rectangle 3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905" name="Rectangle 4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906" name="Rectangle 3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907" name="Rectangle 4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908" name="Rectangle 3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909" name="Rectangle 4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910" name="Rectangle 3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911" name="Rectangle 4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912" name="Rectangle 3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913" name="Rectangle 4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8</xdr:col>
      <xdr:colOff>0</xdr:colOff>
      <xdr:row>5</xdr:row>
      <xdr:rowOff>104775</xdr:rowOff>
    </xdr:to>
    <xdr:sp macro="" textlink="">
      <xdr:nvSpPr>
        <xdr:cNvPr id="914" name="Rectangle 3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>
          <a:spLocks noChangeArrowheads="1"/>
        </xdr:cNvSpPr>
      </xdr:nvSpPr>
      <xdr:spPr bwMode="auto">
        <a:xfrm>
          <a:off x="10248900" y="8858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8</xdr:col>
      <xdr:colOff>0</xdr:colOff>
      <xdr:row>5</xdr:row>
      <xdr:rowOff>257175</xdr:rowOff>
    </xdr:to>
    <xdr:sp macro="" textlink="">
      <xdr:nvSpPr>
        <xdr:cNvPr id="915" name="Rectangle 4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>
          <a:spLocks noChangeArrowheads="1"/>
        </xdr:cNvSpPr>
      </xdr:nvSpPr>
      <xdr:spPr bwMode="auto">
        <a:xfrm>
          <a:off x="10248900" y="8858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12</xdr:col>
      <xdr:colOff>0</xdr:colOff>
      <xdr:row>5</xdr:row>
      <xdr:rowOff>104775</xdr:rowOff>
    </xdr:to>
    <xdr:sp macro="" textlink="">
      <xdr:nvSpPr>
        <xdr:cNvPr id="916" name="Rectangle 3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>
          <a:spLocks noChangeArrowheads="1"/>
        </xdr:cNvSpPr>
      </xdr:nvSpPr>
      <xdr:spPr bwMode="auto">
        <a:xfrm>
          <a:off x="16602075" y="8858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12</xdr:col>
      <xdr:colOff>0</xdr:colOff>
      <xdr:row>5</xdr:row>
      <xdr:rowOff>257175</xdr:rowOff>
    </xdr:to>
    <xdr:sp macro="" textlink="">
      <xdr:nvSpPr>
        <xdr:cNvPr id="917" name="Rectangle 4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>
          <a:spLocks noChangeArrowheads="1"/>
        </xdr:cNvSpPr>
      </xdr:nvSpPr>
      <xdr:spPr bwMode="auto">
        <a:xfrm>
          <a:off x="16602075" y="8858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16</xdr:col>
      <xdr:colOff>0</xdr:colOff>
      <xdr:row>5</xdr:row>
      <xdr:rowOff>104775</xdr:rowOff>
    </xdr:to>
    <xdr:sp macro="" textlink="">
      <xdr:nvSpPr>
        <xdr:cNvPr id="918" name="Rectangle 3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>
          <a:spLocks noChangeArrowheads="1"/>
        </xdr:cNvSpPr>
      </xdr:nvSpPr>
      <xdr:spPr bwMode="auto">
        <a:xfrm>
          <a:off x="22440900" y="8858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16</xdr:col>
      <xdr:colOff>0</xdr:colOff>
      <xdr:row>5</xdr:row>
      <xdr:rowOff>257175</xdr:rowOff>
    </xdr:to>
    <xdr:sp macro="" textlink="">
      <xdr:nvSpPr>
        <xdr:cNvPr id="919" name="Rectangle 4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>
          <a:spLocks noChangeArrowheads="1"/>
        </xdr:cNvSpPr>
      </xdr:nvSpPr>
      <xdr:spPr bwMode="auto">
        <a:xfrm>
          <a:off x="22440900" y="8858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20</xdr:col>
      <xdr:colOff>0</xdr:colOff>
      <xdr:row>5</xdr:row>
      <xdr:rowOff>104775</xdr:rowOff>
    </xdr:to>
    <xdr:sp macro="" textlink="">
      <xdr:nvSpPr>
        <xdr:cNvPr id="920" name="Rectangle 3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>
          <a:spLocks noChangeArrowheads="1"/>
        </xdr:cNvSpPr>
      </xdr:nvSpPr>
      <xdr:spPr bwMode="auto">
        <a:xfrm>
          <a:off x="28374975" y="8858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20</xdr:col>
      <xdr:colOff>0</xdr:colOff>
      <xdr:row>5</xdr:row>
      <xdr:rowOff>257175</xdr:rowOff>
    </xdr:to>
    <xdr:sp macro="" textlink="">
      <xdr:nvSpPr>
        <xdr:cNvPr id="921" name="Rectangle 4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>
          <a:spLocks noChangeArrowheads="1"/>
        </xdr:cNvSpPr>
      </xdr:nvSpPr>
      <xdr:spPr bwMode="auto">
        <a:xfrm>
          <a:off x="28374975" y="8858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24</xdr:col>
      <xdr:colOff>0</xdr:colOff>
      <xdr:row>5</xdr:row>
      <xdr:rowOff>104775</xdr:rowOff>
    </xdr:to>
    <xdr:sp macro="" textlink="">
      <xdr:nvSpPr>
        <xdr:cNvPr id="922" name="Rectangle 3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>
          <a:spLocks noChangeArrowheads="1"/>
        </xdr:cNvSpPr>
      </xdr:nvSpPr>
      <xdr:spPr bwMode="auto">
        <a:xfrm>
          <a:off x="34156650" y="8858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24</xdr:col>
      <xdr:colOff>0</xdr:colOff>
      <xdr:row>5</xdr:row>
      <xdr:rowOff>257175</xdr:rowOff>
    </xdr:to>
    <xdr:sp macro="" textlink="">
      <xdr:nvSpPr>
        <xdr:cNvPr id="923" name="Rectangle 4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>
          <a:spLocks noChangeArrowheads="1"/>
        </xdr:cNvSpPr>
      </xdr:nvSpPr>
      <xdr:spPr bwMode="auto">
        <a:xfrm>
          <a:off x="34156650" y="8858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924" name="Rectangle 3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925" name="Rectangle 4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926" name="Rectangle 3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927" name="Rectangle 4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928" name="Rectangle 3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929" name="Rectangle 4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930" name="Rectangle 929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931" name="Rectangle 4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932" name="Rectangle 3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933" name="Rectangle 4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934" name="Rectangle 3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935" name="Rectangle 4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936" name="Rectangle 3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937" name="Rectangle 4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938" name="Rectangle 3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939" name="Rectangle 4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940" name="Rectangle 3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941" name="Rectangle 4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942" name="Rectangle 3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943" name="Rectangle 4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944" name="Rectangle 3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945" name="Rectangle 4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946" name="Rectangle 3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947" name="Rectangle 4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948" name="Rectangle 3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949" name="Rectangle 4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950" name="Rectangle 3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951" name="Rectangle 4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952" name="Rectangle 3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953" name="Rectangle 4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954" name="Rectangle 3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955" name="Rectangle 4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956" name="Rectangle 3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957" name="Rectangle 4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958" name="Rectangle 3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959" name="Rectangle 4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960" name="Rectangle 3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961" name="Rectangle 4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962" name="Rectangle 3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963" name="Rectangle 4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964" name="Rectangle 3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965" name="Rectangle 4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966" name="Rectangle 3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967" name="Rectangle 4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968" name="Rectangle 3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969" name="Rectangle 4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970" name="Rectangle 3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971" name="Rectangle 4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972" name="Rectangle 3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973" name="Rectangle 4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974" name="Rectangle 3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975" name="Rectangle 4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976" name="Rectangle 3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977" name="Rectangle 4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978" name="Rectangle 3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979" name="Rectangle 4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980" name="Rectangle 3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981" name="Rectangle 4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982" name="Rectangle 3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983" name="Rectangle 4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984" name="Rectangle 3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985" name="Rectangle 4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986" name="Rectangle 3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987" name="Rectangle 4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988" name="Rectangle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989" name="Rectangle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990" name="Rectangle 3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991" name="Rectangle 4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992" name="Rectangle 99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993" name="Rectangle 4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994" name="Rectangle 3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995" name="Rectangle 4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996" name="Rectangle 3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997" name="Rectangle 4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998" name="Rectangle 3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999" name="Rectangle 4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000" name="Rectangle 3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001" name="Rectangle 4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002" name="Rectangle 3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003" name="Rectangle 4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004" name="Rectangle 3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005" name="Rectangle 4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006" name="Rectangle 3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007" name="Rectangle 4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1008" name="Rectangle 3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1009" name="Rectangle 4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010" name="Rectangle 3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011" name="Rectangle 4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012" name="Rectangle 3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013" name="Rectangle 4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014" name="Rectangle 3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015" name="Rectangle 4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1016" name="Rectangle 3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1017" name="Rectangle 4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1018" name="Rectangle 3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1019" name="Rectangle 4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020" name="Rectangle 3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021" name="Rectangle 4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022" name="Rectangle 3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023" name="Rectangle 4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024" name="Rectangle 3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025" name="Rectangle 4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026" name="Rectangle 3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027" name="Rectangle 4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028" name="Rectangle 3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029" name="Rectangle 4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030" name="Rectangle 3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031" name="Rectangle 4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1032" name="Rectangle 3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1033" name="Rectangle 4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034" name="Rectangle 3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035" name="Rectangle 4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036" name="Rectangle 3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037" name="Rectangle 4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038" name="Rectangle 3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039" name="Rectangle 4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040" name="Rectangle 3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041" name="Rectangle 4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1042" name="Rectangle 3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1043" name="Rectangle 4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044" name="Rectangle 3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045" name="Rectangle 4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046" name="Rectangle 3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047" name="Rectangle 4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162</xdr:row>
      <xdr:rowOff>0</xdr:rowOff>
    </xdr:from>
    <xdr:to>
      <xdr:col>12</xdr:col>
      <xdr:colOff>0</xdr:colOff>
      <xdr:row>162</xdr:row>
      <xdr:rowOff>104775</xdr:rowOff>
    </xdr:to>
    <xdr:sp macro="" textlink="">
      <xdr:nvSpPr>
        <xdr:cNvPr id="1048" name="Rectangle 3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>
          <a:spLocks noChangeArrowheads="1"/>
        </xdr:cNvSpPr>
      </xdr:nvSpPr>
      <xdr:spPr bwMode="auto">
        <a:xfrm>
          <a:off x="16602075" y="345662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162</xdr:row>
      <xdr:rowOff>0</xdr:rowOff>
    </xdr:from>
    <xdr:to>
      <xdr:col>12</xdr:col>
      <xdr:colOff>0</xdr:colOff>
      <xdr:row>162</xdr:row>
      <xdr:rowOff>247650</xdr:rowOff>
    </xdr:to>
    <xdr:sp macro="" textlink="">
      <xdr:nvSpPr>
        <xdr:cNvPr id="1049" name="Rectangle 4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>
          <a:spLocks noChangeArrowheads="1"/>
        </xdr:cNvSpPr>
      </xdr:nvSpPr>
      <xdr:spPr bwMode="auto">
        <a:xfrm>
          <a:off x="16611600" y="34566225"/>
          <a:ext cx="26670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162</xdr:row>
      <xdr:rowOff>0</xdr:rowOff>
    </xdr:from>
    <xdr:to>
      <xdr:col>16</xdr:col>
      <xdr:colOff>0</xdr:colOff>
      <xdr:row>162</xdr:row>
      <xdr:rowOff>104775</xdr:rowOff>
    </xdr:to>
    <xdr:sp macro="" textlink="">
      <xdr:nvSpPr>
        <xdr:cNvPr id="1050" name="Rectangle 1049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>
          <a:spLocks noChangeArrowheads="1"/>
        </xdr:cNvSpPr>
      </xdr:nvSpPr>
      <xdr:spPr bwMode="auto">
        <a:xfrm>
          <a:off x="22440900" y="345662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162</xdr:row>
      <xdr:rowOff>0</xdr:rowOff>
    </xdr:from>
    <xdr:to>
      <xdr:col>16</xdr:col>
      <xdr:colOff>0</xdr:colOff>
      <xdr:row>162</xdr:row>
      <xdr:rowOff>247650</xdr:rowOff>
    </xdr:to>
    <xdr:sp macro="" textlink="">
      <xdr:nvSpPr>
        <xdr:cNvPr id="1051" name="Rectangle 4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>
          <a:spLocks noChangeArrowheads="1"/>
        </xdr:cNvSpPr>
      </xdr:nvSpPr>
      <xdr:spPr bwMode="auto">
        <a:xfrm>
          <a:off x="22450425" y="34566225"/>
          <a:ext cx="27813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162</xdr:row>
      <xdr:rowOff>0</xdr:rowOff>
    </xdr:from>
    <xdr:to>
      <xdr:col>20</xdr:col>
      <xdr:colOff>0</xdr:colOff>
      <xdr:row>162</xdr:row>
      <xdr:rowOff>104775</xdr:rowOff>
    </xdr:to>
    <xdr:sp macro="" textlink="">
      <xdr:nvSpPr>
        <xdr:cNvPr id="1052" name="Rectangle 3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>
          <a:spLocks noChangeArrowheads="1"/>
        </xdr:cNvSpPr>
      </xdr:nvSpPr>
      <xdr:spPr bwMode="auto">
        <a:xfrm>
          <a:off x="28374975" y="345662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162</xdr:row>
      <xdr:rowOff>0</xdr:rowOff>
    </xdr:from>
    <xdr:to>
      <xdr:col>20</xdr:col>
      <xdr:colOff>0</xdr:colOff>
      <xdr:row>162</xdr:row>
      <xdr:rowOff>247650</xdr:rowOff>
    </xdr:to>
    <xdr:sp macro="" textlink="">
      <xdr:nvSpPr>
        <xdr:cNvPr id="1053" name="Rectangle 4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>
          <a:spLocks noChangeArrowheads="1"/>
        </xdr:cNvSpPr>
      </xdr:nvSpPr>
      <xdr:spPr bwMode="auto">
        <a:xfrm>
          <a:off x="28384500" y="34566225"/>
          <a:ext cx="28289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162</xdr:row>
      <xdr:rowOff>0</xdr:rowOff>
    </xdr:from>
    <xdr:to>
      <xdr:col>12</xdr:col>
      <xdr:colOff>0</xdr:colOff>
      <xdr:row>162</xdr:row>
      <xdr:rowOff>104775</xdr:rowOff>
    </xdr:to>
    <xdr:sp macro="" textlink="">
      <xdr:nvSpPr>
        <xdr:cNvPr id="1054" name="Rectangle 3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>
          <a:spLocks noChangeArrowheads="1"/>
        </xdr:cNvSpPr>
      </xdr:nvSpPr>
      <xdr:spPr bwMode="auto">
        <a:xfrm>
          <a:off x="16602075" y="345662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162</xdr:row>
      <xdr:rowOff>0</xdr:rowOff>
    </xdr:from>
    <xdr:to>
      <xdr:col>12</xdr:col>
      <xdr:colOff>0</xdr:colOff>
      <xdr:row>162</xdr:row>
      <xdr:rowOff>247650</xdr:rowOff>
    </xdr:to>
    <xdr:sp macro="" textlink="">
      <xdr:nvSpPr>
        <xdr:cNvPr id="1055" name="Rectangle 4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>
          <a:spLocks noChangeArrowheads="1"/>
        </xdr:cNvSpPr>
      </xdr:nvSpPr>
      <xdr:spPr bwMode="auto">
        <a:xfrm>
          <a:off x="16611600" y="34566225"/>
          <a:ext cx="26670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162</xdr:row>
      <xdr:rowOff>0</xdr:rowOff>
    </xdr:from>
    <xdr:to>
      <xdr:col>16</xdr:col>
      <xdr:colOff>0</xdr:colOff>
      <xdr:row>162</xdr:row>
      <xdr:rowOff>104775</xdr:rowOff>
    </xdr:to>
    <xdr:sp macro="" textlink="">
      <xdr:nvSpPr>
        <xdr:cNvPr id="1056" name="Rectangle 3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>
          <a:spLocks noChangeArrowheads="1"/>
        </xdr:cNvSpPr>
      </xdr:nvSpPr>
      <xdr:spPr bwMode="auto">
        <a:xfrm>
          <a:off x="22440900" y="345662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162</xdr:row>
      <xdr:rowOff>0</xdr:rowOff>
    </xdr:from>
    <xdr:to>
      <xdr:col>16</xdr:col>
      <xdr:colOff>0</xdr:colOff>
      <xdr:row>162</xdr:row>
      <xdr:rowOff>247650</xdr:rowOff>
    </xdr:to>
    <xdr:sp macro="" textlink="">
      <xdr:nvSpPr>
        <xdr:cNvPr id="1057" name="Rectangle 4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>
          <a:spLocks noChangeArrowheads="1"/>
        </xdr:cNvSpPr>
      </xdr:nvSpPr>
      <xdr:spPr bwMode="auto">
        <a:xfrm>
          <a:off x="22450425" y="34566225"/>
          <a:ext cx="27813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162</xdr:row>
      <xdr:rowOff>0</xdr:rowOff>
    </xdr:from>
    <xdr:to>
      <xdr:col>20</xdr:col>
      <xdr:colOff>0</xdr:colOff>
      <xdr:row>162</xdr:row>
      <xdr:rowOff>104775</xdr:rowOff>
    </xdr:to>
    <xdr:sp macro="" textlink="">
      <xdr:nvSpPr>
        <xdr:cNvPr id="1058" name="Rectangle 3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>
          <a:spLocks noChangeArrowheads="1"/>
        </xdr:cNvSpPr>
      </xdr:nvSpPr>
      <xdr:spPr bwMode="auto">
        <a:xfrm>
          <a:off x="28374975" y="345662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162</xdr:row>
      <xdr:rowOff>0</xdr:rowOff>
    </xdr:from>
    <xdr:to>
      <xdr:col>20</xdr:col>
      <xdr:colOff>0</xdr:colOff>
      <xdr:row>162</xdr:row>
      <xdr:rowOff>247650</xdr:rowOff>
    </xdr:to>
    <xdr:sp macro="" textlink="">
      <xdr:nvSpPr>
        <xdr:cNvPr id="1059" name="Rectangle 4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>
          <a:spLocks noChangeArrowheads="1"/>
        </xdr:cNvSpPr>
      </xdr:nvSpPr>
      <xdr:spPr bwMode="auto">
        <a:xfrm>
          <a:off x="28384500" y="34566225"/>
          <a:ext cx="28289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162</xdr:row>
      <xdr:rowOff>0</xdr:rowOff>
    </xdr:from>
    <xdr:to>
      <xdr:col>12</xdr:col>
      <xdr:colOff>0</xdr:colOff>
      <xdr:row>162</xdr:row>
      <xdr:rowOff>104775</xdr:rowOff>
    </xdr:to>
    <xdr:sp macro="" textlink="">
      <xdr:nvSpPr>
        <xdr:cNvPr id="1060" name="Rectangle 3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>
          <a:spLocks noChangeArrowheads="1"/>
        </xdr:cNvSpPr>
      </xdr:nvSpPr>
      <xdr:spPr bwMode="auto">
        <a:xfrm>
          <a:off x="16602075" y="345662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162</xdr:row>
      <xdr:rowOff>0</xdr:rowOff>
    </xdr:from>
    <xdr:to>
      <xdr:col>12</xdr:col>
      <xdr:colOff>0</xdr:colOff>
      <xdr:row>162</xdr:row>
      <xdr:rowOff>247650</xdr:rowOff>
    </xdr:to>
    <xdr:sp macro="" textlink="">
      <xdr:nvSpPr>
        <xdr:cNvPr id="1061" name="Rectangle 4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>
          <a:spLocks noChangeArrowheads="1"/>
        </xdr:cNvSpPr>
      </xdr:nvSpPr>
      <xdr:spPr bwMode="auto">
        <a:xfrm>
          <a:off x="16611600" y="34566225"/>
          <a:ext cx="26670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162</xdr:row>
      <xdr:rowOff>0</xdr:rowOff>
    </xdr:from>
    <xdr:to>
      <xdr:col>16</xdr:col>
      <xdr:colOff>0</xdr:colOff>
      <xdr:row>162</xdr:row>
      <xdr:rowOff>104775</xdr:rowOff>
    </xdr:to>
    <xdr:sp macro="" textlink="">
      <xdr:nvSpPr>
        <xdr:cNvPr id="1062" name="Rectangle 3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>
          <a:spLocks noChangeArrowheads="1"/>
        </xdr:cNvSpPr>
      </xdr:nvSpPr>
      <xdr:spPr bwMode="auto">
        <a:xfrm>
          <a:off x="22440900" y="345662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162</xdr:row>
      <xdr:rowOff>0</xdr:rowOff>
    </xdr:from>
    <xdr:to>
      <xdr:col>16</xdr:col>
      <xdr:colOff>0</xdr:colOff>
      <xdr:row>162</xdr:row>
      <xdr:rowOff>247650</xdr:rowOff>
    </xdr:to>
    <xdr:sp macro="" textlink="">
      <xdr:nvSpPr>
        <xdr:cNvPr id="1063" name="Rectangle 4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>
          <a:spLocks noChangeArrowheads="1"/>
        </xdr:cNvSpPr>
      </xdr:nvSpPr>
      <xdr:spPr bwMode="auto">
        <a:xfrm>
          <a:off x="22450425" y="34566225"/>
          <a:ext cx="27813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162</xdr:row>
      <xdr:rowOff>0</xdr:rowOff>
    </xdr:from>
    <xdr:to>
      <xdr:col>20</xdr:col>
      <xdr:colOff>0</xdr:colOff>
      <xdr:row>162</xdr:row>
      <xdr:rowOff>104775</xdr:rowOff>
    </xdr:to>
    <xdr:sp macro="" textlink="">
      <xdr:nvSpPr>
        <xdr:cNvPr id="1064" name="Rectangle 3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>
          <a:spLocks noChangeArrowheads="1"/>
        </xdr:cNvSpPr>
      </xdr:nvSpPr>
      <xdr:spPr bwMode="auto">
        <a:xfrm>
          <a:off x="28374975" y="345662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162</xdr:row>
      <xdr:rowOff>0</xdr:rowOff>
    </xdr:from>
    <xdr:to>
      <xdr:col>20</xdr:col>
      <xdr:colOff>0</xdr:colOff>
      <xdr:row>162</xdr:row>
      <xdr:rowOff>247650</xdr:rowOff>
    </xdr:to>
    <xdr:sp macro="" textlink="">
      <xdr:nvSpPr>
        <xdr:cNvPr id="1065" name="Rectangle 4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>
          <a:spLocks noChangeArrowheads="1"/>
        </xdr:cNvSpPr>
      </xdr:nvSpPr>
      <xdr:spPr bwMode="auto">
        <a:xfrm>
          <a:off x="28384500" y="34566225"/>
          <a:ext cx="28289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162</xdr:row>
      <xdr:rowOff>0</xdr:rowOff>
    </xdr:from>
    <xdr:to>
      <xdr:col>20</xdr:col>
      <xdr:colOff>0</xdr:colOff>
      <xdr:row>162</xdr:row>
      <xdr:rowOff>104775</xdr:rowOff>
    </xdr:to>
    <xdr:sp macro="" textlink="">
      <xdr:nvSpPr>
        <xdr:cNvPr id="1066" name="Rectangle 3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>
          <a:spLocks noChangeArrowheads="1"/>
        </xdr:cNvSpPr>
      </xdr:nvSpPr>
      <xdr:spPr bwMode="auto">
        <a:xfrm>
          <a:off x="28374975" y="345662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162</xdr:row>
      <xdr:rowOff>0</xdr:rowOff>
    </xdr:from>
    <xdr:to>
      <xdr:col>20</xdr:col>
      <xdr:colOff>0</xdr:colOff>
      <xdr:row>162</xdr:row>
      <xdr:rowOff>247650</xdr:rowOff>
    </xdr:to>
    <xdr:sp macro="" textlink="">
      <xdr:nvSpPr>
        <xdr:cNvPr id="1067" name="Rectangle 4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>
          <a:spLocks noChangeArrowheads="1"/>
        </xdr:cNvSpPr>
      </xdr:nvSpPr>
      <xdr:spPr bwMode="auto">
        <a:xfrm>
          <a:off x="28384500" y="34566225"/>
          <a:ext cx="28289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162</xdr:row>
      <xdr:rowOff>0</xdr:rowOff>
    </xdr:from>
    <xdr:to>
      <xdr:col>20</xdr:col>
      <xdr:colOff>0</xdr:colOff>
      <xdr:row>162</xdr:row>
      <xdr:rowOff>216477</xdr:rowOff>
    </xdr:to>
    <xdr:sp macro="" textlink="">
      <xdr:nvSpPr>
        <xdr:cNvPr id="1068" name="Rectangle 3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>
          <a:spLocks noChangeArrowheads="1"/>
        </xdr:cNvSpPr>
      </xdr:nvSpPr>
      <xdr:spPr bwMode="auto">
        <a:xfrm>
          <a:off x="28374975" y="34566225"/>
          <a:ext cx="2838450" cy="21647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endParaRPr lang="en-US" sz="10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14</xdr:col>
      <xdr:colOff>0</xdr:colOff>
      <xdr:row>162</xdr:row>
      <xdr:rowOff>0</xdr:rowOff>
    </xdr:from>
    <xdr:to>
      <xdr:col>16</xdr:col>
      <xdr:colOff>0</xdr:colOff>
      <xdr:row>162</xdr:row>
      <xdr:rowOff>104775</xdr:rowOff>
    </xdr:to>
    <xdr:sp macro="" textlink="">
      <xdr:nvSpPr>
        <xdr:cNvPr id="1069" name="Rectangle 3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>
          <a:spLocks noChangeArrowheads="1"/>
        </xdr:cNvSpPr>
      </xdr:nvSpPr>
      <xdr:spPr bwMode="auto">
        <a:xfrm>
          <a:off x="22440900" y="345662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162</xdr:row>
      <xdr:rowOff>0</xdr:rowOff>
    </xdr:from>
    <xdr:to>
      <xdr:col>16</xdr:col>
      <xdr:colOff>0</xdr:colOff>
      <xdr:row>162</xdr:row>
      <xdr:rowOff>247650</xdr:rowOff>
    </xdr:to>
    <xdr:sp macro="" textlink="">
      <xdr:nvSpPr>
        <xdr:cNvPr id="1070" name="Rectangle 4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>
          <a:spLocks noChangeArrowheads="1"/>
        </xdr:cNvSpPr>
      </xdr:nvSpPr>
      <xdr:spPr bwMode="auto">
        <a:xfrm>
          <a:off x="22450425" y="34566225"/>
          <a:ext cx="27813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162</xdr:row>
      <xdr:rowOff>0</xdr:rowOff>
    </xdr:from>
    <xdr:to>
      <xdr:col>16</xdr:col>
      <xdr:colOff>0</xdr:colOff>
      <xdr:row>162</xdr:row>
      <xdr:rowOff>104775</xdr:rowOff>
    </xdr:to>
    <xdr:sp macro="" textlink="">
      <xdr:nvSpPr>
        <xdr:cNvPr id="1071" name="Rectangle 3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>
          <a:spLocks noChangeArrowheads="1"/>
        </xdr:cNvSpPr>
      </xdr:nvSpPr>
      <xdr:spPr bwMode="auto">
        <a:xfrm>
          <a:off x="22440900" y="345662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162</xdr:row>
      <xdr:rowOff>0</xdr:rowOff>
    </xdr:from>
    <xdr:to>
      <xdr:col>16</xdr:col>
      <xdr:colOff>0</xdr:colOff>
      <xdr:row>162</xdr:row>
      <xdr:rowOff>247650</xdr:rowOff>
    </xdr:to>
    <xdr:sp macro="" textlink="">
      <xdr:nvSpPr>
        <xdr:cNvPr id="1072" name="Rectangle 4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>
          <a:spLocks noChangeArrowheads="1"/>
        </xdr:cNvSpPr>
      </xdr:nvSpPr>
      <xdr:spPr bwMode="auto">
        <a:xfrm>
          <a:off x="22450425" y="34566225"/>
          <a:ext cx="27813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162</xdr:row>
      <xdr:rowOff>0</xdr:rowOff>
    </xdr:from>
    <xdr:to>
      <xdr:col>12</xdr:col>
      <xdr:colOff>0</xdr:colOff>
      <xdr:row>162</xdr:row>
      <xdr:rowOff>104775</xdr:rowOff>
    </xdr:to>
    <xdr:sp macro="" textlink="">
      <xdr:nvSpPr>
        <xdr:cNvPr id="1073" name="Rectangle 3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>
          <a:spLocks noChangeArrowheads="1"/>
        </xdr:cNvSpPr>
      </xdr:nvSpPr>
      <xdr:spPr bwMode="auto">
        <a:xfrm>
          <a:off x="16602075" y="345662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162</xdr:row>
      <xdr:rowOff>0</xdr:rowOff>
    </xdr:from>
    <xdr:to>
      <xdr:col>12</xdr:col>
      <xdr:colOff>0</xdr:colOff>
      <xdr:row>162</xdr:row>
      <xdr:rowOff>247650</xdr:rowOff>
    </xdr:to>
    <xdr:sp macro="" textlink="">
      <xdr:nvSpPr>
        <xdr:cNvPr id="1074" name="Rectangle 4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>
          <a:spLocks noChangeArrowheads="1"/>
        </xdr:cNvSpPr>
      </xdr:nvSpPr>
      <xdr:spPr bwMode="auto">
        <a:xfrm>
          <a:off x="16611600" y="34566225"/>
          <a:ext cx="26670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162</xdr:row>
      <xdr:rowOff>0</xdr:rowOff>
    </xdr:from>
    <xdr:to>
      <xdr:col>12</xdr:col>
      <xdr:colOff>0</xdr:colOff>
      <xdr:row>162</xdr:row>
      <xdr:rowOff>104775</xdr:rowOff>
    </xdr:to>
    <xdr:sp macro="" textlink="">
      <xdr:nvSpPr>
        <xdr:cNvPr id="1075" name="Rectangle 3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>
          <a:spLocks noChangeArrowheads="1"/>
        </xdr:cNvSpPr>
      </xdr:nvSpPr>
      <xdr:spPr bwMode="auto">
        <a:xfrm>
          <a:off x="16602075" y="345662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162</xdr:row>
      <xdr:rowOff>0</xdr:rowOff>
    </xdr:from>
    <xdr:to>
      <xdr:col>12</xdr:col>
      <xdr:colOff>0</xdr:colOff>
      <xdr:row>162</xdr:row>
      <xdr:rowOff>247650</xdr:rowOff>
    </xdr:to>
    <xdr:sp macro="" textlink="">
      <xdr:nvSpPr>
        <xdr:cNvPr id="1076" name="Rectangle 4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>
          <a:spLocks noChangeArrowheads="1"/>
        </xdr:cNvSpPr>
      </xdr:nvSpPr>
      <xdr:spPr bwMode="auto">
        <a:xfrm>
          <a:off x="16611600" y="34566225"/>
          <a:ext cx="26670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162</xdr:row>
      <xdr:rowOff>0</xdr:rowOff>
    </xdr:from>
    <xdr:to>
      <xdr:col>12</xdr:col>
      <xdr:colOff>0</xdr:colOff>
      <xdr:row>162</xdr:row>
      <xdr:rowOff>104775</xdr:rowOff>
    </xdr:to>
    <xdr:sp macro="" textlink="">
      <xdr:nvSpPr>
        <xdr:cNvPr id="1077" name="Rectangle 3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>
          <a:spLocks noChangeArrowheads="1"/>
        </xdr:cNvSpPr>
      </xdr:nvSpPr>
      <xdr:spPr bwMode="auto">
        <a:xfrm>
          <a:off x="16602075" y="345662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162</xdr:row>
      <xdr:rowOff>0</xdr:rowOff>
    </xdr:from>
    <xdr:to>
      <xdr:col>12</xdr:col>
      <xdr:colOff>0</xdr:colOff>
      <xdr:row>162</xdr:row>
      <xdr:rowOff>257175</xdr:rowOff>
    </xdr:to>
    <xdr:sp macro="" textlink="">
      <xdr:nvSpPr>
        <xdr:cNvPr id="1078" name="Rectangle 4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>
          <a:spLocks noChangeArrowheads="1"/>
        </xdr:cNvSpPr>
      </xdr:nvSpPr>
      <xdr:spPr bwMode="auto">
        <a:xfrm>
          <a:off x="16602075" y="34566225"/>
          <a:ext cx="2676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162</xdr:row>
      <xdr:rowOff>0</xdr:rowOff>
    </xdr:from>
    <xdr:to>
      <xdr:col>16</xdr:col>
      <xdr:colOff>0</xdr:colOff>
      <xdr:row>162</xdr:row>
      <xdr:rowOff>104775</xdr:rowOff>
    </xdr:to>
    <xdr:sp macro="" textlink="">
      <xdr:nvSpPr>
        <xdr:cNvPr id="1079" name="Rectangle 3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>
          <a:spLocks noChangeArrowheads="1"/>
        </xdr:cNvSpPr>
      </xdr:nvSpPr>
      <xdr:spPr bwMode="auto">
        <a:xfrm>
          <a:off x="22440900" y="345662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162</xdr:row>
      <xdr:rowOff>0</xdr:rowOff>
    </xdr:from>
    <xdr:to>
      <xdr:col>16</xdr:col>
      <xdr:colOff>0</xdr:colOff>
      <xdr:row>162</xdr:row>
      <xdr:rowOff>257175</xdr:rowOff>
    </xdr:to>
    <xdr:sp macro="" textlink="">
      <xdr:nvSpPr>
        <xdr:cNvPr id="1080" name="Rectangle 4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>
          <a:spLocks noChangeArrowheads="1"/>
        </xdr:cNvSpPr>
      </xdr:nvSpPr>
      <xdr:spPr bwMode="auto">
        <a:xfrm>
          <a:off x="22440900" y="34566225"/>
          <a:ext cx="27908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10</xdr:col>
      <xdr:colOff>0</xdr:colOff>
      <xdr:row>162</xdr:row>
      <xdr:rowOff>0</xdr:rowOff>
    </xdr:from>
    <xdr:to>
      <xdr:col>12</xdr:col>
      <xdr:colOff>0</xdr:colOff>
      <xdr:row>162</xdr:row>
      <xdr:rowOff>104775</xdr:rowOff>
    </xdr:to>
    <xdr:sp macro="" textlink="">
      <xdr:nvSpPr>
        <xdr:cNvPr id="1081" name="Rectangle 3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>
          <a:spLocks noChangeArrowheads="1"/>
        </xdr:cNvSpPr>
      </xdr:nvSpPr>
      <xdr:spPr bwMode="auto">
        <a:xfrm>
          <a:off x="16602075" y="345662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162</xdr:row>
      <xdr:rowOff>0</xdr:rowOff>
    </xdr:from>
    <xdr:to>
      <xdr:col>12</xdr:col>
      <xdr:colOff>0</xdr:colOff>
      <xdr:row>162</xdr:row>
      <xdr:rowOff>257175</xdr:rowOff>
    </xdr:to>
    <xdr:sp macro="" textlink="">
      <xdr:nvSpPr>
        <xdr:cNvPr id="1082" name="Rectangle 4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>
          <a:spLocks noChangeArrowheads="1"/>
        </xdr:cNvSpPr>
      </xdr:nvSpPr>
      <xdr:spPr bwMode="auto">
        <a:xfrm>
          <a:off x="16602075" y="34566225"/>
          <a:ext cx="2676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  <a:endParaRPr lang="en-US" sz="10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1083" name="Rectangle 3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1084" name="Rectangle 4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085" name="Rectangle 3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086" name="Rectangle 4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087" name="Rectangle 3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088" name="Rectangle 4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1089" name="Rectangle 1088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1090" name="Rectangle 4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091" name="Rectangle 3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092" name="Rectangle 4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093" name="Rectangle 3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094" name="Rectangle 4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1095" name="Rectangle 3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1096" name="Rectangle 4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097" name="Rectangle 3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098" name="Rectangle 4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099" name="Rectangle 3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100" name="Rectangle 4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101" name="Rectangle 3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102" name="Rectangle 4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03" name="Rectangle 3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104" name="Rectangle 4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1105" name="Rectangle 3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1106" name="Rectangle 4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107" name="Rectangle 3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108" name="Rectangle 4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109" name="Rectangle 3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110" name="Rectangle 4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111" name="Rectangle 3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112" name="Rectangle 4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1113" name="Rectangle 3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1114" name="Rectangle 4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1115" name="Rectangle 3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1116" name="Rectangle 4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17" name="Rectangle 3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118" name="Rectangle 4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19" name="Rectangle 3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120" name="Rectangle 4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121" name="Rectangle 3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122" name="Rectangle 4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123" name="Rectangle 3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124" name="Rectangle 4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125" name="Rectangle 3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126" name="Rectangle 4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27" name="Rectangle 3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128" name="Rectangle 4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1129" name="Rectangle 3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1130" name="Rectangle 4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131" name="Rectangle 3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132" name="Rectangle 4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133" name="Rectangle 3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134" name="Rectangle 4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135" name="Rectangle 3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136" name="Rectangle 4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37" name="Rectangle 3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138" name="Rectangle 4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1139" name="Rectangle 3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1140" name="Rectangle 4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141" name="Rectangle 3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142" name="Rectangle 4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143" name="Rectangle 3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144" name="Rectangle 4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45" name="Rectangle 1144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146" name="Rectangle 4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47" name="Rectangle 3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148" name="Rectangle 4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49" name="Rectangle 3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150" name="Rectangle 4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51" name="Rectangle 1150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152" name="Rectangle 4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53" name="Rectangle 3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154" name="Rectangle 4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55" name="Rectangle 3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156" name="Rectangle 4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57" name="Rectangle 1156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158" name="Rectangle 4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59" name="Rectangle 3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160" name="Rectangle 4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61" name="Rectangle 3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162" name="Rectangle 4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63" name="Rectangle 3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164" name="Rectangle 4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65" name="Rectangle 3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166" name="Rectangle 4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67" name="Rectangle 3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168" name="Rectangle 4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69" name="Rectangle 3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170" name="Rectangle 4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71" name="Rectangle 3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172" name="Rectangle 4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73" name="Rectangle 3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174" name="Rectangle 4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75" name="Rectangle 3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176" name="Rectangle 4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77" name="Rectangle 3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178" name="Rectangle 4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79" name="Rectangle 3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180" name="Rectangle 4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81" name="Rectangle 3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182" name="Rectangle 4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83" name="Rectangle 3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184" name="Rectangle 4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85" name="Rectangle 3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186" name="Rectangle 4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87" name="Rectangle 3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188" name="Rectangle 4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89" name="Rectangle 3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190" name="Rectangle 4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91" name="Rectangle 3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192" name="Rectangle 4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93" name="Rectangle 3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194" name="Rectangle 4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95" name="Rectangle 3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196" name="Rectangle 4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97" name="Rectangle 3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198" name="Rectangle 4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199" name="Rectangle 3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00" name="Rectangle 4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01" name="Rectangle 3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02" name="Rectangle 4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03" name="Rectangle 3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04" name="Rectangle 4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05" name="Rectangle 1204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06" name="Rectangle 4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07" name="Rectangle 3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08" name="Rectangle 4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09" name="Rectangle 3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10" name="Rectangle 4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11" name="Rectangle 3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12" name="Rectangle 4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13" name="Rectangle 3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14" name="Rectangle 4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15" name="Rectangle 3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216" name="Rectangle 4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17" name="Rectangle 1216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18" name="Rectangle 4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19" name="Rectangle 3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20" name="Rectangle 4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21" name="Rectangle 3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22" name="Rectangle 4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23" name="Rectangle 3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24" name="Rectangle 4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25" name="Rectangle 3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26" name="Rectangle 4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27" name="Rectangle 3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228" name="Rectangle 4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29" name="Rectangle 3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230" name="Rectangle 4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31" name="Rectangle 3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232" name="Rectangle 4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33" name="Rectangle 3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234" name="Rectangle 4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35" name="Rectangle 3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36" name="Rectangle 4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37" name="Rectangle 3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38" name="Rectangle 4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39" name="Rectangle 3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40" name="Rectangle 4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41" name="Rectangle 3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42" name="Rectangle 4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43" name="Rectangle 3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44" name="Rectangle 4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45" name="Rectangle 3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46" name="Rectangle 4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47" name="Rectangle 3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248" name="Rectangle 4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49" name="Rectangle 3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250" name="Rectangle 4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51" name="Rectangle 3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252" name="Rectangle 4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53" name="Rectangle 3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54" name="Rectangle 4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55" name="Rectangle 3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56" name="Rectangle 4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57" name="Rectangle 3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58" name="Rectangle 4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59" name="Rectangle 3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60" name="Rectangle 4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61" name="Rectangle 3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62" name="Rectangle 4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63" name="Rectangle 3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64" name="Rectangle 4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65" name="Rectangle 3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266" name="Rectangle 4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67" name="Rectangle 3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268" name="Rectangle 4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69" name="Rectangle 1268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70" name="Rectangle 4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71" name="Rectangle 3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72" name="Rectangle 4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73" name="Rectangle 3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74" name="Rectangle 4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75" name="Rectangle 3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76" name="Rectangle 4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77" name="Rectangle 3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78" name="Rectangle 4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79" name="Rectangle 3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280" name="Rectangle 4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81" name="Rectangle 3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282" name="Rectangle 4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83" name="Rectangle 3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284" name="Rectangle 4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85" name="Rectangle 3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286" name="Rectangle 4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87" name="Rectangle 3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88" name="Rectangle 4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89" name="Rectangle 3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90" name="Rectangle 4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91" name="Rectangle 3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92" name="Rectangle 4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93" name="Rectangle 3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94" name="Rectangle 4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95" name="Rectangle 3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96" name="Rectangle 4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97" name="Rectangle 3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298" name="Rectangle 4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299" name="Rectangle 3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300" name="Rectangle 4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01" name="Rectangle 3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302" name="Rectangle 4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03" name="Rectangle 3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304" name="Rectangle 4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05" name="Rectangle 3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306" name="Rectangle 4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07" name="Rectangle 3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308" name="Rectangle 4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09" name="Rectangle 3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310" name="Rectangle 4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11" name="Rectangle 3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312" name="Rectangle 4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13" name="Rectangle 3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314" name="Rectangle 4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15" name="Rectangle 3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316" name="Rectangle 4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17" name="Rectangle 3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318" name="Rectangle 4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19" name="Rectangle 3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320" name="Rectangle 4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21" name="Rectangle 3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322" name="Rectangle 4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23" name="Rectangle 1322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324" name="Rectangle 4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25" name="Rectangle 3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326" name="Rectangle 4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27" name="Rectangle 3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328" name="Rectangle 4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29" name="Rectangle 3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330" name="Rectangle 4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31" name="Rectangle 3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332" name="Rectangle 4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33" name="Rectangle 3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334" name="Rectangle 4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35" name="Rectangle 3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336" name="Rectangle 4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37" name="Rectangle 1336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338" name="Rectangle 4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39" name="Rectangle 3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340" name="Rectangle 4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41" name="Rectangle 3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342" name="Rectangle 4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43" name="Rectangle 3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344" name="Rectangle 4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45" name="Rectangle 3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346" name="Rectangle 4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47" name="Rectangle 3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348" name="Rectangle 4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49" name="Rectangle 3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350" name="Rectangle 4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51" name="Rectangle 1350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352" name="Rectangle 4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53" name="Rectangle 3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354" name="Rectangle 4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55" name="Rectangle 3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356" name="Rectangle 4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57" name="Rectangle 3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358" name="Rectangle 4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59" name="Rectangle 3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1360" name="Rectangle 4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61" name="Rectangle 3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362" name="Rectangle 4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1363" name="Rectangle 3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1364" name="Rectangle 4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365" name="Rectangle 1364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366" name="Rectangle 4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367" name="Rectangle 3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368" name="Rectangle 4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369" name="Rectangle 3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370" name="Rectangle 4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371" name="Rectangle 1370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372" name="Rectangle 4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373" name="Rectangle 3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374" name="Rectangle 4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375" name="Rectangle 3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376" name="Rectangle 4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377" name="Rectangle 1376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378" name="Rectangle 4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379" name="Rectangle 3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380" name="Rectangle 4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381" name="Rectangle 3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382" name="Rectangle 4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383" name="Rectangle 3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384" name="Rectangle 4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385" name="Rectangle 3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386" name="Rectangle 4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387" name="Rectangle 3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388" name="Rectangle 4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389" name="Rectangle 3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390" name="Rectangle 4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391" name="Rectangle 3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392" name="Rectangle 4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393" name="Rectangle 3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394" name="Rectangle 4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395" name="Rectangle 3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396" name="Rectangle 4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397" name="Rectangle 3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398" name="Rectangle 4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399" name="Rectangle 3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00" name="Rectangle 4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01" name="Rectangle 3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02" name="Rectangle 4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03" name="Rectangle 3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04" name="Rectangle 4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05" name="Rectangle 3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06" name="Rectangle 4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07" name="Rectangle 3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408" name="Rectangle 4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09" name="Rectangle 3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410" name="Rectangle 4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11" name="Rectangle 3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412" name="Rectangle 4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13" name="Rectangle 3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14" name="Rectangle 4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15" name="Rectangle 3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16" name="Rectangle 4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17" name="Rectangle 3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18" name="Rectangle 4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19" name="Rectangle 3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20" name="Rectangle 4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21" name="Rectangle 3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22" name="Rectangle 4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23" name="Rectangle 3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24" name="Rectangle 4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25" name="Rectangle 1424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26" name="Rectangle 4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27" name="Rectangle 3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28" name="Rectangle 4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29" name="Rectangle 3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30" name="Rectangle 4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31" name="Rectangle 3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32" name="Rectangle 4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33" name="Rectangle 3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34" name="Rectangle 4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35" name="Rectangle 3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436" name="Rectangle 4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37" name="Rectangle 1436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38" name="Rectangle 4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39" name="Rectangle 3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40" name="Rectangle 4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41" name="Rectangle 3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42" name="Rectangle 4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43" name="Rectangle 3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44" name="Rectangle 4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45" name="Rectangle 3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46" name="Rectangle 4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47" name="Rectangle 3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448" name="Rectangle 4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49" name="Rectangle 3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450" name="Rectangle 4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51" name="Rectangle 3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452" name="Rectangle 4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53" name="Rectangle 3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454" name="Rectangle 4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55" name="Rectangle 3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56" name="Rectangle 4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57" name="Rectangle 3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58" name="Rectangle 4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59" name="Rectangle 3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60" name="Rectangle 4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61" name="Rectangle 3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62" name="Rectangle 4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63" name="Rectangle 3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64" name="Rectangle 4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65" name="Rectangle 3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66" name="Rectangle 4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67" name="Rectangle 3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468" name="Rectangle 4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69" name="Rectangle 3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470" name="Rectangle 4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71" name="Rectangle 3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472" name="Rectangle 4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73" name="Rectangle 3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74" name="Rectangle 4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75" name="Rectangle 3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76" name="Rectangle 4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77" name="Rectangle 3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78" name="Rectangle 4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79" name="Rectangle 3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80" name="Rectangle 4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81" name="Rectangle 3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82" name="Rectangle 4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83" name="Rectangle 3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84" name="Rectangle 4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85" name="Rectangle 3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486" name="Rectangle 4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87" name="Rectangle 3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488" name="Rectangle 4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89" name="Rectangle 1488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90" name="Rectangle 4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91" name="Rectangle 3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92" name="Rectangle 4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93" name="Rectangle 3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94" name="Rectangle 4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95" name="Rectangle 3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96" name="Rectangle 4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97" name="Rectangle 3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498" name="Rectangle 4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499" name="Rectangle 3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500" name="Rectangle 4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01" name="Rectangle 3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502" name="Rectangle 4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03" name="Rectangle 3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504" name="Rectangle 4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05" name="Rectangle 3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506" name="Rectangle 4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07" name="Rectangle 3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508" name="Rectangle 4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09" name="Rectangle 3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510" name="Rectangle 4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11" name="Rectangle 3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512" name="Rectangle 4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13" name="Rectangle 3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514" name="Rectangle 4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15" name="Rectangle 3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516" name="Rectangle 4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17" name="Rectangle 3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518" name="Rectangle 4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19" name="Rectangle 3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520" name="Rectangle 4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21" name="Rectangle 3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522" name="Rectangle 4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23" name="Rectangle 3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524" name="Rectangle 4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25" name="Rectangle 3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526" name="Rectangle 4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27" name="Rectangle 3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528" name="Rectangle 4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29" name="Rectangle 3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530" name="Rectangle 4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31" name="Rectangle 3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532" name="Rectangle 4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33" name="Rectangle 3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534" name="Rectangle 4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35" name="Rectangle 3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536" name="Rectangle 4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37" name="Rectangle 3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538" name="Rectangle 4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39" name="Rectangle 3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540" name="Rectangle 4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41" name="Rectangle 3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542" name="Rectangle 4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43" name="Rectangle 1542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544" name="Rectangle 4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45" name="Rectangle 3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546" name="Rectangle 4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47" name="Rectangle 3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548" name="Rectangle 4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49" name="Rectangle 3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550" name="Rectangle 4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51" name="Rectangle 3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552" name="Rectangle 4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53" name="Rectangle 3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554" name="Rectangle 4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55" name="Rectangle 3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556" name="Rectangle 4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57" name="Rectangle 1556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558" name="Rectangle 4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59" name="Rectangle 3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560" name="Rectangle 4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61" name="Rectangle 3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562" name="Rectangle 4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63" name="Rectangle 3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564" name="Rectangle 4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65" name="Rectangle 3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566" name="Rectangle 4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67" name="Rectangle 3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568" name="Rectangle 4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69" name="Rectangle 3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570" name="Rectangle 4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71" name="Rectangle 1570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572" name="Rectangle 4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73" name="Rectangle 3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574" name="Rectangle 4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75" name="Rectangle 3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576" name="Rectangle 4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77" name="Rectangle 3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578" name="Rectangle 4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79" name="Rectangle 3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1580" name="Rectangle 4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81" name="Rectangle 3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582" name="Rectangle 4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1583" name="Rectangle 3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1584" name="Rectangle 4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585" name="Rectangle 1584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586" name="Rectangle 4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587" name="Rectangle 3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588" name="Rectangle 4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589" name="Rectangle 3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590" name="Rectangle 4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591" name="Rectangle 1590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592" name="Rectangle 4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593" name="Rectangle 3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594" name="Rectangle 4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595" name="Rectangle 3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596" name="Rectangle 4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597" name="Rectangle 1596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598" name="Rectangle 4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599" name="Rectangle 3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00" name="Rectangle 4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01" name="Rectangle 3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02" name="Rectangle 4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03" name="Rectangle 3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04" name="Rectangle 4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05" name="Rectangle 3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06" name="Rectangle 4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07" name="Rectangle 3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08" name="Rectangle 4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09" name="Rectangle 3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10" name="Rectangle 4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11" name="Rectangle 3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12" name="Rectangle 4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13" name="Rectangle 3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14" name="Rectangle 4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15" name="Rectangle 3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16" name="Rectangle 4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17" name="Rectangle 3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18" name="Rectangle 4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19" name="Rectangle 3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20" name="Rectangle 4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21" name="Rectangle 3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22" name="Rectangle 4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23" name="Rectangle 3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24" name="Rectangle 4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25" name="Rectangle 3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26" name="Rectangle 4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27" name="Rectangle 3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628" name="Rectangle 4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29" name="Rectangle 3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630" name="Rectangle 4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31" name="Rectangle 3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632" name="Rectangle 4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33" name="Rectangle 3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34" name="Rectangle 4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35" name="Rectangle 3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36" name="Rectangle 4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37" name="Rectangle 3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38" name="Rectangle 4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39" name="Rectangle 3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40" name="Rectangle 4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41" name="Rectangle 3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42" name="Rectangle 4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43" name="Rectangle 3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44" name="Rectangle 4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45" name="Rectangle 1644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46" name="Rectangle 4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47" name="Rectangle 3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48" name="Rectangle 4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49" name="Rectangle 3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50" name="Rectangle 4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51" name="Rectangle 3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52" name="Rectangle 4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53" name="Rectangle 3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54" name="Rectangle 4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55" name="Rectangle 3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656" name="Rectangle 4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57" name="Rectangle 1656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58" name="Rectangle 4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59" name="Rectangle 3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60" name="Rectangle 4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61" name="Rectangle 3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62" name="Rectangle 4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63" name="Rectangle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64" name="Rectangle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65" name="Rectangle 3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66" name="Rectangle 4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67" name="Rectangle 3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668" name="Rectangle 4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69" name="Rectangle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670" name="Rectangle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71" name="Rectangle 3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672" name="Rectangle 4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73" name="Rectangle 3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674" name="Rectangle 4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75" name="Rectangle 3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76" name="Rectangle 4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77" name="Rectangle 3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78" name="Rectangle 4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79" name="Rectangle 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80" name="Rectangle 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81" name="Rectangle 3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82" name="Rectangle 4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83" name="Rectangle 3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84" name="Rectangle 4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85" name="Rectangle 3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86" name="Rectangle 4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87" name="Rectangle 3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688" name="Rectangle 4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89" name="Rectangle 3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690" name="Rectangle 4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91" name="Rectangle 3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692" name="Rectangle 4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93" name="Rectangle 3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94" name="Rectangle 4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95" name="Rectangle 3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96" name="Rectangle 4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97" name="Rectangle 3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698" name="Rectangle 4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699" name="Rectangle 3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00" name="Rectangle 4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01" name="Rectangle 3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02" name="Rectangle 4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03" name="Rectangle 3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04" name="Rectangle 4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05" name="Rectangle 3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706" name="Rectangle 4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07" name="Rectangle 3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708" name="Rectangle 4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09" name="Rectangle 1708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10" name="Rectangle 4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11" name="Rectangle 3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12" name="Rectangle 4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13" name="Rectangle 3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14" name="Rectangle 4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15" name="Rectangle 3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16" name="Rectangle 4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17" name="Rectangle 3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18" name="Rectangle 4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19" name="Rectangle 3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720" name="Rectangle 4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21" name="Rectangle 3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722" name="Rectangle 4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23" name="Rectangle 3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724" name="Rectangle 4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25" name="Rectangle 3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726" name="Rectangle 4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27" name="Rectangle 3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28" name="Rectangle 4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29" name="Rectangle 3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30" name="Rectangle 4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31" name="Rectangle 3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32" name="Rectangle 4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33" name="Rectangle 3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34" name="Rectangle 4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35" name="Rectangle 3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36" name="Rectangle 4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37" name="Rectangle 3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38" name="Rectangle 4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39" name="Rectangle 3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740" name="Rectangle 4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41" name="Rectangle 3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742" name="Rectangle 4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43" name="Rectangle 3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744" name="Rectangle 4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45" name="Rectangle 3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46" name="Rectangle 4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47" name="Rectangle 3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48" name="Rectangle 4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49" name="Rectangle 3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50" name="Rectangle 4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51" name="Rectangle 3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52" name="Rectangle 4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53" name="Rectangle 3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54" name="Rectangle 4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55" name="Rectangle 3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56" name="Rectangle 4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57" name="Rectangle 3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758" name="Rectangle 4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59" name="Rectangle 3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760" name="Rectangle 4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61" name="Rectangle 3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762" name="Rectangle 4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63" name="Rectangle 1762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64" name="Rectangle 4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65" name="Rectangle 3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66" name="Rectangle 4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67" name="Rectangle 3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68" name="Rectangle 4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69" name="Rectangle 3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70" name="Rectangle 4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71" name="Rectangle 3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72" name="Rectangle 4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73" name="Rectangle 3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774" name="Rectangle 4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75" name="Rectangle 3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776" name="Rectangle 4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77" name="Rectangle 1776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78" name="Rectangle 4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79" name="Rectangle 3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80" name="Rectangle 4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81" name="Rectangle 3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82" name="Rectangle 4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83" name="Rectangle 3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84" name="Rectangle 4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85" name="Rectangle 3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86" name="Rectangle 4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87" name="Rectangle 3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788" name="Rectangle 4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89" name="Rectangle 3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790" name="Rectangle 4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91" name="Rectangle 1790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92" name="Rectangle 4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93" name="Rectangle 3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94" name="Rectangle 4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95" name="Rectangle 3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96" name="Rectangle 4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97" name="Rectangle 3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798" name="Rectangle 4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799" name="Rectangle 3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1800" name="Rectangle 4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801" name="Rectangle 3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802" name="Rectangle 4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1803" name="Rectangle 3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1804" name="Rectangle 4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05" name="Rectangle 1804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06" name="Rectangle 4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07" name="Rectangle 3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08" name="Rectangle 4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09" name="Rectangle 3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10" name="Rectangle 4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11" name="Rectangle 1810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12" name="Rectangle 4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13" name="Rectangle 3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14" name="Rectangle 4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15" name="Rectangle 3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16" name="Rectangle 4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17" name="Rectangle 1816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18" name="Rectangle 4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19" name="Rectangle 3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20" name="Rectangle 4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21" name="Rectangle 3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22" name="Rectangle 4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23" name="Rectangle 3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24" name="Rectangle 4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25" name="Rectangle 3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26" name="Rectangle 4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27" name="Rectangle 3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28" name="Rectangle 4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29" name="Rectangle 3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30" name="Rectangle 4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31" name="Rectangle 3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32" name="Rectangle 4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33" name="Rectangle 3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34" name="Rectangle 4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35" name="Rectangle 3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36" name="Rectangle 4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37" name="Rectangle 3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38" name="Rectangle 4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39" name="Rectangle 3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40" name="Rectangle 4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41" name="Rectangle 3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42" name="Rectangle 4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43" name="Rectangle 3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44" name="Rectangle 4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45" name="Rectangle 3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46" name="Rectangle 4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47" name="Rectangle 3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848" name="Rectangle 4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49" name="Rectangle 3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850" name="Rectangle 4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51" name="Rectangle 3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852" name="Rectangle 4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53" name="Rectangle 3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54" name="Rectangle 4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55" name="Rectangle 3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56" name="Rectangle 4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57" name="Rectangle 3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58" name="Rectangle 4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59" name="Rectangle 3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60" name="Rectangle 4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61" name="Rectangle 3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62" name="Rectangle 4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63" name="Rectangle 3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64" name="Rectangle 4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65" name="Rectangle 1864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66" name="Rectangle 4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67" name="Rectangle 3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68" name="Rectangle 4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69" name="Rectangle 3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70" name="Rectangle 4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71" name="Rectangle 3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72" name="Rectangle 4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73" name="Rectangle 3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74" name="Rectangle 4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75" name="Rectangle 3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876" name="Rectangle 4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77" name="Rectangle 1876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78" name="Rectangle 4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79" name="Rectangle 3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80" name="Rectangle 4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81" name="Rectangle 3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82" name="Rectangle 4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83" name="Rectangle 3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84" name="Rectangle 4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85" name="Rectangle 3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86" name="Rectangle 4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87" name="Rectangle 3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888" name="Rectangle 4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89" name="Rectangle 3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890" name="Rectangle 4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91" name="Rectangle 3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892" name="Rectangle 4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93" name="Rectangle 3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894" name="Rectangle 4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95" name="Rectangle 3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96" name="Rectangle 4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97" name="Rectangle 3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898" name="Rectangle 4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899" name="Rectangle 3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00" name="Rectangle 4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01" name="Rectangle 3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02" name="Rectangle 4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03" name="Rectangle 3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04" name="Rectangle 4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05" name="Rectangle 3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06" name="Rectangle 4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07" name="Rectangle 3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908" name="Rectangle 4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09" name="Rectangle 3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910" name="Rectangle 4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11" name="Rectangle 3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912" name="Rectangle 4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13" name="Rectangle 3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14" name="Rectangle 4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15" name="Rectangle 3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16" name="Rectangle 4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17" name="Rectangle 3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18" name="Rectangle 4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19" name="Rectangle 3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20" name="Rectangle 4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21" name="Rectangle 3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22" name="Rectangle 4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23" name="Rectangle 3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24" name="Rectangle 4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25" name="Rectangle 3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926" name="Rectangle 4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27" name="Rectangle 3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928" name="Rectangle 4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29" name="Rectangle 1928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30" name="Rectangle 4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31" name="Rectangle 3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32" name="Rectangle 4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33" name="Rectangle 3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34" name="Rectangle 4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35" name="Rectangle 3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36" name="Rectangle 4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37" name="Rectangle 3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38" name="Rectangle 4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39" name="Rectangle 3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940" name="Rectangle 4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41" name="Rectangle 3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942" name="Rectangle 4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43" name="Rectangle 3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944" name="Rectangle 4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45" name="Rectangle 3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946" name="Rectangle 4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47" name="Rectangle 3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48" name="Rectangle 4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49" name="Rectangle 3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50" name="Rectangle 4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51" name="Rectangle 3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52" name="Rectangle 4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53" name="Rectangle 3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54" name="Rectangle 4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55" name="Rectangle 3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56" name="Rectangle 4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57" name="Rectangle 3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58" name="Rectangle 4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59" name="Rectangle 3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960" name="Rectangle 4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61" name="Rectangle 3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962" name="Rectangle 4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63" name="Rectangle 3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964" name="Rectangle 4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65" name="Rectangle 3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66" name="Rectangle 4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67" name="Rectangle 3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68" name="Rectangle 4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69" name="Rectangle 3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70" name="Rectangle 4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71" name="Rectangle 3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72" name="Rectangle 4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73" name="Rectangle 3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74" name="Rectangle 4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75" name="Rectangle 3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76" name="Rectangle 4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77" name="Rectangle 3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978" name="Rectangle 4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79" name="Rectangle 3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980" name="Rectangle 4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81" name="Rectangle 3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982" name="Rectangle 4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83" name="Rectangle 1982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84" name="Rectangle 4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85" name="Rectangle 3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86" name="Rectangle 4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87" name="Rectangle 3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88" name="Rectangle 4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89" name="Rectangle 3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90" name="Rectangle 4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91" name="Rectangle 3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92" name="Rectangle 4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93" name="Rectangle 3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994" name="Rectangle 4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95" name="Rectangle 3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1996" name="Rectangle 4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97" name="Rectangle 1996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1998" name="Rectangle 4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1999" name="Rectangle 3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000" name="Rectangle 4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001" name="Rectangle 3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002" name="Rectangle 4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003" name="Rectangle 3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004" name="Rectangle 4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005" name="Rectangle 3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006" name="Rectangle 4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007" name="Rectangle 3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2008" name="Rectangle 4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009" name="Rectangle 3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2010" name="Rectangle 4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011" name="Rectangle 2010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012" name="Rectangle 4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013" name="Rectangle 3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014" name="Rectangle 4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015" name="Rectangle 3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016" name="Rectangle 4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017" name="Rectangle 3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018" name="Rectangle 4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019" name="Rectangle 3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020" name="Rectangle 4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021" name="Rectangle 3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2022" name="Rectangle 4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023" name="Rectangle 3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2024" name="Rectangle 4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25" name="Rectangle 2024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26" name="Rectangle 4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27" name="Rectangle 3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28" name="Rectangle 4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29" name="Rectangle 3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30" name="Rectangle 4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31" name="Rectangle 2030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32" name="Rectangle 4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33" name="Rectangle 3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34" name="Rectangle 4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35" name="Rectangle 3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36" name="Rectangle 4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37" name="Rectangle 2036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38" name="Rectangle 4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39" name="Rectangle 3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40" name="Rectangle 4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41" name="Rectangle 3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42" name="Rectangle 4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43" name="Rectangle 3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44" name="Rectangle 4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45" name="Rectangle 3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46" name="Rectangle 4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47" name="Rectangle 3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48" name="Rectangle 4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49" name="Rectangle 3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50" name="Rectangle 4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51" name="Rectangl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52" name="Rectangle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53" name="Rectangle 3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54" name="Rectangle 4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55" name="Rectangle 3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56" name="Rectangle 4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57" name="Rectangle 3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58" name="Rectangle 4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59" name="Rectangle 3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60" name="Rectangle 4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61" name="Rectangle 3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62" name="Rectangle 4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63" name="Rectangle 3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64" name="Rectangle 4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65" name="Rectangle 3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66" name="Rectangle 4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67" name="Rectangle 3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068" name="Rectangle 4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69" name="Rectangle 3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070" name="Rectangle 4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71" name="Rectangle 3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072" name="Rectangle 4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73" name="Rectangle 3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74" name="Rectangle 4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75" name="Rectangle 3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76" name="Rectangle 4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77" name="Rectangle 3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78" name="Rectangle 4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79" name="Rectangle 3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80" name="Rectangle 4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81" name="Rectangle 3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82" name="Rectangle 4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83" name="Rectangle 3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84" name="Rectangle 4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85" name="Rectangle 2084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86" name="Rectangle 4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87" name="Rectangle 3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88" name="Rectangle 4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89" name="Rectangle 3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90" name="Rectangle 4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91" name="Rectangle 3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92" name="Rectangle 4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93" name="Rectangle 3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94" name="Rectangle 4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95" name="Rectangle 3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096" name="Rectangle 4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97" name="Rectangle 2096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098" name="Rectangle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099" name="Rectangle 3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00" name="Rectangle 4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01" name="Rectangle 3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02" name="Rectangle 4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03" name="Rectangle 3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04" name="Rectangle 4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05" name="Rectangle 3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06" name="Rectangle 4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07" name="Rectangle 3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108" name="Rectangle 4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09" name="Rectangle 3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110" name="Rectangle 4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11" name="Rectangle 3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112" name="Rectangle 4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13" name="Rectangle 3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114" name="Rectangle 4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15" name="Rectangle 3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16" name="Rectangle 4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17" name="Rectangle 3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18" name="Rectangle 4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19" name="Rectangle 3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20" name="Rectangle 4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21" name="Rectangle 3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22" name="Rectangle 4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23" name="Rectangle 3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24" name="Rectangle 4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25" name="Rectangle 3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26" name="Rectangle 4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27" name="Rectangle 3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128" name="Rectangle 4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29" name="Rectangle 3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130" name="Rectangle 4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31" name="Rectangle 3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132" name="Rectangle 4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33" name="Rectangle 3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34" name="Rectangle 4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35" name="Rectangle 3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36" name="Rectangle 4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37" name="Rectangle 3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38" name="Rectangle 4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39" name="Rectangle 3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40" name="Rectangle 4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41" name="Rectangle 3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42" name="Rectangle 4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43" name="Rectangle 3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44" name="Rectangle 4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45" name="Rectangle 3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146" name="Rectangle 4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47" name="Rectangle 3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148" name="Rectangle 4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49" name="Rectangle 2148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50" name="Rectangle 4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51" name="Rectangle 3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52" name="Rectangle 4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53" name="Rectangle 3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54" name="Rectangle 4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55" name="Rectangle 3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56" name="Rectangle 4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57" name="Rectangle 3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58" name="Rectangle 4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59" name="Rectangle 3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160" name="Rectangle 4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61" name="Rectangle 3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162" name="Rectangle 4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63" name="Rectangle 3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164" name="Rectangle 4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65" name="Rectangle 3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166" name="Rectangle 4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67" name="Rectangle 3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68" name="Rectangle 4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69" name="Rectangle 3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70" name="Rectangle 4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71" name="Rectangle 3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72" name="Rectangle 4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73" name="Rectangle 3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74" name="Rectangle 4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75" name="Rectangle 3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76" name="Rectangle 4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77" name="Rectangle 3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78" name="Rectangle 4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79" name="Rectangle 3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180" name="Rectangle 4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81" name="Rectangle 3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182" name="Rectangle 4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83" name="Rectangle 3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184" name="Rectangle 4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85" name="Rectangle 3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86" name="Rectangle 4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87" name="Rectangle 3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88" name="Rectangle 4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89" name="Rectangle 3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90" name="Rectangle 4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91" name="Rectangle 3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92" name="Rectangle 4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93" name="Rectangle 3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94" name="Rectangle 4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95" name="Rectangle 3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196" name="Rectangle 4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97" name="Rectangle 3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198" name="Rectangle 4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199" name="Rectangle 3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200" name="Rectangle 4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201" name="Rectangle 3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202" name="Rectangle 4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203" name="Rectangle 2202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204" name="Rectangle 4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205" name="Rectangle 3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206" name="Rectangle 4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207" name="Rectangle 3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208" name="Rectangle 4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209" name="Rectangle 3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210" name="Rectangle 4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211" name="Rectangle 3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212" name="Rectangle 4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213" name="Rectangle 3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214" name="Rectangle 4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215" name="Rectangle 3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216" name="Rectangle 4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217" name="Rectangle 2216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218" name="Rectangle 4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219" name="Rectangle 3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220" name="Rectangle 4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221" name="Rectangle 3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222" name="Rectangle 4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223" name="Rectangle 3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224" name="Rectangle 4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225" name="Rectangle 3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226" name="Rectangle 4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227" name="Rectangle 3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228" name="Rectangle 4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229" name="Rectangle 3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230" name="Rectangle 4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231" name="Rectangle 2230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232" name="Rectangle 4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233" name="Rectangle 3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234" name="Rectangle 4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235" name="Rectangle 3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236" name="Rectangle 4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237" name="Rectangle 3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238" name="Rectangle 4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239" name="Rectangle 3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240" name="Rectangle 4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241" name="Rectangle 3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242" name="Rectangle 4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243" name="Rectangle 3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244" name="Rectangle 4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245" name="Rectangle 3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246" name="Rectangle 4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247" name="Rectangle 3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248" name="Rectangle 4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249" name="Rectangle 3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2250" name="Rectangle 4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251" name="Rectangle 2250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2252" name="Rectangle 4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2253" name="Rectangle 3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2254" name="Rectangle 4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255" name="Rectangle 3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2256" name="Rectangle 4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257" name="Rectangle 3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2258" name="Rectangle 4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2259" name="Rectangle 3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2260" name="Rectangle 4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2261" name="Rectangle 3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2262" name="Rectangle 4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2263" name="Rectangle 3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2264" name="Rectangle 4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265" name="Rectangle 3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2266" name="Rectangle 4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267" name="Rectangle 3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2268" name="Rectangle 4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2269" name="Rectangle 3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2270" name="Rectangle 4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2271" name="Rectangle 3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2272" name="Rectangle 4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2273" name="Rectangle 3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2274" name="Rectangle 4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275" name="Rectangle 3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2276" name="Rectangle 4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277" name="Rectangle 3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2278" name="Rectangle 4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279" name="Rectangle 3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2280" name="Rectangle 4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281" name="Rectangle 3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2282" name="Rectangle 4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283" name="Rectangle 3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284" name="Rectangle 4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285" name="Rectangle 3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286" name="Rectangle 4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287" name="Rectangle 3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2288" name="Rectangle 4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289" name="Rectangle 3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2290" name="Rectangle 4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291" name="Rectangle 3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2292" name="Rectangle 4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2293" name="Rectangle 3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2294" name="Rectangle 4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2295" name="Rectangle 3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2296" name="Rectangle 4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297" name="Rectangle 3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2298" name="Rectangle 4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299" name="Rectangle 3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2300" name="Rectangle 4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301" name="Rectangle 3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2302" name="Rectangle 4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2303" name="Rectangle 3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2304" name="Rectangle 4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2305" name="Rectangle 3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2306" name="Rectangle 4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161</xdr:row>
      <xdr:rowOff>0</xdr:rowOff>
    </xdr:from>
    <xdr:to>
      <xdr:col>4</xdr:col>
      <xdr:colOff>0</xdr:colOff>
      <xdr:row>161</xdr:row>
      <xdr:rowOff>104775</xdr:rowOff>
    </xdr:to>
    <xdr:sp macro="" textlink="">
      <xdr:nvSpPr>
        <xdr:cNvPr id="2307" name="Rectangle 3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>
          <a:spLocks noChangeArrowheads="1"/>
        </xdr:cNvSpPr>
      </xdr:nvSpPr>
      <xdr:spPr bwMode="auto">
        <a:xfrm>
          <a:off x="3400425" y="33737550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161</xdr:row>
      <xdr:rowOff>0</xdr:rowOff>
    </xdr:from>
    <xdr:to>
      <xdr:col>4</xdr:col>
      <xdr:colOff>0</xdr:colOff>
      <xdr:row>161</xdr:row>
      <xdr:rowOff>257175</xdr:rowOff>
    </xdr:to>
    <xdr:sp macro="" textlink="">
      <xdr:nvSpPr>
        <xdr:cNvPr id="2308" name="Rectangle 4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>
          <a:spLocks noChangeArrowheads="1"/>
        </xdr:cNvSpPr>
      </xdr:nvSpPr>
      <xdr:spPr bwMode="auto">
        <a:xfrm>
          <a:off x="3400425" y="33737550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161</xdr:row>
      <xdr:rowOff>0</xdr:rowOff>
    </xdr:from>
    <xdr:to>
      <xdr:col>8</xdr:col>
      <xdr:colOff>0</xdr:colOff>
      <xdr:row>161</xdr:row>
      <xdr:rowOff>104775</xdr:rowOff>
    </xdr:to>
    <xdr:sp macro="" textlink="">
      <xdr:nvSpPr>
        <xdr:cNvPr id="2309" name="Rectangle 3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>
          <a:spLocks noChangeArrowheads="1"/>
        </xdr:cNvSpPr>
      </xdr:nvSpPr>
      <xdr:spPr bwMode="auto">
        <a:xfrm>
          <a:off x="10248900" y="33737550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161</xdr:row>
      <xdr:rowOff>0</xdr:rowOff>
    </xdr:from>
    <xdr:to>
      <xdr:col>8</xdr:col>
      <xdr:colOff>0</xdr:colOff>
      <xdr:row>161</xdr:row>
      <xdr:rowOff>247650</xdr:rowOff>
    </xdr:to>
    <xdr:sp macro="" textlink="">
      <xdr:nvSpPr>
        <xdr:cNvPr id="2310" name="Rectangle 4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>
          <a:spLocks noChangeArrowheads="1"/>
        </xdr:cNvSpPr>
      </xdr:nvSpPr>
      <xdr:spPr bwMode="auto">
        <a:xfrm>
          <a:off x="10258425" y="33737550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12</xdr:col>
      <xdr:colOff>0</xdr:colOff>
      <xdr:row>161</xdr:row>
      <xdr:rowOff>104775</xdr:rowOff>
    </xdr:to>
    <xdr:sp macro="" textlink="">
      <xdr:nvSpPr>
        <xdr:cNvPr id="2311" name="Rectangle 3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>
          <a:spLocks noChangeArrowheads="1"/>
        </xdr:cNvSpPr>
      </xdr:nvSpPr>
      <xdr:spPr bwMode="auto">
        <a:xfrm>
          <a:off x="16602075" y="33737550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161</xdr:row>
      <xdr:rowOff>0</xdr:rowOff>
    </xdr:from>
    <xdr:to>
      <xdr:col>12</xdr:col>
      <xdr:colOff>0</xdr:colOff>
      <xdr:row>161</xdr:row>
      <xdr:rowOff>247650</xdr:rowOff>
    </xdr:to>
    <xdr:sp macro="" textlink="">
      <xdr:nvSpPr>
        <xdr:cNvPr id="2312" name="Rectangle 4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>
          <a:spLocks noChangeArrowheads="1"/>
        </xdr:cNvSpPr>
      </xdr:nvSpPr>
      <xdr:spPr bwMode="auto">
        <a:xfrm>
          <a:off x="16611600" y="33737550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161</xdr:row>
      <xdr:rowOff>0</xdr:rowOff>
    </xdr:from>
    <xdr:to>
      <xdr:col>16</xdr:col>
      <xdr:colOff>0</xdr:colOff>
      <xdr:row>161</xdr:row>
      <xdr:rowOff>104775</xdr:rowOff>
    </xdr:to>
    <xdr:sp macro="" textlink="">
      <xdr:nvSpPr>
        <xdr:cNvPr id="2313" name="Rectangle 2312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>
          <a:spLocks noChangeArrowheads="1"/>
        </xdr:cNvSpPr>
      </xdr:nvSpPr>
      <xdr:spPr bwMode="auto">
        <a:xfrm>
          <a:off x="22440900" y="33737550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161</xdr:row>
      <xdr:rowOff>0</xdr:rowOff>
    </xdr:from>
    <xdr:to>
      <xdr:col>16</xdr:col>
      <xdr:colOff>0</xdr:colOff>
      <xdr:row>161</xdr:row>
      <xdr:rowOff>247650</xdr:rowOff>
    </xdr:to>
    <xdr:sp macro="" textlink="">
      <xdr:nvSpPr>
        <xdr:cNvPr id="2314" name="Rectangle 4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>
          <a:spLocks noChangeArrowheads="1"/>
        </xdr:cNvSpPr>
      </xdr:nvSpPr>
      <xdr:spPr bwMode="auto">
        <a:xfrm>
          <a:off x="22450425" y="33737550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161</xdr:row>
      <xdr:rowOff>0</xdr:rowOff>
    </xdr:from>
    <xdr:to>
      <xdr:col>20</xdr:col>
      <xdr:colOff>0</xdr:colOff>
      <xdr:row>161</xdr:row>
      <xdr:rowOff>104775</xdr:rowOff>
    </xdr:to>
    <xdr:sp macro="" textlink="">
      <xdr:nvSpPr>
        <xdr:cNvPr id="2315" name="Rectangle 3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>
          <a:spLocks noChangeArrowheads="1"/>
        </xdr:cNvSpPr>
      </xdr:nvSpPr>
      <xdr:spPr bwMode="auto">
        <a:xfrm>
          <a:off x="28374975" y="33737550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161</xdr:row>
      <xdr:rowOff>0</xdr:rowOff>
    </xdr:from>
    <xdr:to>
      <xdr:col>20</xdr:col>
      <xdr:colOff>0</xdr:colOff>
      <xdr:row>161</xdr:row>
      <xdr:rowOff>247650</xdr:rowOff>
    </xdr:to>
    <xdr:sp macro="" textlink="">
      <xdr:nvSpPr>
        <xdr:cNvPr id="2316" name="Rectangle 4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>
          <a:spLocks noChangeArrowheads="1"/>
        </xdr:cNvSpPr>
      </xdr:nvSpPr>
      <xdr:spPr bwMode="auto">
        <a:xfrm>
          <a:off x="28384500" y="33737550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12</xdr:col>
      <xdr:colOff>0</xdr:colOff>
      <xdr:row>161</xdr:row>
      <xdr:rowOff>104775</xdr:rowOff>
    </xdr:to>
    <xdr:sp macro="" textlink="">
      <xdr:nvSpPr>
        <xdr:cNvPr id="2317" name="Rectangle 3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>
          <a:spLocks noChangeArrowheads="1"/>
        </xdr:cNvSpPr>
      </xdr:nvSpPr>
      <xdr:spPr bwMode="auto">
        <a:xfrm>
          <a:off x="16602075" y="33737550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161</xdr:row>
      <xdr:rowOff>0</xdr:rowOff>
    </xdr:from>
    <xdr:to>
      <xdr:col>12</xdr:col>
      <xdr:colOff>0</xdr:colOff>
      <xdr:row>161</xdr:row>
      <xdr:rowOff>247650</xdr:rowOff>
    </xdr:to>
    <xdr:sp macro="" textlink="">
      <xdr:nvSpPr>
        <xdr:cNvPr id="2318" name="Rectangle 4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>
          <a:spLocks noChangeArrowheads="1"/>
        </xdr:cNvSpPr>
      </xdr:nvSpPr>
      <xdr:spPr bwMode="auto">
        <a:xfrm>
          <a:off x="16611600" y="33737550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161</xdr:row>
      <xdr:rowOff>0</xdr:rowOff>
    </xdr:from>
    <xdr:to>
      <xdr:col>16</xdr:col>
      <xdr:colOff>0</xdr:colOff>
      <xdr:row>161</xdr:row>
      <xdr:rowOff>104775</xdr:rowOff>
    </xdr:to>
    <xdr:sp macro="" textlink="">
      <xdr:nvSpPr>
        <xdr:cNvPr id="2319" name="Rectangle 3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>
          <a:spLocks noChangeArrowheads="1"/>
        </xdr:cNvSpPr>
      </xdr:nvSpPr>
      <xdr:spPr bwMode="auto">
        <a:xfrm>
          <a:off x="22440900" y="33737550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161</xdr:row>
      <xdr:rowOff>0</xdr:rowOff>
    </xdr:from>
    <xdr:to>
      <xdr:col>16</xdr:col>
      <xdr:colOff>0</xdr:colOff>
      <xdr:row>161</xdr:row>
      <xdr:rowOff>247650</xdr:rowOff>
    </xdr:to>
    <xdr:sp macro="" textlink="">
      <xdr:nvSpPr>
        <xdr:cNvPr id="2320" name="Rectangle 4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>
          <a:spLocks noChangeArrowheads="1"/>
        </xdr:cNvSpPr>
      </xdr:nvSpPr>
      <xdr:spPr bwMode="auto">
        <a:xfrm>
          <a:off x="22450425" y="33737550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161</xdr:row>
      <xdr:rowOff>0</xdr:rowOff>
    </xdr:from>
    <xdr:to>
      <xdr:col>20</xdr:col>
      <xdr:colOff>0</xdr:colOff>
      <xdr:row>161</xdr:row>
      <xdr:rowOff>104775</xdr:rowOff>
    </xdr:to>
    <xdr:sp macro="" textlink="">
      <xdr:nvSpPr>
        <xdr:cNvPr id="2321" name="Rectangle 3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>
          <a:spLocks noChangeArrowheads="1"/>
        </xdr:cNvSpPr>
      </xdr:nvSpPr>
      <xdr:spPr bwMode="auto">
        <a:xfrm>
          <a:off x="28374975" y="33737550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161</xdr:row>
      <xdr:rowOff>0</xdr:rowOff>
    </xdr:from>
    <xdr:to>
      <xdr:col>20</xdr:col>
      <xdr:colOff>0</xdr:colOff>
      <xdr:row>161</xdr:row>
      <xdr:rowOff>247650</xdr:rowOff>
    </xdr:to>
    <xdr:sp macro="" textlink="">
      <xdr:nvSpPr>
        <xdr:cNvPr id="2322" name="Rectangle 4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>
          <a:spLocks noChangeArrowheads="1"/>
        </xdr:cNvSpPr>
      </xdr:nvSpPr>
      <xdr:spPr bwMode="auto">
        <a:xfrm>
          <a:off x="28384500" y="33737550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161</xdr:row>
      <xdr:rowOff>0</xdr:rowOff>
    </xdr:from>
    <xdr:to>
      <xdr:col>24</xdr:col>
      <xdr:colOff>0</xdr:colOff>
      <xdr:row>161</xdr:row>
      <xdr:rowOff>104775</xdr:rowOff>
    </xdr:to>
    <xdr:sp macro="" textlink="">
      <xdr:nvSpPr>
        <xdr:cNvPr id="2323" name="Rectangle 3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>
          <a:spLocks noChangeArrowheads="1"/>
        </xdr:cNvSpPr>
      </xdr:nvSpPr>
      <xdr:spPr bwMode="auto">
        <a:xfrm>
          <a:off x="34156650" y="33737550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161</xdr:row>
      <xdr:rowOff>0</xdr:rowOff>
    </xdr:from>
    <xdr:to>
      <xdr:col>24</xdr:col>
      <xdr:colOff>0</xdr:colOff>
      <xdr:row>161</xdr:row>
      <xdr:rowOff>247650</xdr:rowOff>
    </xdr:to>
    <xdr:sp macro="" textlink="">
      <xdr:nvSpPr>
        <xdr:cNvPr id="2324" name="Rectangle 4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>
          <a:spLocks noChangeArrowheads="1"/>
        </xdr:cNvSpPr>
      </xdr:nvSpPr>
      <xdr:spPr bwMode="auto">
        <a:xfrm>
          <a:off x="34166175" y="33737550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161</xdr:row>
      <xdr:rowOff>0</xdr:rowOff>
    </xdr:from>
    <xdr:to>
      <xdr:col>24</xdr:col>
      <xdr:colOff>0</xdr:colOff>
      <xdr:row>161</xdr:row>
      <xdr:rowOff>104775</xdr:rowOff>
    </xdr:to>
    <xdr:sp macro="" textlink="">
      <xdr:nvSpPr>
        <xdr:cNvPr id="2325" name="Rectangle 3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>
          <a:spLocks noChangeArrowheads="1"/>
        </xdr:cNvSpPr>
      </xdr:nvSpPr>
      <xdr:spPr bwMode="auto">
        <a:xfrm>
          <a:off x="34156650" y="33737550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161</xdr:row>
      <xdr:rowOff>0</xdr:rowOff>
    </xdr:from>
    <xdr:to>
      <xdr:col>24</xdr:col>
      <xdr:colOff>0</xdr:colOff>
      <xdr:row>161</xdr:row>
      <xdr:rowOff>247650</xdr:rowOff>
    </xdr:to>
    <xdr:sp macro="" textlink="">
      <xdr:nvSpPr>
        <xdr:cNvPr id="2326" name="Rectangle 4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>
          <a:spLocks noChangeArrowheads="1"/>
        </xdr:cNvSpPr>
      </xdr:nvSpPr>
      <xdr:spPr bwMode="auto">
        <a:xfrm>
          <a:off x="34166175" y="33737550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12</xdr:col>
      <xdr:colOff>0</xdr:colOff>
      <xdr:row>161</xdr:row>
      <xdr:rowOff>104775</xdr:rowOff>
    </xdr:to>
    <xdr:sp macro="" textlink="">
      <xdr:nvSpPr>
        <xdr:cNvPr id="2327" name="Rectangle 3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>
          <a:spLocks noChangeArrowheads="1"/>
        </xdr:cNvSpPr>
      </xdr:nvSpPr>
      <xdr:spPr bwMode="auto">
        <a:xfrm>
          <a:off x="16602075" y="33737550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161</xdr:row>
      <xdr:rowOff>0</xdr:rowOff>
    </xdr:from>
    <xdr:to>
      <xdr:col>12</xdr:col>
      <xdr:colOff>0</xdr:colOff>
      <xdr:row>161</xdr:row>
      <xdr:rowOff>247650</xdr:rowOff>
    </xdr:to>
    <xdr:sp macro="" textlink="">
      <xdr:nvSpPr>
        <xdr:cNvPr id="2328" name="Rectangle 4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>
          <a:spLocks noChangeArrowheads="1"/>
        </xdr:cNvSpPr>
      </xdr:nvSpPr>
      <xdr:spPr bwMode="auto">
        <a:xfrm>
          <a:off x="16611600" y="33737550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161</xdr:row>
      <xdr:rowOff>0</xdr:rowOff>
    </xdr:from>
    <xdr:to>
      <xdr:col>16</xdr:col>
      <xdr:colOff>0</xdr:colOff>
      <xdr:row>161</xdr:row>
      <xdr:rowOff>104775</xdr:rowOff>
    </xdr:to>
    <xdr:sp macro="" textlink="">
      <xdr:nvSpPr>
        <xdr:cNvPr id="2329" name="Rectangle 3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>
          <a:spLocks noChangeArrowheads="1"/>
        </xdr:cNvSpPr>
      </xdr:nvSpPr>
      <xdr:spPr bwMode="auto">
        <a:xfrm>
          <a:off x="22440900" y="33737550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161</xdr:row>
      <xdr:rowOff>0</xdr:rowOff>
    </xdr:from>
    <xdr:to>
      <xdr:col>16</xdr:col>
      <xdr:colOff>0</xdr:colOff>
      <xdr:row>161</xdr:row>
      <xdr:rowOff>247650</xdr:rowOff>
    </xdr:to>
    <xdr:sp macro="" textlink="">
      <xdr:nvSpPr>
        <xdr:cNvPr id="2330" name="Rectangle 4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>
          <a:spLocks noChangeArrowheads="1"/>
        </xdr:cNvSpPr>
      </xdr:nvSpPr>
      <xdr:spPr bwMode="auto">
        <a:xfrm>
          <a:off x="22450425" y="33737550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161</xdr:row>
      <xdr:rowOff>0</xdr:rowOff>
    </xdr:from>
    <xdr:to>
      <xdr:col>20</xdr:col>
      <xdr:colOff>0</xdr:colOff>
      <xdr:row>161</xdr:row>
      <xdr:rowOff>104775</xdr:rowOff>
    </xdr:to>
    <xdr:sp macro="" textlink="">
      <xdr:nvSpPr>
        <xdr:cNvPr id="2331" name="Rectangle 3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>
          <a:spLocks noChangeArrowheads="1"/>
        </xdr:cNvSpPr>
      </xdr:nvSpPr>
      <xdr:spPr bwMode="auto">
        <a:xfrm>
          <a:off x="28374975" y="33737550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161</xdr:row>
      <xdr:rowOff>0</xdr:rowOff>
    </xdr:from>
    <xdr:to>
      <xdr:col>20</xdr:col>
      <xdr:colOff>0</xdr:colOff>
      <xdr:row>161</xdr:row>
      <xdr:rowOff>247650</xdr:rowOff>
    </xdr:to>
    <xdr:sp macro="" textlink="">
      <xdr:nvSpPr>
        <xdr:cNvPr id="2332" name="Rectangle 4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>
          <a:spLocks noChangeArrowheads="1"/>
        </xdr:cNvSpPr>
      </xdr:nvSpPr>
      <xdr:spPr bwMode="auto">
        <a:xfrm>
          <a:off x="28384500" y="33737550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161</xdr:row>
      <xdr:rowOff>0</xdr:rowOff>
    </xdr:from>
    <xdr:to>
      <xdr:col>20</xdr:col>
      <xdr:colOff>0</xdr:colOff>
      <xdr:row>161</xdr:row>
      <xdr:rowOff>104775</xdr:rowOff>
    </xdr:to>
    <xdr:sp macro="" textlink="">
      <xdr:nvSpPr>
        <xdr:cNvPr id="2333" name="Rectangle 3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>
          <a:spLocks noChangeArrowheads="1"/>
        </xdr:cNvSpPr>
      </xdr:nvSpPr>
      <xdr:spPr bwMode="auto">
        <a:xfrm>
          <a:off x="28374975" y="33737550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161</xdr:row>
      <xdr:rowOff>0</xdr:rowOff>
    </xdr:from>
    <xdr:to>
      <xdr:col>20</xdr:col>
      <xdr:colOff>0</xdr:colOff>
      <xdr:row>161</xdr:row>
      <xdr:rowOff>247650</xdr:rowOff>
    </xdr:to>
    <xdr:sp macro="" textlink="">
      <xdr:nvSpPr>
        <xdr:cNvPr id="2334" name="Rectangle 4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>
          <a:spLocks noChangeArrowheads="1"/>
        </xdr:cNvSpPr>
      </xdr:nvSpPr>
      <xdr:spPr bwMode="auto">
        <a:xfrm>
          <a:off x="28384500" y="33737550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161</xdr:row>
      <xdr:rowOff>0</xdr:rowOff>
    </xdr:from>
    <xdr:to>
      <xdr:col>20</xdr:col>
      <xdr:colOff>0</xdr:colOff>
      <xdr:row>161</xdr:row>
      <xdr:rowOff>104775</xdr:rowOff>
    </xdr:to>
    <xdr:sp macro="" textlink="">
      <xdr:nvSpPr>
        <xdr:cNvPr id="2335" name="Rectangle 3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>
          <a:spLocks noChangeArrowheads="1"/>
        </xdr:cNvSpPr>
      </xdr:nvSpPr>
      <xdr:spPr bwMode="auto">
        <a:xfrm>
          <a:off x="28374975" y="33737550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161</xdr:row>
      <xdr:rowOff>0</xdr:rowOff>
    </xdr:from>
    <xdr:to>
      <xdr:col>20</xdr:col>
      <xdr:colOff>0</xdr:colOff>
      <xdr:row>161</xdr:row>
      <xdr:rowOff>247650</xdr:rowOff>
    </xdr:to>
    <xdr:sp macro="" textlink="">
      <xdr:nvSpPr>
        <xdr:cNvPr id="2336" name="Rectangle 4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>
          <a:spLocks noChangeArrowheads="1"/>
        </xdr:cNvSpPr>
      </xdr:nvSpPr>
      <xdr:spPr bwMode="auto">
        <a:xfrm>
          <a:off x="28384500" y="33737550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161</xdr:row>
      <xdr:rowOff>0</xdr:rowOff>
    </xdr:from>
    <xdr:to>
      <xdr:col>16</xdr:col>
      <xdr:colOff>0</xdr:colOff>
      <xdr:row>161</xdr:row>
      <xdr:rowOff>104775</xdr:rowOff>
    </xdr:to>
    <xdr:sp macro="" textlink="">
      <xdr:nvSpPr>
        <xdr:cNvPr id="2337" name="Rectangle 3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>
          <a:spLocks noChangeArrowheads="1"/>
        </xdr:cNvSpPr>
      </xdr:nvSpPr>
      <xdr:spPr bwMode="auto">
        <a:xfrm>
          <a:off x="22440900" y="33737550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161</xdr:row>
      <xdr:rowOff>0</xdr:rowOff>
    </xdr:from>
    <xdr:to>
      <xdr:col>16</xdr:col>
      <xdr:colOff>0</xdr:colOff>
      <xdr:row>161</xdr:row>
      <xdr:rowOff>247650</xdr:rowOff>
    </xdr:to>
    <xdr:sp macro="" textlink="">
      <xdr:nvSpPr>
        <xdr:cNvPr id="2338" name="Rectangle 4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>
          <a:spLocks noChangeArrowheads="1"/>
        </xdr:cNvSpPr>
      </xdr:nvSpPr>
      <xdr:spPr bwMode="auto">
        <a:xfrm>
          <a:off x="22450425" y="33737550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161</xdr:row>
      <xdr:rowOff>0</xdr:rowOff>
    </xdr:from>
    <xdr:to>
      <xdr:col>16</xdr:col>
      <xdr:colOff>0</xdr:colOff>
      <xdr:row>161</xdr:row>
      <xdr:rowOff>104775</xdr:rowOff>
    </xdr:to>
    <xdr:sp macro="" textlink="">
      <xdr:nvSpPr>
        <xdr:cNvPr id="2339" name="Rectangle 3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>
          <a:spLocks noChangeArrowheads="1"/>
        </xdr:cNvSpPr>
      </xdr:nvSpPr>
      <xdr:spPr bwMode="auto">
        <a:xfrm>
          <a:off x="22440900" y="33737550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161</xdr:row>
      <xdr:rowOff>0</xdr:rowOff>
    </xdr:from>
    <xdr:to>
      <xdr:col>16</xdr:col>
      <xdr:colOff>0</xdr:colOff>
      <xdr:row>161</xdr:row>
      <xdr:rowOff>247650</xdr:rowOff>
    </xdr:to>
    <xdr:sp macro="" textlink="">
      <xdr:nvSpPr>
        <xdr:cNvPr id="2340" name="Rectangle 4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>
          <a:spLocks noChangeArrowheads="1"/>
        </xdr:cNvSpPr>
      </xdr:nvSpPr>
      <xdr:spPr bwMode="auto">
        <a:xfrm>
          <a:off x="22450425" y="33737550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12</xdr:col>
      <xdr:colOff>0</xdr:colOff>
      <xdr:row>161</xdr:row>
      <xdr:rowOff>104775</xdr:rowOff>
    </xdr:to>
    <xdr:sp macro="" textlink="">
      <xdr:nvSpPr>
        <xdr:cNvPr id="2341" name="Rectangle 3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>
          <a:spLocks noChangeArrowheads="1"/>
        </xdr:cNvSpPr>
      </xdr:nvSpPr>
      <xdr:spPr bwMode="auto">
        <a:xfrm>
          <a:off x="16602075" y="33737550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161</xdr:row>
      <xdr:rowOff>0</xdr:rowOff>
    </xdr:from>
    <xdr:to>
      <xdr:col>12</xdr:col>
      <xdr:colOff>0</xdr:colOff>
      <xdr:row>161</xdr:row>
      <xdr:rowOff>247650</xdr:rowOff>
    </xdr:to>
    <xdr:sp macro="" textlink="">
      <xdr:nvSpPr>
        <xdr:cNvPr id="2342" name="Rectangle 4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>
          <a:spLocks noChangeArrowheads="1"/>
        </xdr:cNvSpPr>
      </xdr:nvSpPr>
      <xdr:spPr bwMode="auto">
        <a:xfrm>
          <a:off x="16611600" y="33737550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12</xdr:col>
      <xdr:colOff>0</xdr:colOff>
      <xdr:row>161</xdr:row>
      <xdr:rowOff>104775</xdr:rowOff>
    </xdr:to>
    <xdr:sp macro="" textlink="">
      <xdr:nvSpPr>
        <xdr:cNvPr id="2343" name="Rectangle 3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>
          <a:spLocks noChangeArrowheads="1"/>
        </xdr:cNvSpPr>
      </xdr:nvSpPr>
      <xdr:spPr bwMode="auto">
        <a:xfrm>
          <a:off x="16602075" y="33737550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161</xdr:row>
      <xdr:rowOff>0</xdr:rowOff>
    </xdr:from>
    <xdr:to>
      <xdr:col>12</xdr:col>
      <xdr:colOff>0</xdr:colOff>
      <xdr:row>161</xdr:row>
      <xdr:rowOff>247650</xdr:rowOff>
    </xdr:to>
    <xdr:sp macro="" textlink="">
      <xdr:nvSpPr>
        <xdr:cNvPr id="2344" name="Rectangle 4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>
          <a:spLocks noChangeArrowheads="1"/>
        </xdr:cNvSpPr>
      </xdr:nvSpPr>
      <xdr:spPr bwMode="auto">
        <a:xfrm>
          <a:off x="16611600" y="33737550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161</xdr:row>
      <xdr:rowOff>0</xdr:rowOff>
    </xdr:from>
    <xdr:to>
      <xdr:col>8</xdr:col>
      <xdr:colOff>0</xdr:colOff>
      <xdr:row>161</xdr:row>
      <xdr:rowOff>104775</xdr:rowOff>
    </xdr:to>
    <xdr:sp macro="" textlink="">
      <xdr:nvSpPr>
        <xdr:cNvPr id="2345" name="Rectangle 3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>
          <a:spLocks noChangeArrowheads="1"/>
        </xdr:cNvSpPr>
      </xdr:nvSpPr>
      <xdr:spPr bwMode="auto">
        <a:xfrm>
          <a:off x="10248900" y="33737550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161</xdr:row>
      <xdr:rowOff>0</xdr:rowOff>
    </xdr:from>
    <xdr:to>
      <xdr:col>8</xdr:col>
      <xdr:colOff>0</xdr:colOff>
      <xdr:row>161</xdr:row>
      <xdr:rowOff>247650</xdr:rowOff>
    </xdr:to>
    <xdr:sp macro="" textlink="">
      <xdr:nvSpPr>
        <xdr:cNvPr id="2346" name="Rectangle 4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>
          <a:spLocks noChangeArrowheads="1"/>
        </xdr:cNvSpPr>
      </xdr:nvSpPr>
      <xdr:spPr bwMode="auto">
        <a:xfrm>
          <a:off x="10258425" y="33737550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161</xdr:row>
      <xdr:rowOff>0</xdr:rowOff>
    </xdr:from>
    <xdr:to>
      <xdr:col>8</xdr:col>
      <xdr:colOff>0</xdr:colOff>
      <xdr:row>161</xdr:row>
      <xdr:rowOff>104775</xdr:rowOff>
    </xdr:to>
    <xdr:sp macro="" textlink="">
      <xdr:nvSpPr>
        <xdr:cNvPr id="2347" name="Rectangle 3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>
          <a:spLocks noChangeArrowheads="1"/>
        </xdr:cNvSpPr>
      </xdr:nvSpPr>
      <xdr:spPr bwMode="auto">
        <a:xfrm>
          <a:off x="10248900" y="33737550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161</xdr:row>
      <xdr:rowOff>0</xdr:rowOff>
    </xdr:from>
    <xdr:to>
      <xdr:col>8</xdr:col>
      <xdr:colOff>0</xdr:colOff>
      <xdr:row>161</xdr:row>
      <xdr:rowOff>247650</xdr:rowOff>
    </xdr:to>
    <xdr:sp macro="" textlink="">
      <xdr:nvSpPr>
        <xdr:cNvPr id="2348" name="Rectangle 4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>
          <a:spLocks noChangeArrowheads="1"/>
        </xdr:cNvSpPr>
      </xdr:nvSpPr>
      <xdr:spPr bwMode="auto">
        <a:xfrm>
          <a:off x="10258425" y="33737550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161</xdr:row>
      <xdr:rowOff>0</xdr:rowOff>
    </xdr:from>
    <xdr:to>
      <xdr:col>8</xdr:col>
      <xdr:colOff>0</xdr:colOff>
      <xdr:row>161</xdr:row>
      <xdr:rowOff>104775</xdr:rowOff>
    </xdr:to>
    <xdr:sp macro="" textlink="">
      <xdr:nvSpPr>
        <xdr:cNvPr id="2349" name="Rectangle 3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>
          <a:spLocks noChangeArrowheads="1"/>
        </xdr:cNvSpPr>
      </xdr:nvSpPr>
      <xdr:spPr bwMode="auto">
        <a:xfrm>
          <a:off x="10248900" y="33737550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161</xdr:row>
      <xdr:rowOff>0</xdr:rowOff>
    </xdr:from>
    <xdr:to>
      <xdr:col>8</xdr:col>
      <xdr:colOff>0</xdr:colOff>
      <xdr:row>161</xdr:row>
      <xdr:rowOff>257175</xdr:rowOff>
    </xdr:to>
    <xdr:sp macro="" textlink="">
      <xdr:nvSpPr>
        <xdr:cNvPr id="2350" name="Rectangle 4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>
          <a:spLocks noChangeArrowheads="1"/>
        </xdr:cNvSpPr>
      </xdr:nvSpPr>
      <xdr:spPr bwMode="auto">
        <a:xfrm>
          <a:off x="10248900" y="33737550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12</xdr:col>
      <xdr:colOff>0</xdr:colOff>
      <xdr:row>161</xdr:row>
      <xdr:rowOff>104775</xdr:rowOff>
    </xdr:to>
    <xdr:sp macro="" textlink="">
      <xdr:nvSpPr>
        <xdr:cNvPr id="2351" name="Rectangle 3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>
          <a:spLocks noChangeArrowheads="1"/>
        </xdr:cNvSpPr>
      </xdr:nvSpPr>
      <xdr:spPr bwMode="auto">
        <a:xfrm>
          <a:off x="16602075" y="33737550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12</xdr:col>
      <xdr:colOff>0</xdr:colOff>
      <xdr:row>161</xdr:row>
      <xdr:rowOff>257175</xdr:rowOff>
    </xdr:to>
    <xdr:sp macro="" textlink="">
      <xdr:nvSpPr>
        <xdr:cNvPr id="2352" name="Rectangle 4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>
          <a:spLocks noChangeArrowheads="1"/>
        </xdr:cNvSpPr>
      </xdr:nvSpPr>
      <xdr:spPr bwMode="auto">
        <a:xfrm>
          <a:off x="16602075" y="33737550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161</xdr:row>
      <xdr:rowOff>0</xdr:rowOff>
    </xdr:from>
    <xdr:to>
      <xdr:col>16</xdr:col>
      <xdr:colOff>0</xdr:colOff>
      <xdr:row>161</xdr:row>
      <xdr:rowOff>104775</xdr:rowOff>
    </xdr:to>
    <xdr:sp macro="" textlink="">
      <xdr:nvSpPr>
        <xdr:cNvPr id="2353" name="Rectangle 3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>
          <a:spLocks noChangeArrowheads="1"/>
        </xdr:cNvSpPr>
      </xdr:nvSpPr>
      <xdr:spPr bwMode="auto">
        <a:xfrm>
          <a:off x="22440900" y="33737550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161</xdr:row>
      <xdr:rowOff>0</xdr:rowOff>
    </xdr:from>
    <xdr:to>
      <xdr:col>16</xdr:col>
      <xdr:colOff>0</xdr:colOff>
      <xdr:row>161</xdr:row>
      <xdr:rowOff>257175</xdr:rowOff>
    </xdr:to>
    <xdr:sp macro="" textlink="">
      <xdr:nvSpPr>
        <xdr:cNvPr id="2354" name="Rectangle 4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>
          <a:spLocks noChangeArrowheads="1"/>
        </xdr:cNvSpPr>
      </xdr:nvSpPr>
      <xdr:spPr bwMode="auto">
        <a:xfrm>
          <a:off x="22440900" y="33737550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161</xdr:row>
      <xdr:rowOff>0</xdr:rowOff>
    </xdr:from>
    <xdr:to>
      <xdr:col>20</xdr:col>
      <xdr:colOff>0</xdr:colOff>
      <xdr:row>161</xdr:row>
      <xdr:rowOff>104775</xdr:rowOff>
    </xdr:to>
    <xdr:sp macro="" textlink="">
      <xdr:nvSpPr>
        <xdr:cNvPr id="2355" name="Rectangle 3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>
          <a:spLocks noChangeArrowheads="1"/>
        </xdr:cNvSpPr>
      </xdr:nvSpPr>
      <xdr:spPr bwMode="auto">
        <a:xfrm>
          <a:off x="28374975" y="33737550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161</xdr:row>
      <xdr:rowOff>0</xdr:rowOff>
    </xdr:from>
    <xdr:to>
      <xdr:col>20</xdr:col>
      <xdr:colOff>0</xdr:colOff>
      <xdr:row>161</xdr:row>
      <xdr:rowOff>257175</xdr:rowOff>
    </xdr:to>
    <xdr:sp macro="" textlink="">
      <xdr:nvSpPr>
        <xdr:cNvPr id="2356" name="Rectangle 4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>
          <a:spLocks noChangeArrowheads="1"/>
        </xdr:cNvSpPr>
      </xdr:nvSpPr>
      <xdr:spPr bwMode="auto">
        <a:xfrm>
          <a:off x="28374975" y="33737550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161</xdr:row>
      <xdr:rowOff>0</xdr:rowOff>
    </xdr:from>
    <xdr:to>
      <xdr:col>24</xdr:col>
      <xdr:colOff>0</xdr:colOff>
      <xdr:row>161</xdr:row>
      <xdr:rowOff>104775</xdr:rowOff>
    </xdr:to>
    <xdr:sp macro="" textlink="">
      <xdr:nvSpPr>
        <xdr:cNvPr id="2357" name="Rectangle 3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>
          <a:spLocks noChangeArrowheads="1"/>
        </xdr:cNvSpPr>
      </xdr:nvSpPr>
      <xdr:spPr bwMode="auto">
        <a:xfrm>
          <a:off x="34156650" y="33737550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161</xdr:row>
      <xdr:rowOff>0</xdr:rowOff>
    </xdr:from>
    <xdr:to>
      <xdr:col>24</xdr:col>
      <xdr:colOff>0</xdr:colOff>
      <xdr:row>161</xdr:row>
      <xdr:rowOff>257175</xdr:rowOff>
    </xdr:to>
    <xdr:sp macro="" textlink="">
      <xdr:nvSpPr>
        <xdr:cNvPr id="2358" name="Rectangle 4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>
          <a:spLocks noChangeArrowheads="1"/>
        </xdr:cNvSpPr>
      </xdr:nvSpPr>
      <xdr:spPr bwMode="auto">
        <a:xfrm>
          <a:off x="34156650" y="33737550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161</xdr:row>
      <xdr:rowOff>0</xdr:rowOff>
    </xdr:from>
    <xdr:to>
      <xdr:col>8</xdr:col>
      <xdr:colOff>0</xdr:colOff>
      <xdr:row>161</xdr:row>
      <xdr:rowOff>104775</xdr:rowOff>
    </xdr:to>
    <xdr:sp macro="" textlink="">
      <xdr:nvSpPr>
        <xdr:cNvPr id="2359" name="Rectangle 3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>
          <a:spLocks noChangeArrowheads="1"/>
        </xdr:cNvSpPr>
      </xdr:nvSpPr>
      <xdr:spPr bwMode="auto">
        <a:xfrm>
          <a:off x="10248900" y="33737550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161</xdr:row>
      <xdr:rowOff>0</xdr:rowOff>
    </xdr:from>
    <xdr:to>
      <xdr:col>8</xdr:col>
      <xdr:colOff>0</xdr:colOff>
      <xdr:row>161</xdr:row>
      <xdr:rowOff>257175</xdr:rowOff>
    </xdr:to>
    <xdr:sp macro="" textlink="">
      <xdr:nvSpPr>
        <xdr:cNvPr id="2360" name="Rectangle 4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>
          <a:spLocks noChangeArrowheads="1"/>
        </xdr:cNvSpPr>
      </xdr:nvSpPr>
      <xdr:spPr bwMode="auto">
        <a:xfrm>
          <a:off x="10248900" y="33737550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12</xdr:col>
      <xdr:colOff>0</xdr:colOff>
      <xdr:row>161</xdr:row>
      <xdr:rowOff>104775</xdr:rowOff>
    </xdr:to>
    <xdr:sp macro="" textlink="">
      <xdr:nvSpPr>
        <xdr:cNvPr id="2361" name="Rectangle 3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>
          <a:spLocks noChangeArrowheads="1"/>
        </xdr:cNvSpPr>
      </xdr:nvSpPr>
      <xdr:spPr bwMode="auto">
        <a:xfrm>
          <a:off x="16602075" y="33737550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12</xdr:col>
      <xdr:colOff>0</xdr:colOff>
      <xdr:row>161</xdr:row>
      <xdr:rowOff>257175</xdr:rowOff>
    </xdr:to>
    <xdr:sp macro="" textlink="">
      <xdr:nvSpPr>
        <xdr:cNvPr id="2362" name="Rectangle 4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>
          <a:spLocks noChangeArrowheads="1"/>
        </xdr:cNvSpPr>
      </xdr:nvSpPr>
      <xdr:spPr bwMode="auto">
        <a:xfrm>
          <a:off x="16602075" y="33737550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161</xdr:row>
      <xdr:rowOff>0</xdr:rowOff>
    </xdr:from>
    <xdr:to>
      <xdr:col>16</xdr:col>
      <xdr:colOff>0</xdr:colOff>
      <xdr:row>161</xdr:row>
      <xdr:rowOff>104775</xdr:rowOff>
    </xdr:to>
    <xdr:sp macro="" textlink="">
      <xdr:nvSpPr>
        <xdr:cNvPr id="2363" name="Rectangle 3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>
          <a:spLocks noChangeArrowheads="1"/>
        </xdr:cNvSpPr>
      </xdr:nvSpPr>
      <xdr:spPr bwMode="auto">
        <a:xfrm>
          <a:off x="22440900" y="33737550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161</xdr:row>
      <xdr:rowOff>0</xdr:rowOff>
    </xdr:from>
    <xdr:to>
      <xdr:col>16</xdr:col>
      <xdr:colOff>0</xdr:colOff>
      <xdr:row>161</xdr:row>
      <xdr:rowOff>257175</xdr:rowOff>
    </xdr:to>
    <xdr:sp macro="" textlink="">
      <xdr:nvSpPr>
        <xdr:cNvPr id="2364" name="Rectangle 4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>
          <a:spLocks noChangeArrowheads="1"/>
        </xdr:cNvSpPr>
      </xdr:nvSpPr>
      <xdr:spPr bwMode="auto">
        <a:xfrm>
          <a:off x="22440900" y="33737550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161</xdr:row>
      <xdr:rowOff>0</xdr:rowOff>
    </xdr:from>
    <xdr:to>
      <xdr:col>20</xdr:col>
      <xdr:colOff>0</xdr:colOff>
      <xdr:row>161</xdr:row>
      <xdr:rowOff>104775</xdr:rowOff>
    </xdr:to>
    <xdr:sp macro="" textlink="">
      <xdr:nvSpPr>
        <xdr:cNvPr id="2365" name="Rectangle 3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>
          <a:spLocks noChangeArrowheads="1"/>
        </xdr:cNvSpPr>
      </xdr:nvSpPr>
      <xdr:spPr bwMode="auto">
        <a:xfrm>
          <a:off x="28374975" y="33737550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161</xdr:row>
      <xdr:rowOff>0</xdr:rowOff>
    </xdr:from>
    <xdr:to>
      <xdr:col>20</xdr:col>
      <xdr:colOff>0</xdr:colOff>
      <xdr:row>161</xdr:row>
      <xdr:rowOff>257175</xdr:rowOff>
    </xdr:to>
    <xdr:sp macro="" textlink="">
      <xdr:nvSpPr>
        <xdr:cNvPr id="2366" name="Rectangle 4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>
          <a:spLocks noChangeArrowheads="1"/>
        </xdr:cNvSpPr>
      </xdr:nvSpPr>
      <xdr:spPr bwMode="auto">
        <a:xfrm>
          <a:off x="28374975" y="33737550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161</xdr:row>
      <xdr:rowOff>0</xdr:rowOff>
    </xdr:from>
    <xdr:to>
      <xdr:col>24</xdr:col>
      <xdr:colOff>0</xdr:colOff>
      <xdr:row>161</xdr:row>
      <xdr:rowOff>104775</xdr:rowOff>
    </xdr:to>
    <xdr:sp macro="" textlink="">
      <xdr:nvSpPr>
        <xdr:cNvPr id="2367" name="Rectangle 3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>
          <a:spLocks noChangeArrowheads="1"/>
        </xdr:cNvSpPr>
      </xdr:nvSpPr>
      <xdr:spPr bwMode="auto">
        <a:xfrm>
          <a:off x="34156650" y="33737550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161</xdr:row>
      <xdr:rowOff>0</xdr:rowOff>
    </xdr:from>
    <xdr:to>
      <xdr:col>24</xdr:col>
      <xdr:colOff>0</xdr:colOff>
      <xdr:row>161</xdr:row>
      <xdr:rowOff>257175</xdr:rowOff>
    </xdr:to>
    <xdr:sp macro="" textlink="">
      <xdr:nvSpPr>
        <xdr:cNvPr id="2368" name="Rectangle 4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>
          <a:spLocks noChangeArrowheads="1"/>
        </xdr:cNvSpPr>
      </xdr:nvSpPr>
      <xdr:spPr bwMode="auto">
        <a:xfrm>
          <a:off x="34156650" y="33737550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20</xdr:col>
      <xdr:colOff>0</xdr:colOff>
      <xdr:row>5</xdr:row>
      <xdr:rowOff>104775</xdr:rowOff>
    </xdr:to>
    <xdr:sp macro="" textlink="">
      <xdr:nvSpPr>
        <xdr:cNvPr id="2369" name="Rectangle 3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>
          <a:spLocks noChangeArrowheads="1"/>
        </xdr:cNvSpPr>
      </xdr:nvSpPr>
      <xdr:spPr bwMode="auto">
        <a:xfrm>
          <a:off x="28374975" y="8858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5</xdr:row>
      <xdr:rowOff>0</xdr:rowOff>
    </xdr:from>
    <xdr:to>
      <xdr:col>20</xdr:col>
      <xdr:colOff>0</xdr:colOff>
      <xdr:row>5</xdr:row>
      <xdr:rowOff>247650</xdr:rowOff>
    </xdr:to>
    <xdr:sp macro="" textlink="">
      <xdr:nvSpPr>
        <xdr:cNvPr id="2370" name="Rectangle 4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>
          <a:spLocks noChangeArrowheads="1"/>
        </xdr:cNvSpPr>
      </xdr:nvSpPr>
      <xdr:spPr bwMode="auto">
        <a:xfrm>
          <a:off x="28384500" y="8858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20</xdr:col>
      <xdr:colOff>0</xdr:colOff>
      <xdr:row>5</xdr:row>
      <xdr:rowOff>104775</xdr:rowOff>
    </xdr:to>
    <xdr:sp macro="" textlink="">
      <xdr:nvSpPr>
        <xdr:cNvPr id="2371" name="Rectangle 3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>
          <a:spLocks noChangeArrowheads="1"/>
        </xdr:cNvSpPr>
      </xdr:nvSpPr>
      <xdr:spPr bwMode="auto">
        <a:xfrm>
          <a:off x="28374975" y="8858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5</xdr:row>
      <xdr:rowOff>0</xdr:rowOff>
    </xdr:from>
    <xdr:to>
      <xdr:col>20</xdr:col>
      <xdr:colOff>0</xdr:colOff>
      <xdr:row>5</xdr:row>
      <xdr:rowOff>247650</xdr:rowOff>
    </xdr:to>
    <xdr:sp macro="" textlink="">
      <xdr:nvSpPr>
        <xdr:cNvPr id="2372" name="Rectangle 4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>
          <a:spLocks noChangeArrowheads="1"/>
        </xdr:cNvSpPr>
      </xdr:nvSpPr>
      <xdr:spPr bwMode="auto">
        <a:xfrm>
          <a:off x="28384500" y="8858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20</xdr:col>
      <xdr:colOff>0</xdr:colOff>
      <xdr:row>5</xdr:row>
      <xdr:rowOff>104775</xdr:rowOff>
    </xdr:to>
    <xdr:sp macro="" textlink="">
      <xdr:nvSpPr>
        <xdr:cNvPr id="2373" name="Rectangle 3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>
          <a:spLocks noChangeArrowheads="1"/>
        </xdr:cNvSpPr>
      </xdr:nvSpPr>
      <xdr:spPr bwMode="auto">
        <a:xfrm>
          <a:off x="28374975" y="8858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20</xdr:col>
      <xdr:colOff>0</xdr:colOff>
      <xdr:row>5</xdr:row>
      <xdr:rowOff>257175</xdr:rowOff>
    </xdr:to>
    <xdr:sp macro="" textlink="">
      <xdr:nvSpPr>
        <xdr:cNvPr id="2374" name="Rectangle 4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>
          <a:spLocks noChangeArrowheads="1"/>
        </xdr:cNvSpPr>
      </xdr:nvSpPr>
      <xdr:spPr bwMode="auto">
        <a:xfrm>
          <a:off x="28374975" y="8858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20</xdr:col>
      <xdr:colOff>0</xdr:colOff>
      <xdr:row>5</xdr:row>
      <xdr:rowOff>104775</xdr:rowOff>
    </xdr:to>
    <xdr:sp macro="" textlink="">
      <xdr:nvSpPr>
        <xdr:cNvPr id="2375" name="Rectangle 3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>
          <a:spLocks noChangeArrowheads="1"/>
        </xdr:cNvSpPr>
      </xdr:nvSpPr>
      <xdr:spPr bwMode="auto">
        <a:xfrm>
          <a:off x="28374975" y="8858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20</xdr:col>
      <xdr:colOff>0</xdr:colOff>
      <xdr:row>5</xdr:row>
      <xdr:rowOff>257175</xdr:rowOff>
    </xdr:to>
    <xdr:sp macro="" textlink="">
      <xdr:nvSpPr>
        <xdr:cNvPr id="2376" name="Rectangle 4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>
          <a:spLocks noChangeArrowheads="1"/>
        </xdr:cNvSpPr>
      </xdr:nvSpPr>
      <xdr:spPr bwMode="auto">
        <a:xfrm>
          <a:off x="28374975" y="8858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16</xdr:col>
      <xdr:colOff>0</xdr:colOff>
      <xdr:row>5</xdr:row>
      <xdr:rowOff>104775</xdr:rowOff>
    </xdr:to>
    <xdr:sp macro="" textlink="">
      <xdr:nvSpPr>
        <xdr:cNvPr id="2377" name="Rectangle 3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>
          <a:spLocks noChangeArrowheads="1"/>
        </xdr:cNvSpPr>
      </xdr:nvSpPr>
      <xdr:spPr bwMode="auto">
        <a:xfrm>
          <a:off x="22440900" y="8858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5</xdr:row>
      <xdr:rowOff>0</xdr:rowOff>
    </xdr:from>
    <xdr:to>
      <xdr:col>16</xdr:col>
      <xdr:colOff>0</xdr:colOff>
      <xdr:row>5</xdr:row>
      <xdr:rowOff>247650</xdr:rowOff>
    </xdr:to>
    <xdr:sp macro="" textlink="">
      <xdr:nvSpPr>
        <xdr:cNvPr id="2378" name="Rectangle 4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>
          <a:spLocks noChangeArrowheads="1"/>
        </xdr:cNvSpPr>
      </xdr:nvSpPr>
      <xdr:spPr bwMode="auto">
        <a:xfrm>
          <a:off x="22450425" y="8858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16</xdr:col>
      <xdr:colOff>0</xdr:colOff>
      <xdr:row>5</xdr:row>
      <xdr:rowOff>104775</xdr:rowOff>
    </xdr:to>
    <xdr:sp macro="" textlink="">
      <xdr:nvSpPr>
        <xdr:cNvPr id="2379" name="Rectangle 3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>
          <a:spLocks noChangeArrowheads="1"/>
        </xdr:cNvSpPr>
      </xdr:nvSpPr>
      <xdr:spPr bwMode="auto">
        <a:xfrm>
          <a:off x="22440900" y="8858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5</xdr:row>
      <xdr:rowOff>0</xdr:rowOff>
    </xdr:from>
    <xdr:to>
      <xdr:col>16</xdr:col>
      <xdr:colOff>0</xdr:colOff>
      <xdr:row>5</xdr:row>
      <xdr:rowOff>247650</xdr:rowOff>
    </xdr:to>
    <xdr:sp macro="" textlink="">
      <xdr:nvSpPr>
        <xdr:cNvPr id="2380" name="Rectangle 4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>
          <a:spLocks noChangeArrowheads="1"/>
        </xdr:cNvSpPr>
      </xdr:nvSpPr>
      <xdr:spPr bwMode="auto">
        <a:xfrm>
          <a:off x="22450425" y="8858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16</xdr:col>
      <xdr:colOff>0</xdr:colOff>
      <xdr:row>5</xdr:row>
      <xdr:rowOff>104775</xdr:rowOff>
    </xdr:to>
    <xdr:sp macro="" textlink="">
      <xdr:nvSpPr>
        <xdr:cNvPr id="2381" name="Rectangle 3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>
          <a:spLocks noChangeArrowheads="1"/>
        </xdr:cNvSpPr>
      </xdr:nvSpPr>
      <xdr:spPr bwMode="auto">
        <a:xfrm>
          <a:off x="22440900" y="8858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16</xdr:col>
      <xdr:colOff>0</xdr:colOff>
      <xdr:row>5</xdr:row>
      <xdr:rowOff>257175</xdr:rowOff>
    </xdr:to>
    <xdr:sp macro="" textlink="">
      <xdr:nvSpPr>
        <xdr:cNvPr id="2382" name="Rectangle 4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>
          <a:spLocks noChangeArrowheads="1"/>
        </xdr:cNvSpPr>
      </xdr:nvSpPr>
      <xdr:spPr bwMode="auto">
        <a:xfrm>
          <a:off x="22440900" y="8858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16</xdr:col>
      <xdr:colOff>0</xdr:colOff>
      <xdr:row>5</xdr:row>
      <xdr:rowOff>104775</xdr:rowOff>
    </xdr:to>
    <xdr:sp macro="" textlink="">
      <xdr:nvSpPr>
        <xdr:cNvPr id="2383" name="Rectangle 3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>
          <a:spLocks noChangeArrowheads="1"/>
        </xdr:cNvSpPr>
      </xdr:nvSpPr>
      <xdr:spPr bwMode="auto">
        <a:xfrm>
          <a:off x="22440900" y="8858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16</xdr:col>
      <xdr:colOff>0</xdr:colOff>
      <xdr:row>5</xdr:row>
      <xdr:rowOff>257175</xdr:rowOff>
    </xdr:to>
    <xdr:sp macro="" textlink="">
      <xdr:nvSpPr>
        <xdr:cNvPr id="2384" name="Rectangle 4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>
          <a:spLocks noChangeArrowheads="1"/>
        </xdr:cNvSpPr>
      </xdr:nvSpPr>
      <xdr:spPr bwMode="auto">
        <a:xfrm>
          <a:off x="22440900" y="8858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12</xdr:col>
      <xdr:colOff>0</xdr:colOff>
      <xdr:row>5</xdr:row>
      <xdr:rowOff>104775</xdr:rowOff>
    </xdr:to>
    <xdr:sp macro="" textlink="">
      <xdr:nvSpPr>
        <xdr:cNvPr id="2385" name="Rectangle 3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>
          <a:spLocks noChangeArrowheads="1"/>
        </xdr:cNvSpPr>
      </xdr:nvSpPr>
      <xdr:spPr bwMode="auto">
        <a:xfrm>
          <a:off x="16602075" y="8858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5</xdr:row>
      <xdr:rowOff>0</xdr:rowOff>
    </xdr:from>
    <xdr:to>
      <xdr:col>12</xdr:col>
      <xdr:colOff>0</xdr:colOff>
      <xdr:row>5</xdr:row>
      <xdr:rowOff>247650</xdr:rowOff>
    </xdr:to>
    <xdr:sp macro="" textlink="">
      <xdr:nvSpPr>
        <xdr:cNvPr id="2386" name="Rectangle 4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>
          <a:spLocks noChangeArrowheads="1"/>
        </xdr:cNvSpPr>
      </xdr:nvSpPr>
      <xdr:spPr bwMode="auto">
        <a:xfrm>
          <a:off x="16611600" y="8858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12</xdr:col>
      <xdr:colOff>0</xdr:colOff>
      <xdr:row>5</xdr:row>
      <xdr:rowOff>104775</xdr:rowOff>
    </xdr:to>
    <xdr:sp macro="" textlink="">
      <xdr:nvSpPr>
        <xdr:cNvPr id="2387" name="Rectangle 3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>
          <a:spLocks noChangeArrowheads="1"/>
        </xdr:cNvSpPr>
      </xdr:nvSpPr>
      <xdr:spPr bwMode="auto">
        <a:xfrm>
          <a:off x="16602075" y="8858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5</xdr:row>
      <xdr:rowOff>0</xdr:rowOff>
    </xdr:from>
    <xdr:to>
      <xdr:col>12</xdr:col>
      <xdr:colOff>0</xdr:colOff>
      <xdr:row>5</xdr:row>
      <xdr:rowOff>247650</xdr:rowOff>
    </xdr:to>
    <xdr:sp macro="" textlink="">
      <xdr:nvSpPr>
        <xdr:cNvPr id="2388" name="Rectangle 4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>
          <a:spLocks noChangeArrowheads="1"/>
        </xdr:cNvSpPr>
      </xdr:nvSpPr>
      <xdr:spPr bwMode="auto">
        <a:xfrm>
          <a:off x="16611600" y="8858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12</xdr:col>
      <xdr:colOff>0</xdr:colOff>
      <xdr:row>5</xdr:row>
      <xdr:rowOff>104775</xdr:rowOff>
    </xdr:to>
    <xdr:sp macro="" textlink="">
      <xdr:nvSpPr>
        <xdr:cNvPr id="2389" name="Rectangle 3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>
          <a:spLocks noChangeArrowheads="1"/>
        </xdr:cNvSpPr>
      </xdr:nvSpPr>
      <xdr:spPr bwMode="auto">
        <a:xfrm>
          <a:off x="16602075" y="8858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12</xdr:col>
      <xdr:colOff>0</xdr:colOff>
      <xdr:row>5</xdr:row>
      <xdr:rowOff>257175</xdr:rowOff>
    </xdr:to>
    <xdr:sp macro="" textlink="">
      <xdr:nvSpPr>
        <xdr:cNvPr id="2390" name="Rectangle 4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>
          <a:spLocks noChangeArrowheads="1"/>
        </xdr:cNvSpPr>
      </xdr:nvSpPr>
      <xdr:spPr bwMode="auto">
        <a:xfrm>
          <a:off x="16602075" y="8858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12</xdr:col>
      <xdr:colOff>0</xdr:colOff>
      <xdr:row>5</xdr:row>
      <xdr:rowOff>104775</xdr:rowOff>
    </xdr:to>
    <xdr:sp macro="" textlink="">
      <xdr:nvSpPr>
        <xdr:cNvPr id="2391" name="Rectangle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>
          <a:spLocks noChangeArrowheads="1"/>
        </xdr:cNvSpPr>
      </xdr:nvSpPr>
      <xdr:spPr bwMode="auto">
        <a:xfrm>
          <a:off x="16602075" y="8858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12</xdr:col>
      <xdr:colOff>0</xdr:colOff>
      <xdr:row>5</xdr:row>
      <xdr:rowOff>257175</xdr:rowOff>
    </xdr:to>
    <xdr:sp macro="" textlink="">
      <xdr:nvSpPr>
        <xdr:cNvPr id="2392" name="Rectangle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>
          <a:spLocks noChangeArrowheads="1"/>
        </xdr:cNvSpPr>
      </xdr:nvSpPr>
      <xdr:spPr bwMode="auto">
        <a:xfrm>
          <a:off x="16602075" y="8858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8</xdr:col>
      <xdr:colOff>0</xdr:colOff>
      <xdr:row>5</xdr:row>
      <xdr:rowOff>104775</xdr:rowOff>
    </xdr:to>
    <xdr:sp macro="" textlink="">
      <xdr:nvSpPr>
        <xdr:cNvPr id="2393" name="Rectangle 3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>
          <a:spLocks noChangeArrowheads="1"/>
        </xdr:cNvSpPr>
      </xdr:nvSpPr>
      <xdr:spPr bwMode="auto">
        <a:xfrm>
          <a:off x="10248900" y="8858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5</xdr:row>
      <xdr:rowOff>0</xdr:rowOff>
    </xdr:from>
    <xdr:to>
      <xdr:col>8</xdr:col>
      <xdr:colOff>0</xdr:colOff>
      <xdr:row>5</xdr:row>
      <xdr:rowOff>247650</xdr:rowOff>
    </xdr:to>
    <xdr:sp macro="" textlink="">
      <xdr:nvSpPr>
        <xdr:cNvPr id="2394" name="Rectangle 4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>
          <a:spLocks noChangeArrowheads="1"/>
        </xdr:cNvSpPr>
      </xdr:nvSpPr>
      <xdr:spPr bwMode="auto">
        <a:xfrm>
          <a:off x="10258425" y="8858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8</xdr:col>
      <xdr:colOff>0</xdr:colOff>
      <xdr:row>5</xdr:row>
      <xdr:rowOff>104775</xdr:rowOff>
    </xdr:to>
    <xdr:sp macro="" textlink="">
      <xdr:nvSpPr>
        <xdr:cNvPr id="2395" name="Rectangle 3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>
          <a:spLocks noChangeArrowheads="1"/>
        </xdr:cNvSpPr>
      </xdr:nvSpPr>
      <xdr:spPr bwMode="auto">
        <a:xfrm>
          <a:off x="10248900" y="8858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5</xdr:row>
      <xdr:rowOff>0</xdr:rowOff>
    </xdr:from>
    <xdr:to>
      <xdr:col>8</xdr:col>
      <xdr:colOff>0</xdr:colOff>
      <xdr:row>5</xdr:row>
      <xdr:rowOff>247650</xdr:rowOff>
    </xdr:to>
    <xdr:sp macro="" textlink="">
      <xdr:nvSpPr>
        <xdr:cNvPr id="2396" name="Rectangle 4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>
          <a:spLocks noChangeArrowheads="1"/>
        </xdr:cNvSpPr>
      </xdr:nvSpPr>
      <xdr:spPr bwMode="auto">
        <a:xfrm>
          <a:off x="10258425" y="8858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8</xdr:col>
      <xdr:colOff>0</xdr:colOff>
      <xdr:row>5</xdr:row>
      <xdr:rowOff>104775</xdr:rowOff>
    </xdr:to>
    <xdr:sp macro="" textlink="">
      <xdr:nvSpPr>
        <xdr:cNvPr id="2397" name="Rectangle 3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>
          <a:spLocks noChangeArrowheads="1"/>
        </xdr:cNvSpPr>
      </xdr:nvSpPr>
      <xdr:spPr bwMode="auto">
        <a:xfrm>
          <a:off x="10248900" y="8858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8</xdr:col>
      <xdr:colOff>0</xdr:colOff>
      <xdr:row>5</xdr:row>
      <xdr:rowOff>257175</xdr:rowOff>
    </xdr:to>
    <xdr:sp macro="" textlink="">
      <xdr:nvSpPr>
        <xdr:cNvPr id="2398" name="Rectangle 4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>
          <a:spLocks noChangeArrowheads="1"/>
        </xdr:cNvSpPr>
      </xdr:nvSpPr>
      <xdr:spPr bwMode="auto">
        <a:xfrm>
          <a:off x="10248900" y="8858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8</xdr:col>
      <xdr:colOff>0</xdr:colOff>
      <xdr:row>5</xdr:row>
      <xdr:rowOff>104775</xdr:rowOff>
    </xdr:to>
    <xdr:sp macro="" textlink="">
      <xdr:nvSpPr>
        <xdr:cNvPr id="2399" name="Rectangle 3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>
          <a:spLocks noChangeArrowheads="1"/>
        </xdr:cNvSpPr>
      </xdr:nvSpPr>
      <xdr:spPr bwMode="auto">
        <a:xfrm>
          <a:off x="10248900" y="8858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8</xdr:col>
      <xdr:colOff>0</xdr:colOff>
      <xdr:row>5</xdr:row>
      <xdr:rowOff>257175</xdr:rowOff>
    </xdr:to>
    <xdr:sp macro="" textlink="">
      <xdr:nvSpPr>
        <xdr:cNvPr id="2400" name="Rectangle 4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>
          <a:spLocks noChangeArrowheads="1"/>
        </xdr:cNvSpPr>
      </xdr:nvSpPr>
      <xdr:spPr bwMode="auto">
        <a:xfrm>
          <a:off x="10248900" y="8858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104775</xdr:rowOff>
    </xdr:to>
    <xdr:sp macro="" textlink="">
      <xdr:nvSpPr>
        <xdr:cNvPr id="2401" name="Rectangle 3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>
          <a:spLocks noChangeArrowheads="1"/>
        </xdr:cNvSpPr>
      </xdr:nvSpPr>
      <xdr:spPr bwMode="auto">
        <a:xfrm>
          <a:off x="3400425" y="8858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5</xdr:row>
      <xdr:rowOff>0</xdr:rowOff>
    </xdr:from>
    <xdr:to>
      <xdr:col>4</xdr:col>
      <xdr:colOff>0</xdr:colOff>
      <xdr:row>5</xdr:row>
      <xdr:rowOff>247650</xdr:rowOff>
    </xdr:to>
    <xdr:sp macro="" textlink="">
      <xdr:nvSpPr>
        <xdr:cNvPr id="2402" name="Rectangle 4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>
          <a:spLocks noChangeArrowheads="1"/>
        </xdr:cNvSpPr>
      </xdr:nvSpPr>
      <xdr:spPr bwMode="auto">
        <a:xfrm>
          <a:off x="3409950" y="8858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104775</xdr:rowOff>
    </xdr:to>
    <xdr:sp macro="" textlink="">
      <xdr:nvSpPr>
        <xdr:cNvPr id="2403" name="Rectangle 3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>
          <a:spLocks noChangeArrowheads="1"/>
        </xdr:cNvSpPr>
      </xdr:nvSpPr>
      <xdr:spPr bwMode="auto">
        <a:xfrm>
          <a:off x="3400425" y="8858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5</xdr:row>
      <xdr:rowOff>0</xdr:rowOff>
    </xdr:from>
    <xdr:to>
      <xdr:col>4</xdr:col>
      <xdr:colOff>0</xdr:colOff>
      <xdr:row>5</xdr:row>
      <xdr:rowOff>247650</xdr:rowOff>
    </xdr:to>
    <xdr:sp macro="" textlink="">
      <xdr:nvSpPr>
        <xdr:cNvPr id="2404" name="Rectangle 4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>
          <a:spLocks noChangeArrowheads="1"/>
        </xdr:cNvSpPr>
      </xdr:nvSpPr>
      <xdr:spPr bwMode="auto">
        <a:xfrm>
          <a:off x="3409950" y="8858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104775</xdr:rowOff>
    </xdr:to>
    <xdr:sp macro="" textlink="">
      <xdr:nvSpPr>
        <xdr:cNvPr id="2405" name="Rectangle 3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>
          <a:spLocks noChangeArrowheads="1"/>
        </xdr:cNvSpPr>
      </xdr:nvSpPr>
      <xdr:spPr bwMode="auto">
        <a:xfrm>
          <a:off x="3400425" y="8858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257175</xdr:rowOff>
    </xdr:to>
    <xdr:sp macro="" textlink="">
      <xdr:nvSpPr>
        <xdr:cNvPr id="2406" name="Rectangle 4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>
          <a:spLocks noChangeArrowheads="1"/>
        </xdr:cNvSpPr>
      </xdr:nvSpPr>
      <xdr:spPr bwMode="auto">
        <a:xfrm>
          <a:off x="3400425" y="8858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104775</xdr:rowOff>
    </xdr:to>
    <xdr:sp macro="" textlink="">
      <xdr:nvSpPr>
        <xdr:cNvPr id="2407" name="Rectangle 3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>
          <a:spLocks noChangeArrowheads="1"/>
        </xdr:cNvSpPr>
      </xdr:nvSpPr>
      <xdr:spPr bwMode="auto">
        <a:xfrm>
          <a:off x="3400425" y="8858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257175</xdr:rowOff>
    </xdr:to>
    <xdr:sp macro="" textlink="">
      <xdr:nvSpPr>
        <xdr:cNvPr id="2408" name="Rectangle 4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>
          <a:spLocks noChangeArrowheads="1"/>
        </xdr:cNvSpPr>
      </xdr:nvSpPr>
      <xdr:spPr bwMode="auto">
        <a:xfrm>
          <a:off x="3400425" y="8858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409" name="Rectangle 3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410" name="Rectangle 4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411" name="Rectangle 3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412" name="Rectangle 4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413" name="Rectangle 3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2414" name="Rectangle 4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415" name="Rectangle 2414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2416" name="Rectangle 4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2417" name="Rectangle 3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2418" name="Rectangle 4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419" name="Rectangle 3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2420" name="Rectangle 4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421" name="Rectangle 3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2422" name="Rectangle 4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2423" name="Rectangle 3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2424" name="Rectangle 4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2425" name="Rectangle 3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2426" name="Rectangle 4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2427" name="Rectangle 3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86</xdr:row>
      <xdr:rowOff>0</xdr:rowOff>
    </xdr:from>
    <xdr:to>
      <xdr:col>24</xdr:col>
      <xdr:colOff>0</xdr:colOff>
      <xdr:row>86</xdr:row>
      <xdr:rowOff>247650</xdr:rowOff>
    </xdr:to>
    <xdr:sp macro="" textlink="">
      <xdr:nvSpPr>
        <xdr:cNvPr id="2428" name="Rectangle 4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>
          <a:spLocks noChangeArrowheads="1"/>
        </xdr:cNvSpPr>
      </xdr:nvSpPr>
      <xdr:spPr bwMode="auto">
        <a:xfrm>
          <a:off x="34166175" y="19669125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429" name="Rectangle 3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2430" name="Rectangle 4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431" name="Rectangle 3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2432" name="Rectangle 4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2433" name="Rectangle 3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2434" name="Rectangle 4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2435" name="Rectangle 3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2436" name="Rectangle 4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2437" name="Rectangle 3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2438" name="Rectangle 4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439" name="Rectangle 3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2440" name="Rectangle 4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441" name="Rectangle 3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2442" name="Rectangle 4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443" name="Rectangle 3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2444" name="Rectangle 4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445" name="Rectangle 3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2446" name="Rectangle 4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447" name="Rectangle 3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448" name="Rectangle 4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449" name="Rectangle 3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450" name="Rectangle 4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451" name="Rectangle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2452" name="Rectangle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453" name="Rectangle 3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2454" name="Rectangle 4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455" name="Rectangle 3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2456" name="Rectangle 4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2457" name="Rectangle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2458" name="Rectangle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2459" name="Rectangle 3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2460" name="Rectangle 4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461" name="Rectangle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2462" name="Rectangle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463" name="Rectangle 3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2464" name="Rectangle 4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465" name="Rectangle 3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2466" name="Rectangle 4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2467" name="Rectangle 3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2468" name="Rectangle 4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104775</xdr:rowOff>
    </xdr:to>
    <xdr:sp macro="" textlink="">
      <xdr:nvSpPr>
        <xdr:cNvPr id="2469" name="Rectangle 3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24</xdr:col>
      <xdr:colOff>0</xdr:colOff>
      <xdr:row>86</xdr:row>
      <xdr:rowOff>257175</xdr:rowOff>
    </xdr:to>
    <xdr:sp macro="" textlink="">
      <xdr:nvSpPr>
        <xdr:cNvPr id="2470" name="Rectangle 4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SpPr>
          <a:spLocks noChangeArrowheads="1"/>
        </xdr:cNvSpPr>
      </xdr:nvSpPr>
      <xdr:spPr bwMode="auto">
        <a:xfrm>
          <a:off x="34156650" y="19669125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2471" name="Rectangle 3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2472" name="Rectangle 4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2473" name="Rectangle 3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86</xdr:row>
      <xdr:rowOff>0</xdr:rowOff>
    </xdr:from>
    <xdr:to>
      <xdr:col>20</xdr:col>
      <xdr:colOff>0</xdr:colOff>
      <xdr:row>86</xdr:row>
      <xdr:rowOff>247650</xdr:rowOff>
    </xdr:to>
    <xdr:sp macro="" textlink="">
      <xdr:nvSpPr>
        <xdr:cNvPr id="2474" name="Rectangle 4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>
          <a:spLocks noChangeArrowheads="1"/>
        </xdr:cNvSpPr>
      </xdr:nvSpPr>
      <xdr:spPr bwMode="auto">
        <a:xfrm>
          <a:off x="28384500" y="19669125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2475" name="Rectangle 3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2476" name="Rectangle 4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104775</xdr:rowOff>
    </xdr:to>
    <xdr:sp macro="" textlink="">
      <xdr:nvSpPr>
        <xdr:cNvPr id="2477" name="Rectangle 3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20</xdr:col>
      <xdr:colOff>0</xdr:colOff>
      <xdr:row>86</xdr:row>
      <xdr:rowOff>257175</xdr:rowOff>
    </xdr:to>
    <xdr:sp macro="" textlink="">
      <xdr:nvSpPr>
        <xdr:cNvPr id="2478" name="Rectangle 4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SpPr>
          <a:spLocks noChangeArrowheads="1"/>
        </xdr:cNvSpPr>
      </xdr:nvSpPr>
      <xdr:spPr bwMode="auto">
        <a:xfrm>
          <a:off x="28374975" y="19669125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479" name="Rectangle 3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2480" name="Rectangle 4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481" name="Rectangle 3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86</xdr:row>
      <xdr:rowOff>0</xdr:rowOff>
    </xdr:from>
    <xdr:to>
      <xdr:col>16</xdr:col>
      <xdr:colOff>0</xdr:colOff>
      <xdr:row>86</xdr:row>
      <xdr:rowOff>247650</xdr:rowOff>
    </xdr:to>
    <xdr:sp macro="" textlink="">
      <xdr:nvSpPr>
        <xdr:cNvPr id="2482" name="Rectangle 4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SpPr>
          <a:spLocks noChangeArrowheads="1"/>
        </xdr:cNvSpPr>
      </xdr:nvSpPr>
      <xdr:spPr bwMode="auto">
        <a:xfrm>
          <a:off x="22450425" y="19669125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483" name="Rectangle 3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2484" name="Rectangle 4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104775</xdr:rowOff>
    </xdr:to>
    <xdr:sp macro="" textlink="">
      <xdr:nvSpPr>
        <xdr:cNvPr id="2485" name="Rectangle 3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0</xdr:colOff>
      <xdr:row>86</xdr:row>
      <xdr:rowOff>257175</xdr:rowOff>
    </xdr:to>
    <xdr:sp macro="" textlink="">
      <xdr:nvSpPr>
        <xdr:cNvPr id="2486" name="Rectangle 4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SpPr>
          <a:spLocks noChangeArrowheads="1"/>
        </xdr:cNvSpPr>
      </xdr:nvSpPr>
      <xdr:spPr bwMode="auto">
        <a:xfrm>
          <a:off x="22440900" y="19669125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487" name="Rectangle 3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2488" name="Rectangle 4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489" name="Rectangle 3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12</xdr:col>
      <xdr:colOff>0</xdr:colOff>
      <xdr:row>86</xdr:row>
      <xdr:rowOff>247650</xdr:rowOff>
    </xdr:to>
    <xdr:sp macro="" textlink="">
      <xdr:nvSpPr>
        <xdr:cNvPr id="2490" name="Rectangle 4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>
          <a:spLocks noChangeArrowheads="1"/>
        </xdr:cNvSpPr>
      </xdr:nvSpPr>
      <xdr:spPr bwMode="auto">
        <a:xfrm>
          <a:off x="16611600" y="19669125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491" name="Rectangle 3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2492" name="Rectangle 4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104775</xdr:rowOff>
    </xdr:to>
    <xdr:sp macro="" textlink="">
      <xdr:nvSpPr>
        <xdr:cNvPr id="2493" name="Rectangle 3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257175</xdr:rowOff>
    </xdr:to>
    <xdr:sp macro="" textlink="">
      <xdr:nvSpPr>
        <xdr:cNvPr id="2494" name="Rectangle 4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SpPr>
          <a:spLocks noChangeArrowheads="1"/>
        </xdr:cNvSpPr>
      </xdr:nvSpPr>
      <xdr:spPr bwMode="auto">
        <a:xfrm>
          <a:off x="16602075" y="19669125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495" name="Rectangle 3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496" name="Rectangle 4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497" name="Rectangle 3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86</xdr:row>
      <xdr:rowOff>0</xdr:rowOff>
    </xdr:from>
    <xdr:to>
      <xdr:col>8</xdr:col>
      <xdr:colOff>0</xdr:colOff>
      <xdr:row>86</xdr:row>
      <xdr:rowOff>247650</xdr:rowOff>
    </xdr:to>
    <xdr:sp macro="" textlink="">
      <xdr:nvSpPr>
        <xdr:cNvPr id="2498" name="Rectangle 4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SpPr>
          <a:spLocks noChangeArrowheads="1"/>
        </xdr:cNvSpPr>
      </xdr:nvSpPr>
      <xdr:spPr bwMode="auto">
        <a:xfrm>
          <a:off x="10258425" y="19669125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499" name="Rectangle 3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2500" name="Rectangle 4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104775</xdr:rowOff>
    </xdr:to>
    <xdr:sp macro="" textlink="">
      <xdr:nvSpPr>
        <xdr:cNvPr id="2501" name="Rectangle 3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8</xdr:col>
      <xdr:colOff>0</xdr:colOff>
      <xdr:row>86</xdr:row>
      <xdr:rowOff>257175</xdr:rowOff>
    </xdr:to>
    <xdr:sp macro="" textlink="">
      <xdr:nvSpPr>
        <xdr:cNvPr id="2502" name="Rectangle 4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SpPr>
          <a:spLocks noChangeArrowheads="1"/>
        </xdr:cNvSpPr>
      </xdr:nvSpPr>
      <xdr:spPr bwMode="auto">
        <a:xfrm>
          <a:off x="10248900" y="19669125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503" name="Rectangle 3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504" name="Rectangle 4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505" name="Rectangle 3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4</xdr:col>
      <xdr:colOff>0</xdr:colOff>
      <xdr:row>86</xdr:row>
      <xdr:rowOff>247650</xdr:rowOff>
    </xdr:to>
    <xdr:sp macro="" textlink="">
      <xdr:nvSpPr>
        <xdr:cNvPr id="2506" name="Rectangle 4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>
          <a:spLocks noChangeArrowheads="1"/>
        </xdr:cNvSpPr>
      </xdr:nvSpPr>
      <xdr:spPr bwMode="auto">
        <a:xfrm>
          <a:off x="3409950" y="19669125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507" name="Rectangle 3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508" name="Rectangle 4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104775</xdr:rowOff>
    </xdr:to>
    <xdr:sp macro="" textlink="">
      <xdr:nvSpPr>
        <xdr:cNvPr id="2509" name="Rectangle 3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4</xdr:col>
      <xdr:colOff>0</xdr:colOff>
      <xdr:row>86</xdr:row>
      <xdr:rowOff>257175</xdr:rowOff>
    </xdr:to>
    <xdr:sp macro="" textlink="">
      <xdr:nvSpPr>
        <xdr:cNvPr id="2510" name="Rectangle 4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>
          <a:spLocks noChangeArrowheads="1"/>
        </xdr:cNvSpPr>
      </xdr:nvSpPr>
      <xdr:spPr bwMode="auto">
        <a:xfrm>
          <a:off x="3400425" y="19669125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161</xdr:row>
      <xdr:rowOff>0</xdr:rowOff>
    </xdr:from>
    <xdr:to>
      <xdr:col>4</xdr:col>
      <xdr:colOff>0</xdr:colOff>
      <xdr:row>161</xdr:row>
      <xdr:rowOff>104775</xdr:rowOff>
    </xdr:to>
    <xdr:sp macro="" textlink="">
      <xdr:nvSpPr>
        <xdr:cNvPr id="2511" name="Rectangle 3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>
          <a:spLocks noChangeArrowheads="1"/>
        </xdr:cNvSpPr>
      </xdr:nvSpPr>
      <xdr:spPr bwMode="auto">
        <a:xfrm>
          <a:off x="3400425" y="33737550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161</xdr:row>
      <xdr:rowOff>0</xdr:rowOff>
    </xdr:from>
    <xdr:to>
      <xdr:col>4</xdr:col>
      <xdr:colOff>0</xdr:colOff>
      <xdr:row>161</xdr:row>
      <xdr:rowOff>257175</xdr:rowOff>
    </xdr:to>
    <xdr:sp macro="" textlink="">
      <xdr:nvSpPr>
        <xdr:cNvPr id="2512" name="Rectangle 4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>
          <a:spLocks noChangeArrowheads="1"/>
        </xdr:cNvSpPr>
      </xdr:nvSpPr>
      <xdr:spPr bwMode="auto">
        <a:xfrm>
          <a:off x="3400425" y="33737550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161</xdr:row>
      <xdr:rowOff>0</xdr:rowOff>
    </xdr:from>
    <xdr:to>
      <xdr:col>8</xdr:col>
      <xdr:colOff>0</xdr:colOff>
      <xdr:row>161</xdr:row>
      <xdr:rowOff>104775</xdr:rowOff>
    </xdr:to>
    <xdr:sp macro="" textlink="">
      <xdr:nvSpPr>
        <xdr:cNvPr id="2513" name="Rectangle 3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>
          <a:spLocks noChangeArrowheads="1"/>
        </xdr:cNvSpPr>
      </xdr:nvSpPr>
      <xdr:spPr bwMode="auto">
        <a:xfrm>
          <a:off x="10248900" y="33737550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161</xdr:row>
      <xdr:rowOff>0</xdr:rowOff>
    </xdr:from>
    <xdr:to>
      <xdr:col>8</xdr:col>
      <xdr:colOff>0</xdr:colOff>
      <xdr:row>161</xdr:row>
      <xdr:rowOff>247650</xdr:rowOff>
    </xdr:to>
    <xdr:sp macro="" textlink="">
      <xdr:nvSpPr>
        <xdr:cNvPr id="2514" name="Rectangle 4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>
          <a:spLocks noChangeArrowheads="1"/>
        </xdr:cNvSpPr>
      </xdr:nvSpPr>
      <xdr:spPr bwMode="auto">
        <a:xfrm>
          <a:off x="10258425" y="33737550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12</xdr:col>
      <xdr:colOff>0</xdr:colOff>
      <xdr:row>161</xdr:row>
      <xdr:rowOff>104775</xdr:rowOff>
    </xdr:to>
    <xdr:sp macro="" textlink="">
      <xdr:nvSpPr>
        <xdr:cNvPr id="2515" name="Rectangle 3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>
          <a:spLocks noChangeArrowheads="1"/>
        </xdr:cNvSpPr>
      </xdr:nvSpPr>
      <xdr:spPr bwMode="auto">
        <a:xfrm>
          <a:off x="16602075" y="33737550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161</xdr:row>
      <xdr:rowOff>0</xdr:rowOff>
    </xdr:from>
    <xdr:to>
      <xdr:col>12</xdr:col>
      <xdr:colOff>0</xdr:colOff>
      <xdr:row>161</xdr:row>
      <xdr:rowOff>247650</xdr:rowOff>
    </xdr:to>
    <xdr:sp macro="" textlink="">
      <xdr:nvSpPr>
        <xdr:cNvPr id="2516" name="Rectangle 4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>
          <a:spLocks noChangeArrowheads="1"/>
        </xdr:cNvSpPr>
      </xdr:nvSpPr>
      <xdr:spPr bwMode="auto">
        <a:xfrm>
          <a:off x="16611600" y="33737550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161</xdr:row>
      <xdr:rowOff>0</xdr:rowOff>
    </xdr:from>
    <xdr:to>
      <xdr:col>16</xdr:col>
      <xdr:colOff>0</xdr:colOff>
      <xdr:row>161</xdr:row>
      <xdr:rowOff>104775</xdr:rowOff>
    </xdr:to>
    <xdr:sp macro="" textlink="">
      <xdr:nvSpPr>
        <xdr:cNvPr id="2517" name="Rectangle 2516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>
          <a:spLocks noChangeArrowheads="1"/>
        </xdr:cNvSpPr>
      </xdr:nvSpPr>
      <xdr:spPr bwMode="auto">
        <a:xfrm>
          <a:off x="22440900" y="33737550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161</xdr:row>
      <xdr:rowOff>0</xdr:rowOff>
    </xdr:from>
    <xdr:to>
      <xdr:col>16</xdr:col>
      <xdr:colOff>0</xdr:colOff>
      <xdr:row>161</xdr:row>
      <xdr:rowOff>247650</xdr:rowOff>
    </xdr:to>
    <xdr:sp macro="" textlink="">
      <xdr:nvSpPr>
        <xdr:cNvPr id="2518" name="Rectangle 4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>
          <a:spLocks noChangeArrowheads="1"/>
        </xdr:cNvSpPr>
      </xdr:nvSpPr>
      <xdr:spPr bwMode="auto">
        <a:xfrm>
          <a:off x="22450425" y="33737550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161</xdr:row>
      <xdr:rowOff>0</xdr:rowOff>
    </xdr:from>
    <xdr:to>
      <xdr:col>20</xdr:col>
      <xdr:colOff>0</xdr:colOff>
      <xdr:row>161</xdr:row>
      <xdr:rowOff>104775</xdr:rowOff>
    </xdr:to>
    <xdr:sp macro="" textlink="">
      <xdr:nvSpPr>
        <xdr:cNvPr id="2519" name="Rectangle 3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>
          <a:spLocks noChangeArrowheads="1"/>
        </xdr:cNvSpPr>
      </xdr:nvSpPr>
      <xdr:spPr bwMode="auto">
        <a:xfrm>
          <a:off x="28374975" y="33737550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161</xdr:row>
      <xdr:rowOff>0</xdr:rowOff>
    </xdr:from>
    <xdr:to>
      <xdr:col>20</xdr:col>
      <xdr:colOff>0</xdr:colOff>
      <xdr:row>161</xdr:row>
      <xdr:rowOff>247650</xdr:rowOff>
    </xdr:to>
    <xdr:sp macro="" textlink="">
      <xdr:nvSpPr>
        <xdr:cNvPr id="2520" name="Rectangle 4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>
          <a:spLocks noChangeArrowheads="1"/>
        </xdr:cNvSpPr>
      </xdr:nvSpPr>
      <xdr:spPr bwMode="auto">
        <a:xfrm>
          <a:off x="28384500" y="33737550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12</xdr:col>
      <xdr:colOff>0</xdr:colOff>
      <xdr:row>161</xdr:row>
      <xdr:rowOff>104775</xdr:rowOff>
    </xdr:to>
    <xdr:sp macro="" textlink="">
      <xdr:nvSpPr>
        <xdr:cNvPr id="2521" name="Rectangle 3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>
          <a:spLocks noChangeArrowheads="1"/>
        </xdr:cNvSpPr>
      </xdr:nvSpPr>
      <xdr:spPr bwMode="auto">
        <a:xfrm>
          <a:off x="16602075" y="33737550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161</xdr:row>
      <xdr:rowOff>0</xdr:rowOff>
    </xdr:from>
    <xdr:to>
      <xdr:col>12</xdr:col>
      <xdr:colOff>0</xdr:colOff>
      <xdr:row>161</xdr:row>
      <xdr:rowOff>247650</xdr:rowOff>
    </xdr:to>
    <xdr:sp macro="" textlink="">
      <xdr:nvSpPr>
        <xdr:cNvPr id="2522" name="Rectangle 4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>
          <a:spLocks noChangeArrowheads="1"/>
        </xdr:cNvSpPr>
      </xdr:nvSpPr>
      <xdr:spPr bwMode="auto">
        <a:xfrm>
          <a:off x="16611600" y="33737550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161</xdr:row>
      <xdr:rowOff>0</xdr:rowOff>
    </xdr:from>
    <xdr:to>
      <xdr:col>16</xdr:col>
      <xdr:colOff>0</xdr:colOff>
      <xdr:row>161</xdr:row>
      <xdr:rowOff>104775</xdr:rowOff>
    </xdr:to>
    <xdr:sp macro="" textlink="">
      <xdr:nvSpPr>
        <xdr:cNvPr id="2523" name="Rectangle 3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>
          <a:spLocks noChangeArrowheads="1"/>
        </xdr:cNvSpPr>
      </xdr:nvSpPr>
      <xdr:spPr bwMode="auto">
        <a:xfrm>
          <a:off x="22440900" y="33737550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161</xdr:row>
      <xdr:rowOff>0</xdr:rowOff>
    </xdr:from>
    <xdr:to>
      <xdr:col>16</xdr:col>
      <xdr:colOff>0</xdr:colOff>
      <xdr:row>161</xdr:row>
      <xdr:rowOff>247650</xdr:rowOff>
    </xdr:to>
    <xdr:sp macro="" textlink="">
      <xdr:nvSpPr>
        <xdr:cNvPr id="2524" name="Rectangle 4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>
          <a:spLocks noChangeArrowheads="1"/>
        </xdr:cNvSpPr>
      </xdr:nvSpPr>
      <xdr:spPr bwMode="auto">
        <a:xfrm>
          <a:off x="22450425" y="33737550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161</xdr:row>
      <xdr:rowOff>0</xdr:rowOff>
    </xdr:from>
    <xdr:to>
      <xdr:col>20</xdr:col>
      <xdr:colOff>0</xdr:colOff>
      <xdr:row>161</xdr:row>
      <xdr:rowOff>104775</xdr:rowOff>
    </xdr:to>
    <xdr:sp macro="" textlink="">
      <xdr:nvSpPr>
        <xdr:cNvPr id="2525" name="Rectangle 3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>
          <a:spLocks noChangeArrowheads="1"/>
        </xdr:cNvSpPr>
      </xdr:nvSpPr>
      <xdr:spPr bwMode="auto">
        <a:xfrm>
          <a:off x="28374975" y="33737550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161</xdr:row>
      <xdr:rowOff>0</xdr:rowOff>
    </xdr:from>
    <xdr:to>
      <xdr:col>20</xdr:col>
      <xdr:colOff>0</xdr:colOff>
      <xdr:row>161</xdr:row>
      <xdr:rowOff>247650</xdr:rowOff>
    </xdr:to>
    <xdr:sp macro="" textlink="">
      <xdr:nvSpPr>
        <xdr:cNvPr id="2526" name="Rectangle 4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>
          <a:spLocks noChangeArrowheads="1"/>
        </xdr:cNvSpPr>
      </xdr:nvSpPr>
      <xdr:spPr bwMode="auto">
        <a:xfrm>
          <a:off x="28384500" y="33737550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161</xdr:row>
      <xdr:rowOff>0</xdr:rowOff>
    </xdr:from>
    <xdr:to>
      <xdr:col>24</xdr:col>
      <xdr:colOff>0</xdr:colOff>
      <xdr:row>161</xdr:row>
      <xdr:rowOff>104775</xdr:rowOff>
    </xdr:to>
    <xdr:sp macro="" textlink="">
      <xdr:nvSpPr>
        <xdr:cNvPr id="2527" name="Rectangle 3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>
          <a:spLocks noChangeArrowheads="1"/>
        </xdr:cNvSpPr>
      </xdr:nvSpPr>
      <xdr:spPr bwMode="auto">
        <a:xfrm>
          <a:off x="34156650" y="33737550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161</xdr:row>
      <xdr:rowOff>0</xdr:rowOff>
    </xdr:from>
    <xdr:to>
      <xdr:col>24</xdr:col>
      <xdr:colOff>0</xdr:colOff>
      <xdr:row>161</xdr:row>
      <xdr:rowOff>247650</xdr:rowOff>
    </xdr:to>
    <xdr:sp macro="" textlink="">
      <xdr:nvSpPr>
        <xdr:cNvPr id="2528" name="Rectangle 4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>
          <a:spLocks noChangeArrowheads="1"/>
        </xdr:cNvSpPr>
      </xdr:nvSpPr>
      <xdr:spPr bwMode="auto">
        <a:xfrm>
          <a:off x="34166175" y="33737550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161</xdr:row>
      <xdr:rowOff>0</xdr:rowOff>
    </xdr:from>
    <xdr:to>
      <xdr:col>24</xdr:col>
      <xdr:colOff>0</xdr:colOff>
      <xdr:row>161</xdr:row>
      <xdr:rowOff>104775</xdr:rowOff>
    </xdr:to>
    <xdr:sp macro="" textlink="">
      <xdr:nvSpPr>
        <xdr:cNvPr id="2529" name="Rectangle 3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>
          <a:spLocks noChangeArrowheads="1"/>
        </xdr:cNvSpPr>
      </xdr:nvSpPr>
      <xdr:spPr bwMode="auto">
        <a:xfrm>
          <a:off x="34156650" y="33737550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9525</xdr:colOff>
      <xdr:row>161</xdr:row>
      <xdr:rowOff>0</xdr:rowOff>
    </xdr:from>
    <xdr:to>
      <xdr:col>24</xdr:col>
      <xdr:colOff>0</xdr:colOff>
      <xdr:row>161</xdr:row>
      <xdr:rowOff>247650</xdr:rowOff>
    </xdr:to>
    <xdr:sp macro="" textlink="">
      <xdr:nvSpPr>
        <xdr:cNvPr id="2530" name="Rectangle 4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>
          <a:spLocks noChangeArrowheads="1"/>
        </xdr:cNvSpPr>
      </xdr:nvSpPr>
      <xdr:spPr bwMode="auto">
        <a:xfrm>
          <a:off x="34166175" y="33737550"/>
          <a:ext cx="3076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12</xdr:col>
      <xdr:colOff>0</xdr:colOff>
      <xdr:row>161</xdr:row>
      <xdr:rowOff>104775</xdr:rowOff>
    </xdr:to>
    <xdr:sp macro="" textlink="">
      <xdr:nvSpPr>
        <xdr:cNvPr id="2531" name="Rectangle 3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>
          <a:spLocks noChangeArrowheads="1"/>
        </xdr:cNvSpPr>
      </xdr:nvSpPr>
      <xdr:spPr bwMode="auto">
        <a:xfrm>
          <a:off x="16602075" y="33737550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161</xdr:row>
      <xdr:rowOff>0</xdr:rowOff>
    </xdr:from>
    <xdr:to>
      <xdr:col>12</xdr:col>
      <xdr:colOff>0</xdr:colOff>
      <xdr:row>161</xdr:row>
      <xdr:rowOff>247650</xdr:rowOff>
    </xdr:to>
    <xdr:sp macro="" textlink="">
      <xdr:nvSpPr>
        <xdr:cNvPr id="2532" name="Rectangle 4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>
          <a:spLocks noChangeArrowheads="1"/>
        </xdr:cNvSpPr>
      </xdr:nvSpPr>
      <xdr:spPr bwMode="auto">
        <a:xfrm>
          <a:off x="16611600" y="33737550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161</xdr:row>
      <xdr:rowOff>0</xdr:rowOff>
    </xdr:from>
    <xdr:to>
      <xdr:col>16</xdr:col>
      <xdr:colOff>0</xdr:colOff>
      <xdr:row>161</xdr:row>
      <xdr:rowOff>104775</xdr:rowOff>
    </xdr:to>
    <xdr:sp macro="" textlink="">
      <xdr:nvSpPr>
        <xdr:cNvPr id="2533" name="Rectangle 3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>
          <a:spLocks noChangeArrowheads="1"/>
        </xdr:cNvSpPr>
      </xdr:nvSpPr>
      <xdr:spPr bwMode="auto">
        <a:xfrm>
          <a:off x="22440900" y="33737550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161</xdr:row>
      <xdr:rowOff>0</xdr:rowOff>
    </xdr:from>
    <xdr:to>
      <xdr:col>16</xdr:col>
      <xdr:colOff>0</xdr:colOff>
      <xdr:row>161</xdr:row>
      <xdr:rowOff>247650</xdr:rowOff>
    </xdr:to>
    <xdr:sp macro="" textlink="">
      <xdr:nvSpPr>
        <xdr:cNvPr id="2534" name="Rectangle 4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>
          <a:spLocks noChangeArrowheads="1"/>
        </xdr:cNvSpPr>
      </xdr:nvSpPr>
      <xdr:spPr bwMode="auto">
        <a:xfrm>
          <a:off x="22450425" y="33737550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161</xdr:row>
      <xdr:rowOff>0</xdr:rowOff>
    </xdr:from>
    <xdr:to>
      <xdr:col>20</xdr:col>
      <xdr:colOff>0</xdr:colOff>
      <xdr:row>161</xdr:row>
      <xdr:rowOff>104775</xdr:rowOff>
    </xdr:to>
    <xdr:sp macro="" textlink="">
      <xdr:nvSpPr>
        <xdr:cNvPr id="2535" name="Rectangle 3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>
          <a:spLocks noChangeArrowheads="1"/>
        </xdr:cNvSpPr>
      </xdr:nvSpPr>
      <xdr:spPr bwMode="auto">
        <a:xfrm>
          <a:off x="28374975" y="33737550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161</xdr:row>
      <xdr:rowOff>0</xdr:rowOff>
    </xdr:from>
    <xdr:to>
      <xdr:col>20</xdr:col>
      <xdr:colOff>0</xdr:colOff>
      <xdr:row>161</xdr:row>
      <xdr:rowOff>247650</xdr:rowOff>
    </xdr:to>
    <xdr:sp macro="" textlink="">
      <xdr:nvSpPr>
        <xdr:cNvPr id="2536" name="Rectangle 4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>
          <a:spLocks noChangeArrowheads="1"/>
        </xdr:cNvSpPr>
      </xdr:nvSpPr>
      <xdr:spPr bwMode="auto">
        <a:xfrm>
          <a:off x="28384500" y="33737550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161</xdr:row>
      <xdr:rowOff>0</xdr:rowOff>
    </xdr:from>
    <xdr:to>
      <xdr:col>20</xdr:col>
      <xdr:colOff>0</xdr:colOff>
      <xdr:row>161</xdr:row>
      <xdr:rowOff>104775</xdr:rowOff>
    </xdr:to>
    <xdr:sp macro="" textlink="">
      <xdr:nvSpPr>
        <xdr:cNvPr id="2537" name="Rectangle 3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SpPr>
          <a:spLocks noChangeArrowheads="1"/>
        </xdr:cNvSpPr>
      </xdr:nvSpPr>
      <xdr:spPr bwMode="auto">
        <a:xfrm>
          <a:off x="28374975" y="33737550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161</xdr:row>
      <xdr:rowOff>0</xdr:rowOff>
    </xdr:from>
    <xdr:to>
      <xdr:col>20</xdr:col>
      <xdr:colOff>0</xdr:colOff>
      <xdr:row>161</xdr:row>
      <xdr:rowOff>247650</xdr:rowOff>
    </xdr:to>
    <xdr:sp macro="" textlink="">
      <xdr:nvSpPr>
        <xdr:cNvPr id="2538" name="Rectangle 4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>
          <a:spLocks noChangeArrowheads="1"/>
        </xdr:cNvSpPr>
      </xdr:nvSpPr>
      <xdr:spPr bwMode="auto">
        <a:xfrm>
          <a:off x="28384500" y="33737550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161</xdr:row>
      <xdr:rowOff>0</xdr:rowOff>
    </xdr:from>
    <xdr:to>
      <xdr:col>20</xdr:col>
      <xdr:colOff>0</xdr:colOff>
      <xdr:row>161</xdr:row>
      <xdr:rowOff>104775</xdr:rowOff>
    </xdr:to>
    <xdr:sp macro="" textlink="">
      <xdr:nvSpPr>
        <xdr:cNvPr id="2539" name="Rectangle 3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>
          <a:spLocks noChangeArrowheads="1"/>
        </xdr:cNvSpPr>
      </xdr:nvSpPr>
      <xdr:spPr bwMode="auto">
        <a:xfrm>
          <a:off x="28374975" y="33737550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161</xdr:row>
      <xdr:rowOff>0</xdr:rowOff>
    </xdr:from>
    <xdr:to>
      <xdr:col>20</xdr:col>
      <xdr:colOff>0</xdr:colOff>
      <xdr:row>161</xdr:row>
      <xdr:rowOff>247650</xdr:rowOff>
    </xdr:to>
    <xdr:sp macro="" textlink="">
      <xdr:nvSpPr>
        <xdr:cNvPr id="2540" name="Rectangle 4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SpPr>
          <a:spLocks noChangeArrowheads="1"/>
        </xdr:cNvSpPr>
      </xdr:nvSpPr>
      <xdr:spPr bwMode="auto">
        <a:xfrm>
          <a:off x="28384500" y="33737550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161</xdr:row>
      <xdr:rowOff>0</xdr:rowOff>
    </xdr:from>
    <xdr:to>
      <xdr:col>16</xdr:col>
      <xdr:colOff>0</xdr:colOff>
      <xdr:row>161</xdr:row>
      <xdr:rowOff>104775</xdr:rowOff>
    </xdr:to>
    <xdr:sp macro="" textlink="">
      <xdr:nvSpPr>
        <xdr:cNvPr id="2541" name="Rectangle 3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>
          <a:spLocks noChangeArrowheads="1"/>
        </xdr:cNvSpPr>
      </xdr:nvSpPr>
      <xdr:spPr bwMode="auto">
        <a:xfrm>
          <a:off x="22440900" y="33737550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161</xdr:row>
      <xdr:rowOff>0</xdr:rowOff>
    </xdr:from>
    <xdr:to>
      <xdr:col>16</xdr:col>
      <xdr:colOff>0</xdr:colOff>
      <xdr:row>161</xdr:row>
      <xdr:rowOff>247650</xdr:rowOff>
    </xdr:to>
    <xdr:sp macro="" textlink="">
      <xdr:nvSpPr>
        <xdr:cNvPr id="2542" name="Rectangle 4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>
          <a:spLocks noChangeArrowheads="1"/>
        </xdr:cNvSpPr>
      </xdr:nvSpPr>
      <xdr:spPr bwMode="auto">
        <a:xfrm>
          <a:off x="22450425" y="33737550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161</xdr:row>
      <xdr:rowOff>0</xdr:rowOff>
    </xdr:from>
    <xdr:to>
      <xdr:col>16</xdr:col>
      <xdr:colOff>0</xdr:colOff>
      <xdr:row>161</xdr:row>
      <xdr:rowOff>104775</xdr:rowOff>
    </xdr:to>
    <xdr:sp macro="" textlink="">
      <xdr:nvSpPr>
        <xdr:cNvPr id="2543" name="Rectangle 3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>
          <a:spLocks noChangeArrowheads="1"/>
        </xdr:cNvSpPr>
      </xdr:nvSpPr>
      <xdr:spPr bwMode="auto">
        <a:xfrm>
          <a:off x="22440900" y="33737550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161</xdr:row>
      <xdr:rowOff>0</xdr:rowOff>
    </xdr:from>
    <xdr:to>
      <xdr:col>16</xdr:col>
      <xdr:colOff>0</xdr:colOff>
      <xdr:row>161</xdr:row>
      <xdr:rowOff>247650</xdr:rowOff>
    </xdr:to>
    <xdr:sp macro="" textlink="">
      <xdr:nvSpPr>
        <xdr:cNvPr id="2544" name="Rectangle 4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>
          <a:spLocks noChangeArrowheads="1"/>
        </xdr:cNvSpPr>
      </xdr:nvSpPr>
      <xdr:spPr bwMode="auto">
        <a:xfrm>
          <a:off x="22450425" y="33737550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12</xdr:col>
      <xdr:colOff>0</xdr:colOff>
      <xdr:row>161</xdr:row>
      <xdr:rowOff>104775</xdr:rowOff>
    </xdr:to>
    <xdr:sp macro="" textlink="">
      <xdr:nvSpPr>
        <xdr:cNvPr id="2545" name="Rectangle 3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>
          <a:spLocks noChangeArrowheads="1"/>
        </xdr:cNvSpPr>
      </xdr:nvSpPr>
      <xdr:spPr bwMode="auto">
        <a:xfrm>
          <a:off x="16602075" y="33737550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161</xdr:row>
      <xdr:rowOff>0</xdr:rowOff>
    </xdr:from>
    <xdr:to>
      <xdr:col>12</xdr:col>
      <xdr:colOff>0</xdr:colOff>
      <xdr:row>161</xdr:row>
      <xdr:rowOff>247650</xdr:rowOff>
    </xdr:to>
    <xdr:sp macro="" textlink="">
      <xdr:nvSpPr>
        <xdr:cNvPr id="2546" name="Rectangle 4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>
          <a:spLocks noChangeArrowheads="1"/>
        </xdr:cNvSpPr>
      </xdr:nvSpPr>
      <xdr:spPr bwMode="auto">
        <a:xfrm>
          <a:off x="16611600" y="33737550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12</xdr:col>
      <xdr:colOff>0</xdr:colOff>
      <xdr:row>161</xdr:row>
      <xdr:rowOff>104775</xdr:rowOff>
    </xdr:to>
    <xdr:sp macro="" textlink="">
      <xdr:nvSpPr>
        <xdr:cNvPr id="2547" name="Rectangle 3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>
          <a:spLocks noChangeArrowheads="1"/>
        </xdr:cNvSpPr>
      </xdr:nvSpPr>
      <xdr:spPr bwMode="auto">
        <a:xfrm>
          <a:off x="16602075" y="33737550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161</xdr:row>
      <xdr:rowOff>0</xdr:rowOff>
    </xdr:from>
    <xdr:to>
      <xdr:col>12</xdr:col>
      <xdr:colOff>0</xdr:colOff>
      <xdr:row>161</xdr:row>
      <xdr:rowOff>247650</xdr:rowOff>
    </xdr:to>
    <xdr:sp macro="" textlink="">
      <xdr:nvSpPr>
        <xdr:cNvPr id="2548" name="Rectangle 4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>
          <a:spLocks noChangeArrowheads="1"/>
        </xdr:cNvSpPr>
      </xdr:nvSpPr>
      <xdr:spPr bwMode="auto">
        <a:xfrm>
          <a:off x="16611600" y="33737550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161</xdr:row>
      <xdr:rowOff>0</xdr:rowOff>
    </xdr:from>
    <xdr:to>
      <xdr:col>8</xdr:col>
      <xdr:colOff>0</xdr:colOff>
      <xdr:row>161</xdr:row>
      <xdr:rowOff>104775</xdr:rowOff>
    </xdr:to>
    <xdr:sp macro="" textlink="">
      <xdr:nvSpPr>
        <xdr:cNvPr id="2549" name="Rectangle 3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>
          <a:spLocks noChangeArrowheads="1"/>
        </xdr:cNvSpPr>
      </xdr:nvSpPr>
      <xdr:spPr bwMode="auto">
        <a:xfrm>
          <a:off x="10248900" y="33737550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161</xdr:row>
      <xdr:rowOff>0</xdr:rowOff>
    </xdr:from>
    <xdr:to>
      <xdr:col>8</xdr:col>
      <xdr:colOff>0</xdr:colOff>
      <xdr:row>161</xdr:row>
      <xdr:rowOff>247650</xdr:rowOff>
    </xdr:to>
    <xdr:sp macro="" textlink="">
      <xdr:nvSpPr>
        <xdr:cNvPr id="2550" name="Rectangle 4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>
          <a:spLocks noChangeArrowheads="1"/>
        </xdr:cNvSpPr>
      </xdr:nvSpPr>
      <xdr:spPr bwMode="auto">
        <a:xfrm>
          <a:off x="10258425" y="33737550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161</xdr:row>
      <xdr:rowOff>0</xdr:rowOff>
    </xdr:from>
    <xdr:to>
      <xdr:col>8</xdr:col>
      <xdr:colOff>0</xdr:colOff>
      <xdr:row>161</xdr:row>
      <xdr:rowOff>104775</xdr:rowOff>
    </xdr:to>
    <xdr:sp macro="" textlink="">
      <xdr:nvSpPr>
        <xdr:cNvPr id="2551" name="Rectangle 3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>
          <a:spLocks noChangeArrowheads="1"/>
        </xdr:cNvSpPr>
      </xdr:nvSpPr>
      <xdr:spPr bwMode="auto">
        <a:xfrm>
          <a:off x="10248900" y="33737550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161</xdr:row>
      <xdr:rowOff>0</xdr:rowOff>
    </xdr:from>
    <xdr:to>
      <xdr:col>8</xdr:col>
      <xdr:colOff>0</xdr:colOff>
      <xdr:row>161</xdr:row>
      <xdr:rowOff>247650</xdr:rowOff>
    </xdr:to>
    <xdr:sp macro="" textlink="">
      <xdr:nvSpPr>
        <xdr:cNvPr id="2552" name="Rectangle 4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>
          <a:spLocks noChangeArrowheads="1"/>
        </xdr:cNvSpPr>
      </xdr:nvSpPr>
      <xdr:spPr bwMode="auto">
        <a:xfrm>
          <a:off x="10258425" y="33737550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161</xdr:row>
      <xdr:rowOff>0</xdr:rowOff>
    </xdr:from>
    <xdr:to>
      <xdr:col>8</xdr:col>
      <xdr:colOff>0</xdr:colOff>
      <xdr:row>161</xdr:row>
      <xdr:rowOff>104775</xdr:rowOff>
    </xdr:to>
    <xdr:sp macro="" textlink="">
      <xdr:nvSpPr>
        <xdr:cNvPr id="2553" name="Rectangle 3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>
          <a:spLocks noChangeArrowheads="1"/>
        </xdr:cNvSpPr>
      </xdr:nvSpPr>
      <xdr:spPr bwMode="auto">
        <a:xfrm>
          <a:off x="10248900" y="33737550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161</xdr:row>
      <xdr:rowOff>0</xdr:rowOff>
    </xdr:from>
    <xdr:to>
      <xdr:col>8</xdr:col>
      <xdr:colOff>0</xdr:colOff>
      <xdr:row>161</xdr:row>
      <xdr:rowOff>257175</xdr:rowOff>
    </xdr:to>
    <xdr:sp macro="" textlink="">
      <xdr:nvSpPr>
        <xdr:cNvPr id="2554" name="Rectangle 4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>
          <a:spLocks noChangeArrowheads="1"/>
        </xdr:cNvSpPr>
      </xdr:nvSpPr>
      <xdr:spPr bwMode="auto">
        <a:xfrm>
          <a:off x="10248900" y="33737550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12</xdr:col>
      <xdr:colOff>0</xdr:colOff>
      <xdr:row>161</xdr:row>
      <xdr:rowOff>104775</xdr:rowOff>
    </xdr:to>
    <xdr:sp macro="" textlink="">
      <xdr:nvSpPr>
        <xdr:cNvPr id="2555" name="Rectangle 3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SpPr>
          <a:spLocks noChangeArrowheads="1"/>
        </xdr:cNvSpPr>
      </xdr:nvSpPr>
      <xdr:spPr bwMode="auto">
        <a:xfrm>
          <a:off x="16602075" y="33737550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12</xdr:col>
      <xdr:colOff>0</xdr:colOff>
      <xdr:row>161</xdr:row>
      <xdr:rowOff>257175</xdr:rowOff>
    </xdr:to>
    <xdr:sp macro="" textlink="">
      <xdr:nvSpPr>
        <xdr:cNvPr id="2556" name="Rectangle 4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>
          <a:spLocks noChangeArrowheads="1"/>
        </xdr:cNvSpPr>
      </xdr:nvSpPr>
      <xdr:spPr bwMode="auto">
        <a:xfrm>
          <a:off x="16602075" y="33737550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161</xdr:row>
      <xdr:rowOff>0</xdr:rowOff>
    </xdr:from>
    <xdr:to>
      <xdr:col>16</xdr:col>
      <xdr:colOff>0</xdr:colOff>
      <xdr:row>161</xdr:row>
      <xdr:rowOff>104775</xdr:rowOff>
    </xdr:to>
    <xdr:sp macro="" textlink="">
      <xdr:nvSpPr>
        <xdr:cNvPr id="2557" name="Rectangle 3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>
          <a:spLocks noChangeArrowheads="1"/>
        </xdr:cNvSpPr>
      </xdr:nvSpPr>
      <xdr:spPr bwMode="auto">
        <a:xfrm>
          <a:off x="22440900" y="33737550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161</xdr:row>
      <xdr:rowOff>0</xdr:rowOff>
    </xdr:from>
    <xdr:to>
      <xdr:col>16</xdr:col>
      <xdr:colOff>0</xdr:colOff>
      <xdr:row>161</xdr:row>
      <xdr:rowOff>257175</xdr:rowOff>
    </xdr:to>
    <xdr:sp macro="" textlink="">
      <xdr:nvSpPr>
        <xdr:cNvPr id="2558" name="Rectangle 4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>
          <a:spLocks noChangeArrowheads="1"/>
        </xdr:cNvSpPr>
      </xdr:nvSpPr>
      <xdr:spPr bwMode="auto">
        <a:xfrm>
          <a:off x="22440900" y="33737550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161</xdr:row>
      <xdr:rowOff>0</xdr:rowOff>
    </xdr:from>
    <xdr:to>
      <xdr:col>20</xdr:col>
      <xdr:colOff>0</xdr:colOff>
      <xdr:row>161</xdr:row>
      <xdr:rowOff>104775</xdr:rowOff>
    </xdr:to>
    <xdr:sp macro="" textlink="">
      <xdr:nvSpPr>
        <xdr:cNvPr id="2559" name="Rectangle 3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>
          <a:spLocks noChangeArrowheads="1"/>
        </xdr:cNvSpPr>
      </xdr:nvSpPr>
      <xdr:spPr bwMode="auto">
        <a:xfrm>
          <a:off x="28374975" y="33737550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161</xdr:row>
      <xdr:rowOff>0</xdr:rowOff>
    </xdr:from>
    <xdr:to>
      <xdr:col>20</xdr:col>
      <xdr:colOff>0</xdr:colOff>
      <xdr:row>161</xdr:row>
      <xdr:rowOff>257175</xdr:rowOff>
    </xdr:to>
    <xdr:sp macro="" textlink="">
      <xdr:nvSpPr>
        <xdr:cNvPr id="2560" name="Rectangle 4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>
          <a:spLocks noChangeArrowheads="1"/>
        </xdr:cNvSpPr>
      </xdr:nvSpPr>
      <xdr:spPr bwMode="auto">
        <a:xfrm>
          <a:off x="28374975" y="33737550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161</xdr:row>
      <xdr:rowOff>0</xdr:rowOff>
    </xdr:from>
    <xdr:to>
      <xdr:col>24</xdr:col>
      <xdr:colOff>0</xdr:colOff>
      <xdr:row>161</xdr:row>
      <xdr:rowOff>104775</xdr:rowOff>
    </xdr:to>
    <xdr:sp macro="" textlink="">
      <xdr:nvSpPr>
        <xdr:cNvPr id="2561" name="Rectangle 3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>
          <a:spLocks noChangeArrowheads="1"/>
        </xdr:cNvSpPr>
      </xdr:nvSpPr>
      <xdr:spPr bwMode="auto">
        <a:xfrm>
          <a:off x="34156650" y="33737550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161</xdr:row>
      <xdr:rowOff>0</xdr:rowOff>
    </xdr:from>
    <xdr:to>
      <xdr:col>24</xdr:col>
      <xdr:colOff>0</xdr:colOff>
      <xdr:row>161</xdr:row>
      <xdr:rowOff>257175</xdr:rowOff>
    </xdr:to>
    <xdr:sp macro="" textlink="">
      <xdr:nvSpPr>
        <xdr:cNvPr id="2562" name="Rectangle 4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>
          <a:spLocks noChangeArrowheads="1"/>
        </xdr:cNvSpPr>
      </xdr:nvSpPr>
      <xdr:spPr bwMode="auto">
        <a:xfrm>
          <a:off x="34156650" y="33737550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161</xdr:row>
      <xdr:rowOff>0</xdr:rowOff>
    </xdr:from>
    <xdr:to>
      <xdr:col>8</xdr:col>
      <xdr:colOff>0</xdr:colOff>
      <xdr:row>161</xdr:row>
      <xdr:rowOff>104775</xdr:rowOff>
    </xdr:to>
    <xdr:sp macro="" textlink="">
      <xdr:nvSpPr>
        <xdr:cNvPr id="2563" name="Rectangle 3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>
          <a:spLocks noChangeArrowheads="1"/>
        </xdr:cNvSpPr>
      </xdr:nvSpPr>
      <xdr:spPr bwMode="auto">
        <a:xfrm>
          <a:off x="10248900" y="33737550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161</xdr:row>
      <xdr:rowOff>0</xdr:rowOff>
    </xdr:from>
    <xdr:to>
      <xdr:col>8</xdr:col>
      <xdr:colOff>0</xdr:colOff>
      <xdr:row>161</xdr:row>
      <xdr:rowOff>257175</xdr:rowOff>
    </xdr:to>
    <xdr:sp macro="" textlink="">
      <xdr:nvSpPr>
        <xdr:cNvPr id="2564" name="Rectangle 4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>
          <a:spLocks noChangeArrowheads="1"/>
        </xdr:cNvSpPr>
      </xdr:nvSpPr>
      <xdr:spPr bwMode="auto">
        <a:xfrm>
          <a:off x="10248900" y="33737550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12</xdr:col>
      <xdr:colOff>0</xdr:colOff>
      <xdr:row>161</xdr:row>
      <xdr:rowOff>104775</xdr:rowOff>
    </xdr:to>
    <xdr:sp macro="" textlink="">
      <xdr:nvSpPr>
        <xdr:cNvPr id="2565" name="Rectangle 3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>
          <a:spLocks noChangeArrowheads="1"/>
        </xdr:cNvSpPr>
      </xdr:nvSpPr>
      <xdr:spPr bwMode="auto">
        <a:xfrm>
          <a:off x="16602075" y="33737550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12</xdr:col>
      <xdr:colOff>0</xdr:colOff>
      <xdr:row>161</xdr:row>
      <xdr:rowOff>257175</xdr:rowOff>
    </xdr:to>
    <xdr:sp macro="" textlink="">
      <xdr:nvSpPr>
        <xdr:cNvPr id="2566" name="Rectangle 4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>
          <a:spLocks noChangeArrowheads="1"/>
        </xdr:cNvSpPr>
      </xdr:nvSpPr>
      <xdr:spPr bwMode="auto">
        <a:xfrm>
          <a:off x="16602075" y="33737550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161</xdr:row>
      <xdr:rowOff>0</xdr:rowOff>
    </xdr:from>
    <xdr:to>
      <xdr:col>16</xdr:col>
      <xdr:colOff>0</xdr:colOff>
      <xdr:row>161</xdr:row>
      <xdr:rowOff>104775</xdr:rowOff>
    </xdr:to>
    <xdr:sp macro="" textlink="">
      <xdr:nvSpPr>
        <xdr:cNvPr id="2567" name="Rectangle 3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>
          <a:spLocks noChangeArrowheads="1"/>
        </xdr:cNvSpPr>
      </xdr:nvSpPr>
      <xdr:spPr bwMode="auto">
        <a:xfrm>
          <a:off x="22440900" y="33737550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161</xdr:row>
      <xdr:rowOff>0</xdr:rowOff>
    </xdr:from>
    <xdr:to>
      <xdr:col>16</xdr:col>
      <xdr:colOff>0</xdr:colOff>
      <xdr:row>161</xdr:row>
      <xdr:rowOff>257175</xdr:rowOff>
    </xdr:to>
    <xdr:sp macro="" textlink="">
      <xdr:nvSpPr>
        <xdr:cNvPr id="2568" name="Rectangle 4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>
          <a:spLocks noChangeArrowheads="1"/>
        </xdr:cNvSpPr>
      </xdr:nvSpPr>
      <xdr:spPr bwMode="auto">
        <a:xfrm>
          <a:off x="22440900" y="33737550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161</xdr:row>
      <xdr:rowOff>0</xdr:rowOff>
    </xdr:from>
    <xdr:to>
      <xdr:col>20</xdr:col>
      <xdr:colOff>0</xdr:colOff>
      <xdr:row>161</xdr:row>
      <xdr:rowOff>104775</xdr:rowOff>
    </xdr:to>
    <xdr:sp macro="" textlink="">
      <xdr:nvSpPr>
        <xdr:cNvPr id="2569" name="Rectangle 3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>
          <a:spLocks noChangeArrowheads="1"/>
        </xdr:cNvSpPr>
      </xdr:nvSpPr>
      <xdr:spPr bwMode="auto">
        <a:xfrm>
          <a:off x="28374975" y="33737550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161</xdr:row>
      <xdr:rowOff>0</xdr:rowOff>
    </xdr:from>
    <xdr:to>
      <xdr:col>20</xdr:col>
      <xdr:colOff>0</xdr:colOff>
      <xdr:row>161</xdr:row>
      <xdr:rowOff>257175</xdr:rowOff>
    </xdr:to>
    <xdr:sp macro="" textlink="">
      <xdr:nvSpPr>
        <xdr:cNvPr id="2570" name="Rectangle 4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>
          <a:spLocks noChangeArrowheads="1"/>
        </xdr:cNvSpPr>
      </xdr:nvSpPr>
      <xdr:spPr bwMode="auto">
        <a:xfrm>
          <a:off x="28374975" y="33737550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161</xdr:row>
      <xdr:rowOff>0</xdr:rowOff>
    </xdr:from>
    <xdr:to>
      <xdr:col>24</xdr:col>
      <xdr:colOff>0</xdr:colOff>
      <xdr:row>161</xdr:row>
      <xdr:rowOff>104775</xdr:rowOff>
    </xdr:to>
    <xdr:sp macro="" textlink="">
      <xdr:nvSpPr>
        <xdr:cNvPr id="2571" name="Rectangle 3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>
          <a:spLocks noChangeArrowheads="1"/>
        </xdr:cNvSpPr>
      </xdr:nvSpPr>
      <xdr:spPr bwMode="auto">
        <a:xfrm>
          <a:off x="34156650" y="33737550"/>
          <a:ext cx="3086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22</xdr:col>
      <xdr:colOff>0</xdr:colOff>
      <xdr:row>161</xdr:row>
      <xdr:rowOff>0</xdr:rowOff>
    </xdr:from>
    <xdr:to>
      <xdr:col>24</xdr:col>
      <xdr:colOff>0</xdr:colOff>
      <xdr:row>161</xdr:row>
      <xdr:rowOff>257175</xdr:rowOff>
    </xdr:to>
    <xdr:sp macro="" textlink="">
      <xdr:nvSpPr>
        <xdr:cNvPr id="2572" name="Rectangle 4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>
          <a:spLocks noChangeArrowheads="1"/>
        </xdr:cNvSpPr>
      </xdr:nvSpPr>
      <xdr:spPr bwMode="auto">
        <a:xfrm>
          <a:off x="34156650" y="33737550"/>
          <a:ext cx="30861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161</xdr:row>
      <xdr:rowOff>0</xdr:rowOff>
    </xdr:from>
    <xdr:to>
      <xdr:col>20</xdr:col>
      <xdr:colOff>0</xdr:colOff>
      <xdr:row>161</xdr:row>
      <xdr:rowOff>104775</xdr:rowOff>
    </xdr:to>
    <xdr:sp macro="" textlink="">
      <xdr:nvSpPr>
        <xdr:cNvPr id="2573" name="Rectangle 3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>
          <a:spLocks noChangeArrowheads="1"/>
        </xdr:cNvSpPr>
      </xdr:nvSpPr>
      <xdr:spPr bwMode="auto">
        <a:xfrm>
          <a:off x="28374975" y="33737550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161</xdr:row>
      <xdr:rowOff>0</xdr:rowOff>
    </xdr:from>
    <xdr:to>
      <xdr:col>20</xdr:col>
      <xdr:colOff>0</xdr:colOff>
      <xdr:row>161</xdr:row>
      <xdr:rowOff>247650</xdr:rowOff>
    </xdr:to>
    <xdr:sp macro="" textlink="">
      <xdr:nvSpPr>
        <xdr:cNvPr id="2574" name="Rectangle 4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>
          <a:spLocks noChangeArrowheads="1"/>
        </xdr:cNvSpPr>
      </xdr:nvSpPr>
      <xdr:spPr bwMode="auto">
        <a:xfrm>
          <a:off x="28384500" y="33737550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161</xdr:row>
      <xdr:rowOff>0</xdr:rowOff>
    </xdr:from>
    <xdr:to>
      <xdr:col>20</xdr:col>
      <xdr:colOff>0</xdr:colOff>
      <xdr:row>161</xdr:row>
      <xdr:rowOff>104775</xdr:rowOff>
    </xdr:to>
    <xdr:sp macro="" textlink="">
      <xdr:nvSpPr>
        <xdr:cNvPr id="2575" name="Rectangle 3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>
          <a:spLocks noChangeArrowheads="1"/>
        </xdr:cNvSpPr>
      </xdr:nvSpPr>
      <xdr:spPr bwMode="auto">
        <a:xfrm>
          <a:off x="28374975" y="33737550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9525</xdr:colOff>
      <xdr:row>161</xdr:row>
      <xdr:rowOff>0</xdr:rowOff>
    </xdr:from>
    <xdr:to>
      <xdr:col>20</xdr:col>
      <xdr:colOff>0</xdr:colOff>
      <xdr:row>161</xdr:row>
      <xdr:rowOff>247650</xdr:rowOff>
    </xdr:to>
    <xdr:sp macro="" textlink="">
      <xdr:nvSpPr>
        <xdr:cNvPr id="2576" name="Rectangle 4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>
          <a:spLocks noChangeArrowheads="1"/>
        </xdr:cNvSpPr>
      </xdr:nvSpPr>
      <xdr:spPr bwMode="auto">
        <a:xfrm>
          <a:off x="28384500" y="33737550"/>
          <a:ext cx="2828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161</xdr:row>
      <xdr:rowOff>0</xdr:rowOff>
    </xdr:from>
    <xdr:to>
      <xdr:col>20</xdr:col>
      <xdr:colOff>0</xdr:colOff>
      <xdr:row>161</xdr:row>
      <xdr:rowOff>104775</xdr:rowOff>
    </xdr:to>
    <xdr:sp macro="" textlink="">
      <xdr:nvSpPr>
        <xdr:cNvPr id="2577" name="Rectangle 3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>
          <a:spLocks noChangeArrowheads="1"/>
        </xdr:cNvSpPr>
      </xdr:nvSpPr>
      <xdr:spPr bwMode="auto">
        <a:xfrm>
          <a:off x="28374975" y="33737550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161</xdr:row>
      <xdr:rowOff>0</xdr:rowOff>
    </xdr:from>
    <xdr:to>
      <xdr:col>20</xdr:col>
      <xdr:colOff>0</xdr:colOff>
      <xdr:row>161</xdr:row>
      <xdr:rowOff>257175</xdr:rowOff>
    </xdr:to>
    <xdr:sp macro="" textlink="">
      <xdr:nvSpPr>
        <xdr:cNvPr id="2578" name="Rectangle 4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SpPr>
          <a:spLocks noChangeArrowheads="1"/>
        </xdr:cNvSpPr>
      </xdr:nvSpPr>
      <xdr:spPr bwMode="auto">
        <a:xfrm>
          <a:off x="28374975" y="33737550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161</xdr:row>
      <xdr:rowOff>0</xdr:rowOff>
    </xdr:from>
    <xdr:to>
      <xdr:col>20</xdr:col>
      <xdr:colOff>0</xdr:colOff>
      <xdr:row>161</xdr:row>
      <xdr:rowOff>104775</xdr:rowOff>
    </xdr:to>
    <xdr:sp macro="" textlink="">
      <xdr:nvSpPr>
        <xdr:cNvPr id="2579" name="Rectangle 3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>
          <a:spLocks noChangeArrowheads="1"/>
        </xdr:cNvSpPr>
      </xdr:nvSpPr>
      <xdr:spPr bwMode="auto">
        <a:xfrm>
          <a:off x="28374975" y="33737550"/>
          <a:ext cx="28384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18</xdr:col>
      <xdr:colOff>0</xdr:colOff>
      <xdr:row>161</xdr:row>
      <xdr:rowOff>0</xdr:rowOff>
    </xdr:from>
    <xdr:to>
      <xdr:col>20</xdr:col>
      <xdr:colOff>0</xdr:colOff>
      <xdr:row>161</xdr:row>
      <xdr:rowOff>257175</xdr:rowOff>
    </xdr:to>
    <xdr:sp macro="" textlink="">
      <xdr:nvSpPr>
        <xdr:cNvPr id="2580" name="Rectangle 4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>
          <a:spLocks noChangeArrowheads="1"/>
        </xdr:cNvSpPr>
      </xdr:nvSpPr>
      <xdr:spPr bwMode="auto">
        <a:xfrm>
          <a:off x="28374975" y="33737550"/>
          <a:ext cx="28384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161</xdr:row>
      <xdr:rowOff>0</xdr:rowOff>
    </xdr:from>
    <xdr:to>
      <xdr:col>16</xdr:col>
      <xdr:colOff>0</xdr:colOff>
      <xdr:row>161</xdr:row>
      <xdr:rowOff>104775</xdr:rowOff>
    </xdr:to>
    <xdr:sp macro="" textlink="">
      <xdr:nvSpPr>
        <xdr:cNvPr id="2581" name="Rectangle 3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>
          <a:spLocks noChangeArrowheads="1"/>
        </xdr:cNvSpPr>
      </xdr:nvSpPr>
      <xdr:spPr bwMode="auto">
        <a:xfrm>
          <a:off x="22440900" y="33737550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161</xdr:row>
      <xdr:rowOff>0</xdr:rowOff>
    </xdr:from>
    <xdr:to>
      <xdr:col>16</xdr:col>
      <xdr:colOff>0</xdr:colOff>
      <xdr:row>161</xdr:row>
      <xdr:rowOff>247650</xdr:rowOff>
    </xdr:to>
    <xdr:sp macro="" textlink="">
      <xdr:nvSpPr>
        <xdr:cNvPr id="2582" name="Rectangle 4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SpPr>
          <a:spLocks noChangeArrowheads="1"/>
        </xdr:cNvSpPr>
      </xdr:nvSpPr>
      <xdr:spPr bwMode="auto">
        <a:xfrm>
          <a:off x="22450425" y="33737550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161</xdr:row>
      <xdr:rowOff>0</xdr:rowOff>
    </xdr:from>
    <xdr:to>
      <xdr:col>16</xdr:col>
      <xdr:colOff>0</xdr:colOff>
      <xdr:row>161</xdr:row>
      <xdr:rowOff>104775</xdr:rowOff>
    </xdr:to>
    <xdr:sp macro="" textlink="">
      <xdr:nvSpPr>
        <xdr:cNvPr id="2583" name="Rectangle 3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>
          <a:spLocks noChangeArrowheads="1"/>
        </xdr:cNvSpPr>
      </xdr:nvSpPr>
      <xdr:spPr bwMode="auto">
        <a:xfrm>
          <a:off x="22440900" y="33737550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9525</xdr:colOff>
      <xdr:row>161</xdr:row>
      <xdr:rowOff>0</xdr:rowOff>
    </xdr:from>
    <xdr:to>
      <xdr:col>16</xdr:col>
      <xdr:colOff>0</xdr:colOff>
      <xdr:row>161</xdr:row>
      <xdr:rowOff>247650</xdr:rowOff>
    </xdr:to>
    <xdr:sp macro="" textlink="">
      <xdr:nvSpPr>
        <xdr:cNvPr id="2584" name="Rectangle 4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>
          <a:spLocks noChangeArrowheads="1"/>
        </xdr:cNvSpPr>
      </xdr:nvSpPr>
      <xdr:spPr bwMode="auto">
        <a:xfrm>
          <a:off x="22450425" y="33737550"/>
          <a:ext cx="2781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161</xdr:row>
      <xdr:rowOff>0</xdr:rowOff>
    </xdr:from>
    <xdr:to>
      <xdr:col>16</xdr:col>
      <xdr:colOff>0</xdr:colOff>
      <xdr:row>161</xdr:row>
      <xdr:rowOff>104775</xdr:rowOff>
    </xdr:to>
    <xdr:sp macro="" textlink="">
      <xdr:nvSpPr>
        <xdr:cNvPr id="2585" name="Rectangle 3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>
          <a:spLocks noChangeArrowheads="1"/>
        </xdr:cNvSpPr>
      </xdr:nvSpPr>
      <xdr:spPr bwMode="auto">
        <a:xfrm>
          <a:off x="22440900" y="33737550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161</xdr:row>
      <xdr:rowOff>0</xdr:rowOff>
    </xdr:from>
    <xdr:to>
      <xdr:col>16</xdr:col>
      <xdr:colOff>0</xdr:colOff>
      <xdr:row>161</xdr:row>
      <xdr:rowOff>257175</xdr:rowOff>
    </xdr:to>
    <xdr:sp macro="" textlink="">
      <xdr:nvSpPr>
        <xdr:cNvPr id="2586" name="Rectangle 4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>
          <a:spLocks noChangeArrowheads="1"/>
        </xdr:cNvSpPr>
      </xdr:nvSpPr>
      <xdr:spPr bwMode="auto">
        <a:xfrm>
          <a:off x="22440900" y="33737550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161</xdr:row>
      <xdr:rowOff>0</xdr:rowOff>
    </xdr:from>
    <xdr:to>
      <xdr:col>16</xdr:col>
      <xdr:colOff>0</xdr:colOff>
      <xdr:row>161</xdr:row>
      <xdr:rowOff>104775</xdr:rowOff>
    </xdr:to>
    <xdr:sp macro="" textlink="">
      <xdr:nvSpPr>
        <xdr:cNvPr id="2587" name="Rectangle 3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>
          <a:spLocks noChangeArrowheads="1"/>
        </xdr:cNvSpPr>
      </xdr:nvSpPr>
      <xdr:spPr bwMode="auto">
        <a:xfrm>
          <a:off x="22440900" y="33737550"/>
          <a:ext cx="27908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14</xdr:col>
      <xdr:colOff>0</xdr:colOff>
      <xdr:row>161</xdr:row>
      <xdr:rowOff>0</xdr:rowOff>
    </xdr:from>
    <xdr:to>
      <xdr:col>16</xdr:col>
      <xdr:colOff>0</xdr:colOff>
      <xdr:row>161</xdr:row>
      <xdr:rowOff>257175</xdr:rowOff>
    </xdr:to>
    <xdr:sp macro="" textlink="">
      <xdr:nvSpPr>
        <xdr:cNvPr id="2588" name="Rectangle 4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SpPr>
          <a:spLocks noChangeArrowheads="1"/>
        </xdr:cNvSpPr>
      </xdr:nvSpPr>
      <xdr:spPr bwMode="auto">
        <a:xfrm>
          <a:off x="22440900" y="33737550"/>
          <a:ext cx="2790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12</xdr:col>
      <xdr:colOff>0</xdr:colOff>
      <xdr:row>161</xdr:row>
      <xdr:rowOff>104775</xdr:rowOff>
    </xdr:to>
    <xdr:sp macro="" textlink="">
      <xdr:nvSpPr>
        <xdr:cNvPr id="2589" name="Rectangle 3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>
          <a:spLocks noChangeArrowheads="1"/>
        </xdr:cNvSpPr>
      </xdr:nvSpPr>
      <xdr:spPr bwMode="auto">
        <a:xfrm>
          <a:off x="16602075" y="33737550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161</xdr:row>
      <xdr:rowOff>0</xdr:rowOff>
    </xdr:from>
    <xdr:to>
      <xdr:col>12</xdr:col>
      <xdr:colOff>0</xdr:colOff>
      <xdr:row>161</xdr:row>
      <xdr:rowOff>247650</xdr:rowOff>
    </xdr:to>
    <xdr:sp macro="" textlink="">
      <xdr:nvSpPr>
        <xdr:cNvPr id="2590" name="Rectangle 4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>
          <a:spLocks noChangeArrowheads="1"/>
        </xdr:cNvSpPr>
      </xdr:nvSpPr>
      <xdr:spPr bwMode="auto">
        <a:xfrm>
          <a:off x="16611600" y="33737550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12</xdr:col>
      <xdr:colOff>0</xdr:colOff>
      <xdr:row>161</xdr:row>
      <xdr:rowOff>104775</xdr:rowOff>
    </xdr:to>
    <xdr:sp macro="" textlink="">
      <xdr:nvSpPr>
        <xdr:cNvPr id="2591" name="Rectangle 3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>
          <a:spLocks noChangeArrowheads="1"/>
        </xdr:cNvSpPr>
      </xdr:nvSpPr>
      <xdr:spPr bwMode="auto">
        <a:xfrm>
          <a:off x="16602075" y="33737550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9525</xdr:colOff>
      <xdr:row>161</xdr:row>
      <xdr:rowOff>0</xdr:rowOff>
    </xdr:from>
    <xdr:to>
      <xdr:col>12</xdr:col>
      <xdr:colOff>0</xdr:colOff>
      <xdr:row>161</xdr:row>
      <xdr:rowOff>247650</xdr:rowOff>
    </xdr:to>
    <xdr:sp macro="" textlink="">
      <xdr:nvSpPr>
        <xdr:cNvPr id="2592" name="Rectangle 4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>
          <a:spLocks noChangeArrowheads="1"/>
        </xdr:cNvSpPr>
      </xdr:nvSpPr>
      <xdr:spPr bwMode="auto">
        <a:xfrm>
          <a:off x="16611600" y="33737550"/>
          <a:ext cx="2667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12</xdr:col>
      <xdr:colOff>0</xdr:colOff>
      <xdr:row>161</xdr:row>
      <xdr:rowOff>104775</xdr:rowOff>
    </xdr:to>
    <xdr:sp macro="" textlink="">
      <xdr:nvSpPr>
        <xdr:cNvPr id="2593" name="Rectangle 3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SpPr>
          <a:spLocks noChangeArrowheads="1"/>
        </xdr:cNvSpPr>
      </xdr:nvSpPr>
      <xdr:spPr bwMode="auto">
        <a:xfrm>
          <a:off x="16602075" y="33737550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12</xdr:col>
      <xdr:colOff>0</xdr:colOff>
      <xdr:row>161</xdr:row>
      <xdr:rowOff>257175</xdr:rowOff>
    </xdr:to>
    <xdr:sp macro="" textlink="">
      <xdr:nvSpPr>
        <xdr:cNvPr id="2594" name="Rectangle 4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>
          <a:spLocks noChangeArrowheads="1"/>
        </xdr:cNvSpPr>
      </xdr:nvSpPr>
      <xdr:spPr bwMode="auto">
        <a:xfrm>
          <a:off x="16602075" y="33737550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12</xdr:col>
      <xdr:colOff>0</xdr:colOff>
      <xdr:row>161</xdr:row>
      <xdr:rowOff>104775</xdr:rowOff>
    </xdr:to>
    <xdr:sp macro="" textlink="">
      <xdr:nvSpPr>
        <xdr:cNvPr id="2595" name="Rectangle 3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>
          <a:spLocks noChangeArrowheads="1"/>
        </xdr:cNvSpPr>
      </xdr:nvSpPr>
      <xdr:spPr bwMode="auto">
        <a:xfrm>
          <a:off x="16602075" y="33737550"/>
          <a:ext cx="26765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12</xdr:col>
      <xdr:colOff>0</xdr:colOff>
      <xdr:row>161</xdr:row>
      <xdr:rowOff>257175</xdr:rowOff>
    </xdr:to>
    <xdr:sp macro="" textlink="">
      <xdr:nvSpPr>
        <xdr:cNvPr id="2596" name="Rectangle 4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>
          <a:spLocks noChangeArrowheads="1"/>
        </xdr:cNvSpPr>
      </xdr:nvSpPr>
      <xdr:spPr bwMode="auto">
        <a:xfrm>
          <a:off x="16602075" y="33737550"/>
          <a:ext cx="2676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161</xdr:row>
      <xdr:rowOff>0</xdr:rowOff>
    </xdr:from>
    <xdr:to>
      <xdr:col>8</xdr:col>
      <xdr:colOff>0</xdr:colOff>
      <xdr:row>161</xdr:row>
      <xdr:rowOff>104775</xdr:rowOff>
    </xdr:to>
    <xdr:sp macro="" textlink="">
      <xdr:nvSpPr>
        <xdr:cNvPr id="2597" name="Rectangle 3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>
          <a:spLocks noChangeArrowheads="1"/>
        </xdr:cNvSpPr>
      </xdr:nvSpPr>
      <xdr:spPr bwMode="auto">
        <a:xfrm>
          <a:off x="10248900" y="33737550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161</xdr:row>
      <xdr:rowOff>0</xdr:rowOff>
    </xdr:from>
    <xdr:to>
      <xdr:col>8</xdr:col>
      <xdr:colOff>0</xdr:colOff>
      <xdr:row>161</xdr:row>
      <xdr:rowOff>247650</xdr:rowOff>
    </xdr:to>
    <xdr:sp macro="" textlink="">
      <xdr:nvSpPr>
        <xdr:cNvPr id="2598" name="Rectangle 4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>
          <a:spLocks noChangeArrowheads="1"/>
        </xdr:cNvSpPr>
      </xdr:nvSpPr>
      <xdr:spPr bwMode="auto">
        <a:xfrm>
          <a:off x="10258425" y="33737550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161</xdr:row>
      <xdr:rowOff>0</xdr:rowOff>
    </xdr:from>
    <xdr:to>
      <xdr:col>8</xdr:col>
      <xdr:colOff>0</xdr:colOff>
      <xdr:row>161</xdr:row>
      <xdr:rowOff>104775</xdr:rowOff>
    </xdr:to>
    <xdr:sp macro="" textlink="">
      <xdr:nvSpPr>
        <xdr:cNvPr id="2599" name="Rectangle 3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>
          <a:spLocks noChangeArrowheads="1"/>
        </xdr:cNvSpPr>
      </xdr:nvSpPr>
      <xdr:spPr bwMode="auto">
        <a:xfrm>
          <a:off x="10248900" y="33737550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9525</xdr:colOff>
      <xdr:row>161</xdr:row>
      <xdr:rowOff>0</xdr:rowOff>
    </xdr:from>
    <xdr:to>
      <xdr:col>8</xdr:col>
      <xdr:colOff>0</xdr:colOff>
      <xdr:row>161</xdr:row>
      <xdr:rowOff>247650</xdr:rowOff>
    </xdr:to>
    <xdr:sp macro="" textlink="">
      <xdr:nvSpPr>
        <xdr:cNvPr id="2600" name="Rectangle 4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>
          <a:spLocks noChangeArrowheads="1"/>
        </xdr:cNvSpPr>
      </xdr:nvSpPr>
      <xdr:spPr bwMode="auto">
        <a:xfrm>
          <a:off x="10258425" y="33737550"/>
          <a:ext cx="2895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161</xdr:row>
      <xdr:rowOff>0</xdr:rowOff>
    </xdr:from>
    <xdr:to>
      <xdr:col>8</xdr:col>
      <xdr:colOff>0</xdr:colOff>
      <xdr:row>161</xdr:row>
      <xdr:rowOff>104775</xdr:rowOff>
    </xdr:to>
    <xdr:sp macro="" textlink="">
      <xdr:nvSpPr>
        <xdr:cNvPr id="2601" name="Rectangle 3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>
          <a:spLocks noChangeArrowheads="1"/>
        </xdr:cNvSpPr>
      </xdr:nvSpPr>
      <xdr:spPr bwMode="auto">
        <a:xfrm>
          <a:off x="10248900" y="33737550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161</xdr:row>
      <xdr:rowOff>0</xdr:rowOff>
    </xdr:from>
    <xdr:to>
      <xdr:col>8</xdr:col>
      <xdr:colOff>0</xdr:colOff>
      <xdr:row>161</xdr:row>
      <xdr:rowOff>257175</xdr:rowOff>
    </xdr:to>
    <xdr:sp macro="" textlink="">
      <xdr:nvSpPr>
        <xdr:cNvPr id="2602" name="Rectangle 4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>
          <a:spLocks noChangeArrowheads="1"/>
        </xdr:cNvSpPr>
      </xdr:nvSpPr>
      <xdr:spPr bwMode="auto">
        <a:xfrm>
          <a:off x="10248900" y="33737550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161</xdr:row>
      <xdr:rowOff>0</xdr:rowOff>
    </xdr:from>
    <xdr:to>
      <xdr:col>8</xdr:col>
      <xdr:colOff>0</xdr:colOff>
      <xdr:row>161</xdr:row>
      <xdr:rowOff>104775</xdr:rowOff>
    </xdr:to>
    <xdr:sp macro="" textlink="">
      <xdr:nvSpPr>
        <xdr:cNvPr id="2603" name="Rectangle 3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>
          <a:spLocks noChangeArrowheads="1"/>
        </xdr:cNvSpPr>
      </xdr:nvSpPr>
      <xdr:spPr bwMode="auto">
        <a:xfrm>
          <a:off x="10248900" y="33737550"/>
          <a:ext cx="29051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6</xdr:col>
      <xdr:colOff>0</xdr:colOff>
      <xdr:row>161</xdr:row>
      <xdr:rowOff>0</xdr:rowOff>
    </xdr:from>
    <xdr:to>
      <xdr:col>8</xdr:col>
      <xdr:colOff>0</xdr:colOff>
      <xdr:row>161</xdr:row>
      <xdr:rowOff>257175</xdr:rowOff>
    </xdr:to>
    <xdr:sp macro="" textlink="">
      <xdr:nvSpPr>
        <xdr:cNvPr id="2604" name="Rectangle 4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>
          <a:spLocks noChangeArrowheads="1"/>
        </xdr:cNvSpPr>
      </xdr:nvSpPr>
      <xdr:spPr bwMode="auto">
        <a:xfrm>
          <a:off x="10248900" y="33737550"/>
          <a:ext cx="29051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161</xdr:row>
      <xdr:rowOff>0</xdr:rowOff>
    </xdr:from>
    <xdr:to>
      <xdr:col>4</xdr:col>
      <xdr:colOff>0</xdr:colOff>
      <xdr:row>161</xdr:row>
      <xdr:rowOff>104775</xdr:rowOff>
    </xdr:to>
    <xdr:sp macro="" textlink="">
      <xdr:nvSpPr>
        <xdr:cNvPr id="2605" name="Rectangle 3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>
          <a:spLocks noChangeArrowheads="1"/>
        </xdr:cNvSpPr>
      </xdr:nvSpPr>
      <xdr:spPr bwMode="auto">
        <a:xfrm>
          <a:off x="3400425" y="33737550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161</xdr:row>
      <xdr:rowOff>0</xdr:rowOff>
    </xdr:from>
    <xdr:to>
      <xdr:col>4</xdr:col>
      <xdr:colOff>0</xdr:colOff>
      <xdr:row>161</xdr:row>
      <xdr:rowOff>247650</xdr:rowOff>
    </xdr:to>
    <xdr:sp macro="" textlink="">
      <xdr:nvSpPr>
        <xdr:cNvPr id="2606" name="Rectangle 4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>
          <a:spLocks noChangeArrowheads="1"/>
        </xdr:cNvSpPr>
      </xdr:nvSpPr>
      <xdr:spPr bwMode="auto">
        <a:xfrm>
          <a:off x="3409950" y="33737550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161</xdr:row>
      <xdr:rowOff>0</xdr:rowOff>
    </xdr:from>
    <xdr:to>
      <xdr:col>4</xdr:col>
      <xdr:colOff>0</xdr:colOff>
      <xdr:row>161</xdr:row>
      <xdr:rowOff>104775</xdr:rowOff>
    </xdr:to>
    <xdr:sp macro="" textlink="">
      <xdr:nvSpPr>
        <xdr:cNvPr id="2607" name="Rectangle 3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>
          <a:spLocks noChangeArrowheads="1"/>
        </xdr:cNvSpPr>
      </xdr:nvSpPr>
      <xdr:spPr bwMode="auto">
        <a:xfrm>
          <a:off x="3400425" y="33737550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9525</xdr:colOff>
      <xdr:row>161</xdr:row>
      <xdr:rowOff>0</xdr:rowOff>
    </xdr:from>
    <xdr:to>
      <xdr:col>4</xdr:col>
      <xdr:colOff>0</xdr:colOff>
      <xdr:row>161</xdr:row>
      <xdr:rowOff>247650</xdr:rowOff>
    </xdr:to>
    <xdr:sp macro="" textlink="">
      <xdr:nvSpPr>
        <xdr:cNvPr id="2608" name="Rectangle 4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>
          <a:spLocks noChangeArrowheads="1"/>
        </xdr:cNvSpPr>
      </xdr:nvSpPr>
      <xdr:spPr bwMode="auto">
        <a:xfrm>
          <a:off x="3409950" y="33737550"/>
          <a:ext cx="3438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161</xdr:row>
      <xdr:rowOff>0</xdr:rowOff>
    </xdr:from>
    <xdr:to>
      <xdr:col>4</xdr:col>
      <xdr:colOff>0</xdr:colOff>
      <xdr:row>161</xdr:row>
      <xdr:rowOff>104775</xdr:rowOff>
    </xdr:to>
    <xdr:sp macro="" textlink="">
      <xdr:nvSpPr>
        <xdr:cNvPr id="2609" name="Rectangle 3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>
          <a:spLocks noChangeArrowheads="1"/>
        </xdr:cNvSpPr>
      </xdr:nvSpPr>
      <xdr:spPr bwMode="auto">
        <a:xfrm>
          <a:off x="3400425" y="33737550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161</xdr:row>
      <xdr:rowOff>0</xdr:rowOff>
    </xdr:from>
    <xdr:to>
      <xdr:col>4</xdr:col>
      <xdr:colOff>0</xdr:colOff>
      <xdr:row>161</xdr:row>
      <xdr:rowOff>257175</xdr:rowOff>
    </xdr:to>
    <xdr:sp macro="" textlink="">
      <xdr:nvSpPr>
        <xdr:cNvPr id="2610" name="Rectangle 4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>
          <a:spLocks noChangeArrowheads="1"/>
        </xdr:cNvSpPr>
      </xdr:nvSpPr>
      <xdr:spPr bwMode="auto">
        <a:xfrm>
          <a:off x="3400425" y="33737550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161</xdr:row>
      <xdr:rowOff>0</xdr:rowOff>
    </xdr:from>
    <xdr:to>
      <xdr:col>4</xdr:col>
      <xdr:colOff>0</xdr:colOff>
      <xdr:row>161</xdr:row>
      <xdr:rowOff>104775</xdr:rowOff>
    </xdr:to>
    <xdr:sp macro="" textlink="">
      <xdr:nvSpPr>
        <xdr:cNvPr id="2611" name="Rectangle 3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>
          <a:spLocks noChangeArrowheads="1"/>
        </xdr:cNvSpPr>
      </xdr:nvSpPr>
      <xdr:spPr bwMode="auto">
        <a:xfrm>
          <a:off x="3400425" y="33737550"/>
          <a:ext cx="34480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  <xdr:twoCellAnchor>
    <xdr:from>
      <xdr:col>2</xdr:col>
      <xdr:colOff>0</xdr:colOff>
      <xdr:row>161</xdr:row>
      <xdr:rowOff>0</xdr:rowOff>
    </xdr:from>
    <xdr:to>
      <xdr:col>4</xdr:col>
      <xdr:colOff>0</xdr:colOff>
      <xdr:row>161</xdr:row>
      <xdr:rowOff>257175</xdr:rowOff>
    </xdr:to>
    <xdr:sp macro="" textlink="">
      <xdr:nvSpPr>
        <xdr:cNvPr id="2612" name="Rectangle 4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>
          <a:spLocks noChangeArrowheads="1"/>
        </xdr:cNvSpPr>
      </xdr:nvSpPr>
      <xdr:spPr bwMode="auto">
        <a:xfrm>
          <a:off x="3400425" y="33737550"/>
          <a:ext cx="34480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mn-MN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 Mon"/>
            </a:rPr>
            <a:t>¯ Ë Ä Ý Ã Ä Ý 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1"/>
  <sheetViews>
    <sheetView tabSelected="1" topLeftCell="A4" workbookViewId="0">
      <selection sqref="A1:H38"/>
    </sheetView>
  </sheetViews>
  <sheetFormatPr defaultRowHeight="12.75"/>
  <cols>
    <col min="1" max="1" width="5.7109375" customWidth="1"/>
    <col min="3" max="3" width="26.7109375" customWidth="1"/>
    <col min="4" max="4" width="7.140625" customWidth="1"/>
    <col min="5" max="5" width="7.85546875" customWidth="1"/>
    <col min="7" max="7" width="15.5703125" customWidth="1"/>
  </cols>
  <sheetData>
    <row r="2" spans="1:8">
      <c r="B2" s="1" t="s">
        <v>0</v>
      </c>
      <c r="E2" t="s">
        <v>1</v>
      </c>
    </row>
    <row r="3" spans="1:8">
      <c r="A3" s="2"/>
      <c r="B3" s="1" t="s">
        <v>2</v>
      </c>
      <c r="C3" s="2"/>
      <c r="D3" s="2"/>
      <c r="E3" s="2" t="s">
        <v>3</v>
      </c>
      <c r="F3" s="2"/>
      <c r="G3" s="2"/>
      <c r="H3" s="2"/>
    </row>
    <row r="4" spans="1:8">
      <c r="A4" s="2"/>
      <c r="B4" s="1" t="s">
        <v>4</v>
      </c>
      <c r="C4" s="2"/>
      <c r="D4" s="3"/>
      <c r="E4" s="2"/>
      <c r="F4" s="2"/>
      <c r="G4" s="2"/>
      <c r="H4" s="2"/>
    </row>
    <row r="5" spans="1:8">
      <c r="A5" s="2"/>
      <c r="B5" s="1" t="s">
        <v>5</v>
      </c>
      <c r="C5" s="2"/>
      <c r="D5" s="3"/>
      <c r="E5" s="2"/>
      <c r="F5" s="2"/>
      <c r="G5" s="2"/>
      <c r="H5" s="2"/>
    </row>
    <row r="6" spans="1:8">
      <c r="A6" s="2"/>
      <c r="B6" s="2"/>
      <c r="C6" s="2"/>
      <c r="D6" s="3"/>
      <c r="E6" s="2"/>
      <c r="F6" s="2"/>
      <c r="G6" s="2"/>
      <c r="H6" s="2"/>
    </row>
    <row r="7" spans="1:8">
      <c r="A7" s="2"/>
      <c r="B7" s="2"/>
      <c r="C7" s="2"/>
      <c r="D7" s="3"/>
      <c r="E7" s="2"/>
      <c r="F7" s="2"/>
      <c r="G7" s="2"/>
      <c r="H7" s="2"/>
    </row>
    <row r="8" spans="1:8">
      <c r="A8" s="2"/>
      <c r="B8" s="2"/>
      <c r="C8" s="2"/>
      <c r="D8" s="3"/>
      <c r="E8" s="2"/>
      <c r="F8" s="2"/>
      <c r="G8" s="2"/>
      <c r="H8" s="2"/>
    </row>
    <row r="9" spans="1:8">
      <c r="A9" s="2"/>
      <c r="B9" s="2"/>
      <c r="C9" s="2"/>
      <c r="D9" s="2"/>
      <c r="E9" s="2"/>
      <c r="F9" s="2"/>
      <c r="G9" s="2"/>
      <c r="H9" s="2"/>
    </row>
    <row r="10" spans="1:8">
      <c r="A10" s="2"/>
      <c r="B10" s="2"/>
      <c r="C10" s="2"/>
      <c r="D10" s="2"/>
      <c r="E10" s="2"/>
      <c r="F10" s="2"/>
      <c r="G10" s="2"/>
      <c r="H10" s="2"/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>
      <c r="A12" s="2"/>
      <c r="B12" s="2"/>
      <c r="C12" s="2"/>
      <c r="D12" s="2"/>
      <c r="E12" s="2"/>
      <c r="F12" s="2"/>
      <c r="G12" s="2"/>
      <c r="H12" s="2"/>
    </row>
    <row r="13" spans="1:8">
      <c r="A13" s="2"/>
      <c r="B13" s="2"/>
      <c r="C13" s="2"/>
      <c r="D13" s="2"/>
      <c r="E13" s="2"/>
      <c r="F13" s="2"/>
      <c r="G13" s="2"/>
      <c r="H13" s="2"/>
    </row>
    <row r="14" spans="1:8">
      <c r="A14" s="2"/>
      <c r="B14" s="2"/>
      <c r="C14" s="2"/>
      <c r="D14" s="2"/>
      <c r="E14" s="2"/>
      <c r="F14" s="2"/>
      <c r="G14" s="2"/>
      <c r="H14" s="2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>
      <c r="A22" s="2"/>
      <c r="B22" s="2"/>
      <c r="C22" s="2"/>
      <c r="D22" s="2"/>
      <c r="E22" s="2"/>
      <c r="F22" s="2"/>
      <c r="G22" s="2"/>
      <c r="H22" s="2"/>
    </row>
    <row r="23" spans="1:8" ht="15.75">
      <c r="A23" s="2"/>
      <c r="B23" s="4" t="s">
        <v>6</v>
      </c>
      <c r="C23" s="4"/>
      <c r="D23" s="4"/>
      <c r="E23" s="4"/>
      <c r="F23" s="4"/>
      <c r="G23" s="4"/>
      <c r="H23" s="1"/>
    </row>
    <row r="24" spans="1:8" ht="15.75">
      <c r="A24" s="2"/>
      <c r="B24" s="4" t="s">
        <v>7</v>
      </c>
      <c r="C24" s="4"/>
      <c r="D24" s="4"/>
      <c r="E24" s="4"/>
      <c r="F24" s="4"/>
      <c r="G24" s="4"/>
      <c r="H24" s="1"/>
    </row>
    <row r="25" spans="1:8" ht="15.75">
      <c r="A25" s="2"/>
      <c r="B25" s="5"/>
      <c r="C25" s="5"/>
      <c r="D25" s="5"/>
      <c r="E25" s="5"/>
      <c r="F25" s="5"/>
      <c r="G25" s="5"/>
      <c r="H25" s="2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 ht="33.75" customHeight="1">
      <c r="A27" s="2"/>
      <c r="B27" s="6" t="s">
        <v>8</v>
      </c>
      <c r="C27" s="7"/>
      <c r="D27" s="6" t="s">
        <v>9</v>
      </c>
      <c r="E27" s="7"/>
      <c r="F27" s="106" t="s">
        <v>10</v>
      </c>
      <c r="G27" s="107"/>
      <c r="H27" s="108"/>
    </row>
    <row r="28" spans="1:8" ht="22.5" customHeight="1">
      <c r="A28" s="2"/>
      <c r="B28" s="101" t="s">
        <v>11</v>
      </c>
      <c r="C28" s="102"/>
      <c r="D28" s="103"/>
      <c r="E28" s="104"/>
      <c r="F28" s="105"/>
      <c r="G28" s="105"/>
      <c r="H28" s="105"/>
    </row>
    <row r="29" spans="1:8" ht="22.5" customHeight="1">
      <c r="A29" s="2"/>
      <c r="B29" s="101" t="s">
        <v>12</v>
      </c>
      <c r="C29" s="102"/>
      <c r="D29" s="103"/>
      <c r="E29" s="104"/>
      <c r="F29" s="105"/>
      <c r="G29" s="105"/>
      <c r="H29" s="105"/>
    </row>
    <row r="30" spans="1:8" ht="19.5" customHeight="1">
      <c r="A30" s="2"/>
      <c r="B30" s="101" t="s">
        <v>13</v>
      </c>
      <c r="C30" s="102"/>
      <c r="D30" s="103"/>
      <c r="E30" s="104"/>
      <c r="F30" s="105"/>
      <c r="G30" s="105"/>
      <c r="H30" s="105"/>
    </row>
    <row r="31" spans="1:8" ht="20.25" customHeight="1">
      <c r="A31" s="2"/>
      <c r="B31" s="101" t="s">
        <v>14</v>
      </c>
      <c r="C31" s="102"/>
      <c r="D31" s="103"/>
      <c r="E31" s="104"/>
      <c r="F31" s="105"/>
      <c r="G31" s="105"/>
      <c r="H31" s="105"/>
    </row>
    <row r="32" spans="1:8" ht="18.75" customHeight="1">
      <c r="A32" s="2"/>
      <c r="B32" s="101" t="s">
        <v>15</v>
      </c>
      <c r="C32" s="102"/>
      <c r="D32" s="103"/>
      <c r="E32" s="104"/>
      <c r="F32" s="105"/>
      <c r="G32" s="105"/>
      <c r="H32" s="105"/>
    </row>
    <row r="33" spans="1:8" ht="21" customHeight="1">
      <c r="A33" s="2"/>
      <c r="B33" s="101" t="s">
        <v>16</v>
      </c>
      <c r="C33" s="102"/>
      <c r="D33" s="103"/>
      <c r="E33" s="104"/>
      <c r="F33" s="105"/>
      <c r="G33" s="105"/>
      <c r="H33" s="105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2"/>
      <c r="E35" s="2"/>
      <c r="F35" s="2"/>
      <c r="G35" s="2"/>
      <c r="H35" s="2"/>
    </row>
    <row r="36" spans="1:8">
      <c r="A36" s="2"/>
      <c r="B36" s="2"/>
      <c r="C36" s="2"/>
      <c r="D36" s="2"/>
      <c r="E36" s="2"/>
      <c r="F36" s="2"/>
      <c r="G36" s="2"/>
      <c r="H36" s="2"/>
    </row>
    <row r="37" spans="1:8">
      <c r="A37" s="2"/>
      <c r="B37" s="2"/>
      <c r="C37" s="2"/>
      <c r="D37" s="2"/>
      <c r="E37" s="2"/>
      <c r="F37" s="2"/>
      <c r="G37" s="2"/>
      <c r="H37" s="2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2"/>
      <c r="B39" s="2"/>
      <c r="C39" s="2"/>
      <c r="D39" s="2"/>
      <c r="E39" s="2"/>
      <c r="F39" s="2"/>
      <c r="G39" s="2"/>
      <c r="H39" s="2"/>
    </row>
    <row r="40" spans="1:8">
      <c r="A40" s="2"/>
      <c r="B40" s="2"/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</sheetData>
  <mergeCells count="19">
    <mergeCell ref="F27:H27"/>
    <mergeCell ref="B28:C28"/>
    <mergeCell ref="D28:E28"/>
    <mergeCell ref="F28:H28"/>
    <mergeCell ref="B29:C29"/>
    <mergeCell ref="D29:E29"/>
    <mergeCell ref="F29:H29"/>
    <mergeCell ref="B30:C30"/>
    <mergeCell ref="D30:E30"/>
    <mergeCell ref="F30:H30"/>
    <mergeCell ref="B31:C31"/>
    <mergeCell ref="D31:E31"/>
    <mergeCell ref="F31:H31"/>
    <mergeCell ref="B32:C32"/>
    <mergeCell ref="D32:E32"/>
    <mergeCell ref="F32:H32"/>
    <mergeCell ref="B33:C33"/>
    <mergeCell ref="D33:E33"/>
    <mergeCell ref="F33:H3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34"/>
  <sheetViews>
    <sheetView topLeftCell="A156" zoomScale="110" zoomScaleNormal="110" workbookViewId="0">
      <selection activeCell="B241" sqref="B241"/>
    </sheetView>
  </sheetViews>
  <sheetFormatPr defaultRowHeight="12.75"/>
  <cols>
    <col min="1" max="1" width="9" customWidth="1"/>
    <col min="2" max="2" width="42" customWidth="1"/>
    <col min="3" max="3" width="25.140625" customWidth="1"/>
    <col min="4" max="4" width="26.5703125" customWidth="1"/>
    <col min="6" max="6" width="41.85546875" customWidth="1"/>
    <col min="7" max="7" width="20.140625" customWidth="1"/>
    <col min="8" max="8" width="23.42578125" customWidth="1"/>
    <col min="10" max="10" width="42.5703125" customWidth="1"/>
    <col min="11" max="11" width="19.140625" customWidth="1"/>
    <col min="12" max="12" width="21" customWidth="1"/>
    <col min="14" max="14" width="38.28515625" customWidth="1"/>
    <col min="15" max="15" width="20" customWidth="1"/>
    <col min="16" max="16" width="21.85546875" customWidth="1"/>
    <col min="18" max="18" width="38" customWidth="1"/>
    <col min="19" max="19" width="20.85546875" customWidth="1"/>
    <col min="20" max="20" width="21.7109375" customWidth="1"/>
    <col min="22" max="22" width="35" customWidth="1"/>
    <col min="23" max="23" width="23.42578125" customWidth="1"/>
    <col min="24" max="24" width="22.85546875" customWidth="1"/>
    <col min="27" max="27" width="14.42578125" bestFit="1" customWidth="1"/>
  </cols>
  <sheetData>
    <row r="1" spans="1:24" ht="18">
      <c r="A1" s="1"/>
      <c r="B1" s="8" t="s">
        <v>17</v>
      </c>
      <c r="C1" s="8"/>
      <c r="D1" s="9"/>
      <c r="E1" s="1"/>
      <c r="F1" s="8" t="s">
        <v>17</v>
      </c>
      <c r="G1" s="8"/>
      <c r="H1" s="9"/>
      <c r="I1" s="1"/>
      <c r="J1" s="8" t="s">
        <v>17</v>
      </c>
      <c r="K1" s="8"/>
      <c r="L1" s="9"/>
      <c r="M1" s="1"/>
      <c r="N1" s="8" t="s">
        <v>17</v>
      </c>
      <c r="O1" s="8"/>
      <c r="P1" s="9"/>
      <c r="Q1" s="1"/>
      <c r="R1" s="8" t="s">
        <v>17</v>
      </c>
      <c r="S1" s="8"/>
      <c r="T1" s="9"/>
      <c r="U1" s="1"/>
      <c r="V1" s="8" t="s">
        <v>17</v>
      </c>
      <c r="W1" s="8"/>
      <c r="X1" s="9"/>
    </row>
    <row r="2" spans="1:2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3.5" thickBot="1">
      <c r="A3" s="10" t="s">
        <v>18</v>
      </c>
      <c r="B3" s="10"/>
      <c r="C3" s="1" t="s">
        <v>19</v>
      </c>
      <c r="D3" s="1"/>
      <c r="E3" s="10" t="s">
        <v>20</v>
      </c>
      <c r="F3" s="10"/>
      <c r="G3" s="1" t="s">
        <v>21</v>
      </c>
      <c r="H3" s="1"/>
      <c r="I3" s="10" t="s">
        <v>22</v>
      </c>
      <c r="J3" s="10"/>
      <c r="K3" s="1" t="s">
        <v>23</v>
      </c>
      <c r="L3" s="1"/>
      <c r="M3" s="10" t="s">
        <v>24</v>
      </c>
      <c r="N3" s="10"/>
      <c r="O3" s="1" t="s">
        <v>23</v>
      </c>
      <c r="P3" s="1"/>
      <c r="Q3" s="10" t="s">
        <v>25</v>
      </c>
      <c r="R3" s="10"/>
      <c r="S3" s="1" t="s">
        <v>23</v>
      </c>
      <c r="T3" s="1"/>
      <c r="U3" s="10" t="s">
        <v>26</v>
      </c>
      <c r="V3" s="10"/>
      <c r="W3" s="1" t="s">
        <v>27</v>
      </c>
      <c r="X3" s="1"/>
    </row>
    <row r="4" spans="1:24">
      <c r="A4" s="11" t="s">
        <v>28</v>
      </c>
      <c r="B4" s="11"/>
      <c r="C4" s="1"/>
      <c r="D4" s="1"/>
      <c r="E4" s="11" t="s">
        <v>29</v>
      </c>
      <c r="F4" s="11"/>
      <c r="G4" s="1"/>
      <c r="H4" s="1"/>
      <c r="I4" s="11" t="s">
        <v>28</v>
      </c>
      <c r="J4" s="11"/>
      <c r="K4" s="1"/>
      <c r="L4" s="1"/>
      <c r="M4" s="11" t="s">
        <v>28</v>
      </c>
      <c r="N4" s="11"/>
      <c r="O4" s="1"/>
      <c r="P4" s="1"/>
      <c r="Q4" s="11" t="s">
        <v>28</v>
      </c>
      <c r="R4" s="11"/>
      <c r="S4" s="1"/>
      <c r="T4" s="1"/>
      <c r="U4" s="11" t="s">
        <v>28</v>
      </c>
      <c r="V4" s="11"/>
      <c r="W4" s="1"/>
      <c r="X4" s="1"/>
    </row>
    <row r="5" spans="1:24">
      <c r="A5" s="1"/>
      <c r="B5" s="1"/>
      <c r="C5" s="11" t="s">
        <v>30</v>
      </c>
      <c r="D5" s="11"/>
      <c r="E5" s="1"/>
      <c r="F5" s="1"/>
      <c r="G5" s="11" t="s">
        <v>31</v>
      </c>
      <c r="H5" s="11"/>
      <c r="I5" s="1"/>
      <c r="J5" s="1"/>
      <c r="K5" s="11" t="s">
        <v>32</v>
      </c>
      <c r="L5" s="11"/>
      <c r="M5" s="1"/>
      <c r="N5" s="1"/>
      <c r="O5" s="11" t="s">
        <v>32</v>
      </c>
      <c r="P5" s="11"/>
      <c r="Q5" s="1"/>
      <c r="R5" s="1"/>
      <c r="S5" s="11" t="s">
        <v>32</v>
      </c>
      <c r="T5" s="11"/>
      <c r="U5" s="1"/>
      <c r="V5" s="1"/>
      <c r="W5" s="11" t="s">
        <v>32</v>
      </c>
      <c r="X5" s="11"/>
    </row>
    <row r="6" spans="1:24" ht="57.75" customHeight="1">
      <c r="A6" s="12" t="s">
        <v>33</v>
      </c>
      <c r="B6" s="12" t="s">
        <v>34</v>
      </c>
      <c r="C6" s="12" t="s">
        <v>35</v>
      </c>
      <c r="D6" s="12" t="s">
        <v>36</v>
      </c>
      <c r="E6" s="12" t="s">
        <v>37</v>
      </c>
      <c r="F6" s="12" t="s">
        <v>38</v>
      </c>
      <c r="G6" s="12" t="s">
        <v>35</v>
      </c>
      <c r="H6" s="12" t="s">
        <v>36</v>
      </c>
      <c r="I6" s="12" t="s">
        <v>37</v>
      </c>
      <c r="J6" s="12" t="s">
        <v>38</v>
      </c>
      <c r="K6" s="12" t="s">
        <v>35</v>
      </c>
      <c r="L6" s="12" t="s">
        <v>36</v>
      </c>
      <c r="M6" s="12" t="s">
        <v>37</v>
      </c>
      <c r="N6" s="12" t="s">
        <v>38</v>
      </c>
      <c r="O6" s="12" t="s">
        <v>35</v>
      </c>
      <c r="P6" s="12" t="s">
        <v>36</v>
      </c>
      <c r="Q6" s="12" t="s">
        <v>37</v>
      </c>
      <c r="R6" s="12" t="s">
        <v>38</v>
      </c>
      <c r="S6" s="12" t="s">
        <v>35</v>
      </c>
      <c r="T6" s="12" t="s">
        <v>36</v>
      </c>
      <c r="U6" s="12" t="s">
        <v>37</v>
      </c>
      <c r="V6" s="12" t="s">
        <v>38</v>
      </c>
      <c r="W6" s="12" t="s">
        <v>35</v>
      </c>
      <c r="X6" s="12" t="s">
        <v>36</v>
      </c>
    </row>
    <row r="7" spans="1:24" ht="18" customHeight="1">
      <c r="A7" s="13">
        <v>1</v>
      </c>
      <c r="B7" s="14" t="s">
        <v>39</v>
      </c>
      <c r="C7" s="15"/>
      <c r="D7" s="15"/>
      <c r="E7" s="13">
        <v>1</v>
      </c>
      <c r="F7" s="14" t="s">
        <v>39</v>
      </c>
      <c r="G7" s="15"/>
      <c r="H7" s="15"/>
      <c r="I7" s="13">
        <v>1</v>
      </c>
      <c r="J7" s="14" t="s">
        <v>39</v>
      </c>
      <c r="K7" s="15"/>
      <c r="L7" s="15"/>
      <c r="M7" s="13">
        <v>1</v>
      </c>
      <c r="N7" s="14" t="s">
        <v>39</v>
      </c>
      <c r="O7" s="15"/>
      <c r="P7" s="15"/>
      <c r="Q7" s="13">
        <v>1</v>
      </c>
      <c r="R7" s="14" t="s">
        <v>39</v>
      </c>
      <c r="S7" s="15"/>
      <c r="T7" s="15"/>
      <c r="U7" s="13">
        <v>1</v>
      </c>
      <c r="V7" s="14" t="s">
        <v>39</v>
      </c>
      <c r="W7" s="15"/>
      <c r="X7" s="15"/>
    </row>
    <row r="8" spans="1:24" ht="18" customHeight="1">
      <c r="A8" s="13">
        <v>1.1000000000000001</v>
      </c>
      <c r="B8" s="13" t="s">
        <v>40</v>
      </c>
      <c r="C8" s="15"/>
      <c r="D8" s="15"/>
      <c r="E8" s="13">
        <v>1.1000000000000001</v>
      </c>
      <c r="F8" s="13" t="s">
        <v>40</v>
      </c>
      <c r="G8" s="15"/>
      <c r="H8" s="15"/>
      <c r="I8" s="13">
        <v>1.1000000000000001</v>
      </c>
      <c r="J8" s="13" t="s">
        <v>40</v>
      </c>
      <c r="K8" s="15"/>
      <c r="L8" s="15"/>
      <c r="M8" s="13">
        <v>1.1000000000000001</v>
      </c>
      <c r="N8" s="13" t="s">
        <v>40</v>
      </c>
      <c r="O8" s="15"/>
      <c r="P8" s="15"/>
      <c r="Q8" s="13">
        <v>1.1000000000000001</v>
      </c>
      <c r="R8" s="13" t="s">
        <v>40</v>
      </c>
      <c r="S8" s="15"/>
      <c r="T8" s="15"/>
      <c r="U8" s="13">
        <v>1.1000000000000001</v>
      </c>
      <c r="V8" s="13" t="s">
        <v>40</v>
      </c>
      <c r="W8" s="15"/>
      <c r="X8" s="15"/>
    </row>
    <row r="9" spans="1:24" ht="18" customHeight="1">
      <c r="A9" s="16" t="s">
        <v>41</v>
      </c>
      <c r="B9" s="15" t="s">
        <v>42</v>
      </c>
      <c r="C9" s="17">
        <f>G9+K9+O9+S9+W9</f>
        <v>286766587.49000001</v>
      </c>
      <c r="D9" s="17">
        <f>H9+L9+P9+T9+X9</f>
        <v>468852174.61999995</v>
      </c>
      <c r="E9" s="16" t="s">
        <v>41</v>
      </c>
      <c r="F9" s="15" t="s">
        <v>42</v>
      </c>
      <c r="G9" s="18">
        <v>266761709.44999999</v>
      </c>
      <c r="H9" s="18">
        <v>427666761.85000002</v>
      </c>
      <c r="I9" s="16" t="s">
        <v>41</v>
      </c>
      <c r="J9" s="15" t="s">
        <v>42</v>
      </c>
      <c r="K9" s="18">
        <v>11360937.98</v>
      </c>
      <c r="L9" s="18">
        <v>13482422.960000001</v>
      </c>
      <c r="M9" s="16" t="s">
        <v>41</v>
      </c>
      <c r="N9" s="15" t="s">
        <v>42</v>
      </c>
      <c r="O9" s="18">
        <v>4633557.68</v>
      </c>
      <c r="P9" s="18">
        <v>9513631.5199999996</v>
      </c>
      <c r="Q9" s="16" t="s">
        <v>41</v>
      </c>
      <c r="R9" s="15" t="s">
        <v>42</v>
      </c>
      <c r="S9" s="18">
        <v>2745474.54</v>
      </c>
      <c r="T9" s="18">
        <v>15292717.84</v>
      </c>
      <c r="U9" s="16" t="s">
        <v>41</v>
      </c>
      <c r="V9" s="15" t="s">
        <v>42</v>
      </c>
      <c r="W9" s="18">
        <v>1264907.8400000001</v>
      </c>
      <c r="X9" s="18">
        <v>2896640.45</v>
      </c>
    </row>
    <row r="10" spans="1:24" ht="18" customHeight="1">
      <c r="A10" s="19" t="s">
        <v>43</v>
      </c>
      <c r="B10" s="15" t="s">
        <v>44</v>
      </c>
      <c r="C10" s="17">
        <f t="shared" ref="C10:D13" si="0">G10+K10+O10+S10+W10</f>
        <v>1989451050.24</v>
      </c>
      <c r="D10" s="17">
        <f t="shared" si="0"/>
        <v>348173536.69</v>
      </c>
      <c r="E10" s="19" t="s">
        <v>43</v>
      </c>
      <c r="F10" s="15" t="s">
        <v>44</v>
      </c>
      <c r="G10" s="18">
        <v>1860844102.0799999</v>
      </c>
      <c r="H10" s="18">
        <v>133728690.23</v>
      </c>
      <c r="I10" s="19" t="s">
        <v>43</v>
      </c>
      <c r="J10" s="15" t="s">
        <v>44</v>
      </c>
      <c r="K10" s="20">
        <v>83545756.950000003</v>
      </c>
      <c r="L10" s="20">
        <v>159215713.72999999</v>
      </c>
      <c r="M10" s="19" t="s">
        <v>43</v>
      </c>
      <c r="N10" s="15" t="s">
        <v>44</v>
      </c>
      <c r="O10" s="18">
        <v>128979</v>
      </c>
      <c r="P10" s="18">
        <v>4060506.4</v>
      </c>
      <c r="Q10" s="19" t="s">
        <v>43</v>
      </c>
      <c r="R10" s="15" t="s">
        <v>44</v>
      </c>
      <c r="S10" s="18">
        <v>36296337.210000001</v>
      </c>
      <c r="T10" s="18">
        <v>43082491.789999999</v>
      </c>
      <c r="U10" s="19" t="s">
        <v>43</v>
      </c>
      <c r="V10" s="15" t="s">
        <v>44</v>
      </c>
      <c r="W10" s="18">
        <v>8635875</v>
      </c>
      <c r="X10" s="18">
        <v>8086134.54</v>
      </c>
    </row>
    <row r="11" spans="1:24" ht="18" customHeight="1">
      <c r="A11" s="16" t="s">
        <v>45</v>
      </c>
      <c r="B11" s="15" t="s">
        <v>46</v>
      </c>
      <c r="C11" s="17">
        <f t="shared" si="0"/>
        <v>129296693.48</v>
      </c>
      <c r="D11" s="17">
        <f t="shared" si="0"/>
        <v>158917466.49000001</v>
      </c>
      <c r="E11" s="16" t="s">
        <v>45</v>
      </c>
      <c r="F11" s="15" t="s">
        <v>46</v>
      </c>
      <c r="G11" s="18">
        <v>129296693.48</v>
      </c>
      <c r="H11" s="18">
        <v>158917466.49000001</v>
      </c>
      <c r="I11" s="16" t="s">
        <v>45</v>
      </c>
      <c r="J11" s="15" t="s">
        <v>46</v>
      </c>
      <c r="K11" s="18"/>
      <c r="L11" s="18"/>
      <c r="M11" s="16" t="s">
        <v>45</v>
      </c>
      <c r="N11" s="15" t="s">
        <v>46</v>
      </c>
      <c r="O11" s="18"/>
      <c r="P11" s="18"/>
      <c r="Q11" s="16" t="s">
        <v>45</v>
      </c>
      <c r="R11" s="15" t="s">
        <v>46</v>
      </c>
      <c r="S11" s="18"/>
      <c r="T11" s="18"/>
      <c r="U11" s="16" t="s">
        <v>45</v>
      </c>
      <c r="V11" s="15" t="s">
        <v>46</v>
      </c>
      <c r="W11" s="18"/>
      <c r="X11" s="18"/>
    </row>
    <row r="12" spans="1:24" ht="18" customHeight="1">
      <c r="A12" s="19" t="s">
        <v>47</v>
      </c>
      <c r="B12" s="15" t="s">
        <v>48</v>
      </c>
      <c r="C12" s="17">
        <f>G12+K12+O12+S12+W12</f>
        <v>1050270682.3600001</v>
      </c>
      <c r="D12" s="17">
        <f t="shared" si="0"/>
        <v>1662135179.52</v>
      </c>
      <c r="E12" s="19" t="s">
        <v>47</v>
      </c>
      <c r="F12" s="15" t="s">
        <v>48</v>
      </c>
      <c r="G12" s="18">
        <v>1002689322.99</v>
      </c>
      <c r="H12" s="18">
        <v>1643091045.8699999</v>
      </c>
      <c r="I12" s="19" t="s">
        <v>47</v>
      </c>
      <c r="J12" s="15" t="s">
        <v>48</v>
      </c>
      <c r="K12" s="18">
        <v>14807651.369999999</v>
      </c>
      <c r="L12" s="18">
        <v>4513307.43</v>
      </c>
      <c r="M12" s="19" t="s">
        <v>47</v>
      </c>
      <c r="N12" s="15" t="s">
        <v>48</v>
      </c>
      <c r="O12" s="18">
        <v>23575691.57</v>
      </c>
      <c r="P12" s="18">
        <v>10542793.26</v>
      </c>
      <c r="Q12" s="19" t="s">
        <v>47</v>
      </c>
      <c r="R12" s="15" t="s">
        <v>48</v>
      </c>
      <c r="S12" s="18">
        <v>1049171.82</v>
      </c>
      <c r="T12" s="18">
        <v>1718260.46</v>
      </c>
      <c r="U12" s="19" t="s">
        <v>47</v>
      </c>
      <c r="V12" s="15" t="s">
        <v>48</v>
      </c>
      <c r="W12" s="18">
        <v>8148844.6100000003</v>
      </c>
      <c r="X12" s="18">
        <v>2269772.5</v>
      </c>
    </row>
    <row r="13" spans="1:24" ht="18" customHeight="1">
      <c r="A13" s="19" t="s">
        <v>49</v>
      </c>
      <c r="B13" s="15" t="s">
        <v>50</v>
      </c>
      <c r="C13" s="17">
        <f t="shared" ref="C13" si="1">G13+K13+O13+S13+W13</f>
        <v>0</v>
      </c>
      <c r="D13" s="17">
        <f t="shared" si="0"/>
        <v>0</v>
      </c>
      <c r="E13" s="19" t="s">
        <v>49</v>
      </c>
      <c r="F13" s="15" t="s">
        <v>50</v>
      </c>
      <c r="G13" s="18"/>
      <c r="H13" s="18"/>
      <c r="I13" s="19" t="s">
        <v>49</v>
      </c>
      <c r="J13" s="15" t="s">
        <v>50</v>
      </c>
      <c r="K13" s="18"/>
      <c r="L13" s="18"/>
      <c r="M13" s="19" t="s">
        <v>49</v>
      </c>
      <c r="N13" s="15" t="s">
        <v>50</v>
      </c>
      <c r="O13" s="18"/>
      <c r="P13" s="18"/>
      <c r="Q13" s="19" t="s">
        <v>49</v>
      </c>
      <c r="R13" s="15" t="s">
        <v>50</v>
      </c>
      <c r="S13" s="18"/>
      <c r="T13" s="18"/>
      <c r="U13" s="19" t="s">
        <v>49</v>
      </c>
      <c r="V13" s="15" t="s">
        <v>50</v>
      </c>
      <c r="W13" s="18"/>
      <c r="X13" s="18"/>
    </row>
    <row r="14" spans="1:24" ht="18" customHeight="1">
      <c r="A14" s="19" t="s">
        <v>51</v>
      </c>
      <c r="B14" s="15" t="s">
        <v>52</v>
      </c>
      <c r="C14" s="17">
        <f>G14+K14+O14+S14+W14</f>
        <v>2926238967.7200007</v>
      </c>
      <c r="D14" s="17">
        <f>H14+L14+P14+T14+X14</f>
        <v>2686751498.7099996</v>
      </c>
      <c r="E14" s="19" t="s">
        <v>51</v>
      </c>
      <c r="F14" s="15" t="s">
        <v>52</v>
      </c>
      <c r="G14" s="18">
        <v>2321085666.8600001</v>
      </c>
      <c r="H14" s="18">
        <v>2222199054.4699998</v>
      </c>
      <c r="I14" s="19" t="s">
        <v>51</v>
      </c>
      <c r="J14" s="15" t="s">
        <v>52</v>
      </c>
      <c r="K14" s="18">
        <v>72010084.799999997</v>
      </c>
      <c r="L14" s="18">
        <v>67459143.370000005</v>
      </c>
      <c r="M14" s="19" t="s">
        <v>51</v>
      </c>
      <c r="N14" s="15" t="s">
        <v>52</v>
      </c>
      <c r="O14" s="18">
        <v>120407532.01000001</v>
      </c>
      <c r="P14" s="18">
        <v>156590805.59</v>
      </c>
      <c r="Q14" s="19" t="s">
        <v>51</v>
      </c>
      <c r="R14" s="15" t="s">
        <v>52</v>
      </c>
      <c r="S14" s="18">
        <v>290833759.01999998</v>
      </c>
      <c r="T14" s="18">
        <v>179309883.08000001</v>
      </c>
      <c r="U14" s="19" t="s">
        <v>51</v>
      </c>
      <c r="V14" s="15" t="s">
        <v>52</v>
      </c>
      <c r="W14" s="18">
        <v>121901925.03</v>
      </c>
      <c r="X14" s="18">
        <v>61192612.200000003</v>
      </c>
    </row>
    <row r="15" spans="1:24" ht="18" customHeight="1">
      <c r="A15" s="19" t="s">
        <v>53</v>
      </c>
      <c r="B15" s="15" t="s">
        <v>54</v>
      </c>
      <c r="C15" s="17">
        <f>G15+K15+O15+S15+W15</f>
        <v>212347921.38999999</v>
      </c>
      <c r="D15" s="17">
        <f>H15+L15+P15+T15+X15</f>
        <v>431532756.36000001</v>
      </c>
      <c r="E15" s="19" t="s">
        <v>53</v>
      </c>
      <c r="F15" s="15" t="s">
        <v>54</v>
      </c>
      <c r="G15" s="18">
        <v>212347921.38999999</v>
      </c>
      <c r="H15" s="18">
        <v>431532756.36000001</v>
      </c>
      <c r="I15" s="19" t="s">
        <v>53</v>
      </c>
      <c r="J15" s="15" t="s">
        <v>54</v>
      </c>
      <c r="K15" s="18"/>
      <c r="L15" s="18"/>
      <c r="M15" s="19" t="s">
        <v>53</v>
      </c>
      <c r="N15" s="15" t="s">
        <v>54</v>
      </c>
      <c r="O15" s="18"/>
      <c r="P15" s="18"/>
      <c r="Q15" s="19" t="s">
        <v>53</v>
      </c>
      <c r="R15" s="15" t="s">
        <v>54</v>
      </c>
      <c r="S15" s="18"/>
      <c r="T15" s="18"/>
      <c r="U15" s="19" t="s">
        <v>53</v>
      </c>
      <c r="V15" s="15" t="s">
        <v>54</v>
      </c>
      <c r="W15" s="18"/>
      <c r="X15" s="18"/>
    </row>
    <row r="16" spans="1:24" ht="18" customHeight="1">
      <c r="A16" s="19" t="s">
        <v>55</v>
      </c>
      <c r="B16" s="15" t="s">
        <v>56</v>
      </c>
      <c r="C16" s="17">
        <f t="shared" ref="C16:D17" si="2">G16+K16+O16+S16+W16</f>
        <v>0</v>
      </c>
      <c r="D16" s="17">
        <f t="shared" si="2"/>
        <v>0</v>
      </c>
      <c r="E16" s="19" t="s">
        <v>55</v>
      </c>
      <c r="F16" s="15" t="s">
        <v>56</v>
      </c>
      <c r="G16" s="18"/>
      <c r="H16" s="18"/>
      <c r="I16" s="19" t="s">
        <v>55</v>
      </c>
      <c r="J16" s="15" t="s">
        <v>56</v>
      </c>
      <c r="K16" s="18"/>
      <c r="L16" s="18"/>
      <c r="M16" s="19" t="s">
        <v>55</v>
      </c>
      <c r="N16" s="15" t="s">
        <v>56</v>
      </c>
      <c r="O16" s="18"/>
      <c r="P16" s="18"/>
      <c r="Q16" s="19" t="s">
        <v>55</v>
      </c>
      <c r="R16" s="15" t="s">
        <v>56</v>
      </c>
      <c r="S16" s="18"/>
      <c r="T16" s="18"/>
      <c r="U16" s="19" t="s">
        <v>55</v>
      </c>
      <c r="V16" s="15" t="s">
        <v>56</v>
      </c>
      <c r="W16" s="18"/>
      <c r="X16" s="18"/>
    </row>
    <row r="17" spans="1:24" ht="41.25" customHeight="1">
      <c r="A17" s="19" t="s">
        <v>57</v>
      </c>
      <c r="B17" s="21" t="s">
        <v>58</v>
      </c>
      <c r="C17" s="17">
        <f t="shared" si="2"/>
        <v>0</v>
      </c>
      <c r="D17" s="17">
        <f t="shared" si="2"/>
        <v>0</v>
      </c>
      <c r="E17" s="19" t="s">
        <v>57</v>
      </c>
      <c r="F17" s="21" t="s">
        <v>58</v>
      </c>
      <c r="G17" s="18"/>
      <c r="H17" s="18"/>
      <c r="I17" s="19" t="s">
        <v>57</v>
      </c>
      <c r="J17" s="21" t="s">
        <v>58</v>
      </c>
      <c r="K17" s="18"/>
      <c r="L17" s="18"/>
      <c r="M17" s="19" t="s">
        <v>57</v>
      </c>
      <c r="N17" s="21" t="s">
        <v>58</v>
      </c>
      <c r="O17" s="18"/>
      <c r="P17" s="18"/>
      <c r="Q17" s="19" t="s">
        <v>57</v>
      </c>
      <c r="R17" s="21" t="s">
        <v>58</v>
      </c>
      <c r="S17" s="18"/>
      <c r="T17" s="18"/>
      <c r="U17" s="19" t="s">
        <v>57</v>
      </c>
      <c r="V17" s="21" t="s">
        <v>58</v>
      </c>
      <c r="W17" s="18"/>
      <c r="X17" s="18"/>
    </row>
    <row r="18" spans="1:24" ht="18" customHeight="1" thickBot="1">
      <c r="A18" s="22" t="s">
        <v>59</v>
      </c>
      <c r="B18" s="23"/>
      <c r="C18" s="24"/>
      <c r="D18" s="24"/>
      <c r="E18" s="22" t="s">
        <v>59</v>
      </c>
      <c r="F18" s="23"/>
      <c r="G18" s="25"/>
      <c r="H18" s="25"/>
      <c r="I18" s="22" t="s">
        <v>59</v>
      </c>
      <c r="J18" s="23"/>
      <c r="K18" s="25"/>
      <c r="L18" s="25"/>
      <c r="M18" s="22" t="s">
        <v>59</v>
      </c>
      <c r="N18" s="23"/>
      <c r="O18" s="25"/>
      <c r="P18" s="25"/>
      <c r="Q18" s="22" t="s">
        <v>59</v>
      </c>
      <c r="R18" s="23"/>
      <c r="S18" s="25"/>
      <c r="T18" s="25"/>
      <c r="U18" s="22" t="s">
        <v>59</v>
      </c>
      <c r="V18" s="23"/>
      <c r="W18" s="25"/>
      <c r="X18" s="25"/>
    </row>
    <row r="19" spans="1:24" ht="18" customHeight="1" thickBot="1">
      <c r="A19" s="26" t="s">
        <v>60</v>
      </c>
      <c r="B19" s="27" t="s">
        <v>61</v>
      </c>
      <c r="C19" s="28">
        <f>SUM(C9:C18)</f>
        <v>6594371902.6800013</v>
      </c>
      <c r="D19" s="28">
        <f>SUM(D9:D18)</f>
        <v>5756362612.3899984</v>
      </c>
      <c r="E19" s="26" t="s">
        <v>60</v>
      </c>
      <c r="F19" s="27" t="s">
        <v>61</v>
      </c>
      <c r="G19" s="29">
        <f>SUM(G9:G18)</f>
        <v>5793025416.250001</v>
      </c>
      <c r="H19" s="29">
        <f>SUM(H9:H18)</f>
        <v>5017135775.2699995</v>
      </c>
      <c r="I19" s="26" t="s">
        <v>60</v>
      </c>
      <c r="J19" s="27" t="s">
        <v>61</v>
      </c>
      <c r="K19" s="29">
        <f>SUM(K9:K18)</f>
        <v>181724431.10000002</v>
      </c>
      <c r="L19" s="29">
        <f>SUM(L9:L18)</f>
        <v>244670587.49000001</v>
      </c>
      <c r="M19" s="26" t="s">
        <v>60</v>
      </c>
      <c r="N19" s="27" t="s">
        <v>61</v>
      </c>
      <c r="O19" s="29">
        <f>SUM(O9:O18)</f>
        <v>148745760.25999999</v>
      </c>
      <c r="P19" s="29">
        <f>SUM(P9:P18)</f>
        <v>180707736.77000001</v>
      </c>
      <c r="Q19" s="26" t="s">
        <v>60</v>
      </c>
      <c r="R19" s="27" t="s">
        <v>61</v>
      </c>
      <c r="S19" s="29">
        <f>SUM(S9:S18)</f>
        <v>330924742.58999997</v>
      </c>
      <c r="T19" s="29">
        <f>SUM(T9:T18)</f>
        <v>239403353.17000002</v>
      </c>
      <c r="U19" s="26" t="s">
        <v>60</v>
      </c>
      <c r="V19" s="27" t="s">
        <v>61</v>
      </c>
      <c r="W19" s="29">
        <f>SUM(W9:W18)</f>
        <v>139951552.47999999</v>
      </c>
      <c r="X19" s="29">
        <f>SUM(X9:X18)</f>
        <v>74445159.689999998</v>
      </c>
    </row>
    <row r="20" spans="1:24" ht="18" customHeight="1">
      <c r="A20" s="30" t="s">
        <v>62</v>
      </c>
      <c r="B20" s="31" t="s">
        <v>63</v>
      </c>
      <c r="C20" s="32"/>
      <c r="D20" s="32"/>
      <c r="E20" s="30" t="s">
        <v>62</v>
      </c>
      <c r="F20" s="31" t="s">
        <v>63</v>
      </c>
      <c r="G20" s="33"/>
      <c r="H20" s="33"/>
      <c r="I20" s="30" t="s">
        <v>62</v>
      </c>
      <c r="J20" s="31" t="s">
        <v>63</v>
      </c>
      <c r="K20" s="33"/>
      <c r="L20" s="33"/>
      <c r="M20" s="30" t="s">
        <v>62</v>
      </c>
      <c r="N20" s="31" t="s">
        <v>63</v>
      </c>
      <c r="O20" s="33"/>
      <c r="P20" s="33"/>
      <c r="Q20" s="30" t="s">
        <v>62</v>
      </c>
      <c r="R20" s="31" t="s">
        <v>63</v>
      </c>
      <c r="S20" s="33"/>
      <c r="T20" s="33"/>
      <c r="U20" s="30" t="s">
        <v>62</v>
      </c>
      <c r="V20" s="31" t="s">
        <v>63</v>
      </c>
      <c r="W20" s="33"/>
      <c r="X20" s="33"/>
    </row>
    <row r="21" spans="1:24" ht="18" customHeight="1">
      <c r="A21" s="19" t="s">
        <v>64</v>
      </c>
      <c r="B21" s="15" t="s">
        <v>65</v>
      </c>
      <c r="C21" s="17">
        <f>G21+K21+O21+S21+W21</f>
        <v>77970456463.230011</v>
      </c>
      <c r="D21" s="17">
        <f>H21+L21+P21+T21+X21</f>
        <v>77861609363.290009</v>
      </c>
      <c r="E21" s="19" t="s">
        <v>64</v>
      </c>
      <c r="F21" s="15" t="s">
        <v>65</v>
      </c>
      <c r="G21" s="18">
        <v>53215341502.940002</v>
      </c>
      <c r="H21" s="18">
        <v>54016364058.620003</v>
      </c>
      <c r="I21" s="19" t="s">
        <v>64</v>
      </c>
      <c r="J21" s="15" t="s">
        <v>65</v>
      </c>
      <c r="K21" s="18">
        <v>7461071203.1199999</v>
      </c>
      <c r="L21" s="18">
        <v>7054524052.6400003</v>
      </c>
      <c r="M21" s="19" t="s">
        <v>64</v>
      </c>
      <c r="N21" s="15" t="s">
        <v>65</v>
      </c>
      <c r="O21" s="18">
        <v>5566503889</v>
      </c>
      <c r="P21" s="18">
        <v>5271448524.4300003</v>
      </c>
      <c r="Q21" s="19" t="s">
        <v>64</v>
      </c>
      <c r="R21" s="15" t="s">
        <v>65</v>
      </c>
      <c r="S21" s="18">
        <v>4673465183.1400003</v>
      </c>
      <c r="T21" s="18">
        <v>4416070272.1300001</v>
      </c>
      <c r="U21" s="19" t="s">
        <v>64</v>
      </c>
      <c r="V21" s="15" t="s">
        <v>65</v>
      </c>
      <c r="W21" s="18">
        <v>7054074685.0299997</v>
      </c>
      <c r="X21" s="18">
        <v>7103202455.4700003</v>
      </c>
    </row>
    <row r="22" spans="1:24" ht="18" customHeight="1">
      <c r="A22" s="16" t="s">
        <v>66</v>
      </c>
      <c r="B22" s="15" t="s">
        <v>67</v>
      </c>
      <c r="C22" s="17">
        <f>G22+K22+O22+S22+W22</f>
        <v>94713470.5</v>
      </c>
      <c r="D22" s="17">
        <f>H22+L22+P22+T22+X22</f>
        <v>116909299.10000001</v>
      </c>
      <c r="E22" s="16" t="s">
        <v>66</v>
      </c>
      <c r="F22" s="15" t="s">
        <v>67</v>
      </c>
      <c r="G22" s="18">
        <v>88189319.689999998</v>
      </c>
      <c r="H22" s="18">
        <v>114171961.05</v>
      </c>
      <c r="I22" s="16" t="s">
        <v>66</v>
      </c>
      <c r="J22" s="15" t="s">
        <v>67</v>
      </c>
      <c r="K22" s="18">
        <v>1610017.31</v>
      </c>
      <c r="L22" s="18">
        <v>663314.12</v>
      </c>
      <c r="M22" s="16" t="s">
        <v>66</v>
      </c>
      <c r="N22" s="15" t="s">
        <v>67</v>
      </c>
      <c r="O22" s="18">
        <v>1694098.69</v>
      </c>
      <c r="P22" s="18">
        <v>747395.5</v>
      </c>
      <c r="Q22" s="16" t="s">
        <v>66</v>
      </c>
      <c r="R22" s="15" t="s">
        <v>67</v>
      </c>
      <c r="S22" s="18">
        <v>1610017.31</v>
      </c>
      <c r="T22" s="18">
        <v>663314.12</v>
      </c>
      <c r="U22" s="16" t="s">
        <v>66</v>
      </c>
      <c r="V22" s="15" t="s">
        <v>67</v>
      </c>
      <c r="W22" s="18">
        <v>1610017.5</v>
      </c>
      <c r="X22" s="18">
        <v>663314.31000000006</v>
      </c>
    </row>
    <row r="23" spans="1:24" ht="18" customHeight="1">
      <c r="A23" s="16" t="s">
        <v>68</v>
      </c>
      <c r="B23" s="15" t="s">
        <v>69</v>
      </c>
      <c r="C23" s="17">
        <f t="shared" ref="C23:D29" si="3">G23+K23+O23+S23+W23</f>
        <v>0</v>
      </c>
      <c r="D23" s="17">
        <f t="shared" si="3"/>
        <v>0</v>
      </c>
      <c r="E23" s="16" t="s">
        <v>68</v>
      </c>
      <c r="F23" s="15" t="s">
        <v>69</v>
      </c>
      <c r="G23" s="18"/>
      <c r="H23" s="18"/>
      <c r="I23" s="16" t="s">
        <v>68</v>
      </c>
      <c r="J23" s="15" t="s">
        <v>69</v>
      </c>
      <c r="K23" s="18"/>
      <c r="L23" s="18"/>
      <c r="M23" s="16" t="s">
        <v>68</v>
      </c>
      <c r="N23" s="15" t="s">
        <v>69</v>
      </c>
      <c r="O23" s="18"/>
      <c r="P23" s="18"/>
      <c r="Q23" s="16" t="s">
        <v>68</v>
      </c>
      <c r="R23" s="15" t="s">
        <v>69</v>
      </c>
      <c r="S23" s="18"/>
      <c r="T23" s="18"/>
      <c r="U23" s="16" t="s">
        <v>68</v>
      </c>
      <c r="V23" s="15" t="s">
        <v>69</v>
      </c>
      <c r="W23" s="18"/>
      <c r="X23" s="18"/>
    </row>
    <row r="24" spans="1:24" ht="18" customHeight="1">
      <c r="A24" s="19" t="s">
        <v>70</v>
      </c>
      <c r="B24" s="15" t="s">
        <v>71</v>
      </c>
      <c r="C24" s="17">
        <f t="shared" si="3"/>
        <v>0</v>
      </c>
      <c r="D24" s="17">
        <f t="shared" si="3"/>
        <v>0</v>
      </c>
      <c r="E24" s="19" t="s">
        <v>70</v>
      </c>
      <c r="F24" s="15" t="s">
        <v>71</v>
      </c>
      <c r="G24" s="18"/>
      <c r="H24" s="18"/>
      <c r="I24" s="19" t="s">
        <v>70</v>
      </c>
      <c r="J24" s="15" t="s">
        <v>71</v>
      </c>
      <c r="K24" s="18"/>
      <c r="L24" s="18"/>
      <c r="M24" s="19" t="s">
        <v>70</v>
      </c>
      <c r="N24" s="15" t="s">
        <v>71</v>
      </c>
      <c r="O24" s="18"/>
      <c r="P24" s="18"/>
      <c r="Q24" s="19" t="s">
        <v>70</v>
      </c>
      <c r="R24" s="15" t="s">
        <v>71</v>
      </c>
      <c r="S24" s="18"/>
      <c r="T24" s="18"/>
      <c r="U24" s="19" t="s">
        <v>70</v>
      </c>
      <c r="V24" s="15" t="s">
        <v>71</v>
      </c>
      <c r="W24" s="18"/>
      <c r="X24" s="18"/>
    </row>
    <row r="25" spans="1:24" ht="18" customHeight="1">
      <c r="A25" s="19" t="s">
        <v>72</v>
      </c>
      <c r="B25" s="15" t="s">
        <v>73</v>
      </c>
      <c r="C25" s="17">
        <f t="shared" si="3"/>
        <v>0</v>
      </c>
      <c r="D25" s="17">
        <f t="shared" si="3"/>
        <v>0</v>
      </c>
      <c r="E25" s="19" t="s">
        <v>72</v>
      </c>
      <c r="F25" s="15" t="s">
        <v>73</v>
      </c>
      <c r="G25" s="18"/>
      <c r="H25" s="18"/>
      <c r="I25" s="19" t="s">
        <v>72</v>
      </c>
      <c r="J25" s="15" t="s">
        <v>73</v>
      </c>
      <c r="K25" s="18"/>
      <c r="L25" s="18"/>
      <c r="M25" s="19" t="s">
        <v>72</v>
      </c>
      <c r="N25" s="15" t="s">
        <v>73</v>
      </c>
      <c r="O25" s="18"/>
      <c r="P25" s="18"/>
      <c r="Q25" s="19" t="s">
        <v>72</v>
      </c>
      <c r="R25" s="15" t="s">
        <v>73</v>
      </c>
      <c r="S25" s="18"/>
      <c r="T25" s="18"/>
      <c r="U25" s="19" t="s">
        <v>72</v>
      </c>
      <c r="V25" s="15" t="s">
        <v>73</v>
      </c>
      <c r="W25" s="18"/>
      <c r="X25" s="18"/>
    </row>
    <row r="26" spans="1:24" ht="18" customHeight="1">
      <c r="A26" s="19" t="s">
        <v>74</v>
      </c>
      <c r="B26" s="15" t="s">
        <v>75</v>
      </c>
      <c r="C26" s="17">
        <f t="shared" si="3"/>
        <v>0</v>
      </c>
      <c r="D26" s="17">
        <f t="shared" si="3"/>
        <v>0</v>
      </c>
      <c r="E26" s="19" t="s">
        <v>74</v>
      </c>
      <c r="F26" s="15" t="s">
        <v>75</v>
      </c>
      <c r="G26" s="20"/>
      <c r="H26" s="20"/>
      <c r="I26" s="19" t="s">
        <v>74</v>
      </c>
      <c r="J26" s="15" t="s">
        <v>75</v>
      </c>
      <c r="K26" s="20"/>
      <c r="L26" s="20"/>
      <c r="M26" s="19" t="s">
        <v>74</v>
      </c>
      <c r="N26" s="15" t="s">
        <v>75</v>
      </c>
      <c r="O26" s="20"/>
      <c r="P26" s="20"/>
      <c r="Q26" s="19" t="s">
        <v>74</v>
      </c>
      <c r="R26" s="15" t="s">
        <v>75</v>
      </c>
      <c r="S26" s="20"/>
      <c r="T26" s="20"/>
      <c r="U26" s="19" t="s">
        <v>74</v>
      </c>
      <c r="V26" s="15" t="s">
        <v>75</v>
      </c>
      <c r="W26" s="20"/>
      <c r="X26" s="20"/>
    </row>
    <row r="27" spans="1:24" ht="24" customHeight="1">
      <c r="A27" s="19" t="s">
        <v>76</v>
      </c>
      <c r="B27" s="21" t="s">
        <v>77</v>
      </c>
      <c r="C27" s="17">
        <f t="shared" si="3"/>
        <v>0</v>
      </c>
      <c r="D27" s="17">
        <f t="shared" si="3"/>
        <v>0</v>
      </c>
      <c r="E27" s="19" t="s">
        <v>76</v>
      </c>
      <c r="F27" s="21" t="s">
        <v>77</v>
      </c>
      <c r="G27" s="18"/>
      <c r="H27" s="18"/>
      <c r="I27" s="19" t="s">
        <v>76</v>
      </c>
      <c r="J27" s="21" t="s">
        <v>77</v>
      </c>
      <c r="K27" s="18"/>
      <c r="L27" s="18"/>
      <c r="M27" s="19" t="s">
        <v>76</v>
      </c>
      <c r="N27" s="21" t="s">
        <v>77</v>
      </c>
      <c r="O27" s="18"/>
      <c r="P27" s="18"/>
      <c r="Q27" s="19" t="s">
        <v>76</v>
      </c>
      <c r="R27" s="21" t="s">
        <v>77</v>
      </c>
      <c r="S27" s="18"/>
      <c r="T27" s="18"/>
      <c r="U27" s="19" t="s">
        <v>76</v>
      </c>
      <c r="V27" s="21" t="s">
        <v>77</v>
      </c>
      <c r="W27" s="18"/>
      <c r="X27" s="18"/>
    </row>
    <row r="28" spans="1:24" ht="18" customHeight="1">
      <c r="A28" s="19" t="s">
        <v>78</v>
      </c>
      <c r="B28" s="15" t="s">
        <v>79</v>
      </c>
      <c r="C28" s="17">
        <f t="shared" si="3"/>
        <v>0</v>
      </c>
      <c r="D28" s="17">
        <f t="shared" si="3"/>
        <v>0</v>
      </c>
      <c r="E28" s="19" t="s">
        <v>78</v>
      </c>
      <c r="F28" s="15" t="s">
        <v>79</v>
      </c>
      <c r="G28" s="18"/>
      <c r="H28" s="18"/>
      <c r="I28" s="19" t="s">
        <v>78</v>
      </c>
      <c r="J28" s="15" t="s">
        <v>79</v>
      </c>
      <c r="K28" s="18"/>
      <c r="L28" s="18"/>
      <c r="M28" s="19" t="s">
        <v>78</v>
      </c>
      <c r="N28" s="15" t="s">
        <v>79</v>
      </c>
      <c r="O28" s="18"/>
      <c r="P28" s="18"/>
      <c r="Q28" s="19" t="s">
        <v>78</v>
      </c>
      <c r="R28" s="15" t="s">
        <v>79</v>
      </c>
      <c r="S28" s="18"/>
      <c r="T28" s="18"/>
      <c r="U28" s="19" t="s">
        <v>78</v>
      </c>
      <c r="V28" s="15" t="s">
        <v>79</v>
      </c>
      <c r="W28" s="18"/>
      <c r="X28" s="18"/>
    </row>
    <row r="29" spans="1:24" ht="18" customHeight="1" thickBot="1">
      <c r="A29" s="19" t="s">
        <v>80</v>
      </c>
      <c r="B29" s="15"/>
      <c r="C29" s="17">
        <f t="shared" si="3"/>
        <v>0</v>
      </c>
      <c r="D29" s="17">
        <f t="shared" si="3"/>
        <v>0</v>
      </c>
      <c r="E29" s="19" t="s">
        <v>80</v>
      </c>
      <c r="F29" s="15"/>
      <c r="G29" s="20"/>
      <c r="H29" s="20"/>
      <c r="I29" s="19" t="s">
        <v>80</v>
      </c>
      <c r="J29" s="15"/>
      <c r="K29" s="20"/>
      <c r="L29" s="20"/>
      <c r="M29" s="19" t="s">
        <v>80</v>
      </c>
      <c r="N29" s="15"/>
      <c r="O29" s="20"/>
      <c r="P29" s="20"/>
      <c r="Q29" s="19" t="s">
        <v>80</v>
      </c>
      <c r="R29" s="15"/>
      <c r="S29" s="20"/>
      <c r="T29" s="20"/>
      <c r="U29" s="19" t="s">
        <v>80</v>
      </c>
      <c r="V29" s="15"/>
      <c r="W29" s="20"/>
      <c r="X29" s="20"/>
    </row>
    <row r="30" spans="1:24" ht="18" customHeight="1" thickBot="1">
      <c r="A30" s="34" t="s">
        <v>81</v>
      </c>
      <c r="B30" s="35" t="s">
        <v>82</v>
      </c>
      <c r="C30" s="36">
        <f>SUM(C21:C29)</f>
        <v>78065169933.730011</v>
      </c>
      <c r="D30" s="36">
        <f>SUM(D21:D29)</f>
        <v>77978518662.390015</v>
      </c>
      <c r="E30" s="34" t="s">
        <v>83</v>
      </c>
      <c r="F30" s="35" t="s">
        <v>82</v>
      </c>
      <c r="G30" s="37">
        <f>SUM(G21:G29)</f>
        <v>53303530822.630005</v>
      </c>
      <c r="H30" s="37">
        <f>SUM(H21:H29)</f>
        <v>54130536019.670006</v>
      </c>
      <c r="I30" s="34" t="s">
        <v>83</v>
      </c>
      <c r="J30" s="35" t="s">
        <v>82</v>
      </c>
      <c r="K30" s="37">
        <f>SUM(K21:K29)</f>
        <v>7462681220.4300003</v>
      </c>
      <c r="L30" s="37">
        <f>SUM(L21:L29)</f>
        <v>7055187366.7600002</v>
      </c>
      <c r="M30" s="34" t="s">
        <v>83</v>
      </c>
      <c r="N30" s="35" t="s">
        <v>82</v>
      </c>
      <c r="O30" s="37">
        <f>SUM(O21:O29)</f>
        <v>5568197987.6899996</v>
      </c>
      <c r="P30" s="37">
        <f>SUM(P21:P29)</f>
        <v>5272195919.9300003</v>
      </c>
      <c r="Q30" s="34" t="s">
        <v>83</v>
      </c>
      <c r="R30" s="35" t="s">
        <v>82</v>
      </c>
      <c r="S30" s="37">
        <f>SUM(S21:S29)</f>
        <v>4675075200.4500008</v>
      </c>
      <c r="T30" s="37">
        <f>SUM(T21:T29)</f>
        <v>4416733586.25</v>
      </c>
      <c r="U30" s="34" t="s">
        <v>83</v>
      </c>
      <c r="V30" s="35" t="s">
        <v>82</v>
      </c>
      <c r="W30" s="37">
        <f>SUM(W21:W29)</f>
        <v>7055684702.5299997</v>
      </c>
      <c r="X30" s="37">
        <f>SUM(X21:X29)</f>
        <v>7103865769.7800007</v>
      </c>
    </row>
    <row r="31" spans="1:24" ht="18" customHeight="1" thickBot="1">
      <c r="A31" s="26" t="s">
        <v>84</v>
      </c>
      <c r="B31" s="27" t="s">
        <v>85</v>
      </c>
      <c r="C31" s="28">
        <f>SUM(C19+C30)</f>
        <v>84659541836.410019</v>
      </c>
      <c r="D31" s="28">
        <f>SUM(D19+D30)</f>
        <v>83734881274.780014</v>
      </c>
      <c r="E31" s="26" t="s">
        <v>84</v>
      </c>
      <c r="F31" s="27" t="s">
        <v>85</v>
      </c>
      <c r="G31" s="29">
        <f>SUM(G19+G30)</f>
        <v>59096556238.880005</v>
      </c>
      <c r="H31" s="29">
        <f>SUM(H19+H30)</f>
        <v>59147671794.940002</v>
      </c>
      <c r="I31" s="26" t="s">
        <v>84</v>
      </c>
      <c r="J31" s="27" t="s">
        <v>85</v>
      </c>
      <c r="K31" s="29">
        <f>SUM(K19+K30)</f>
        <v>7644405651.5300007</v>
      </c>
      <c r="L31" s="29">
        <f>SUM(L19+L30)</f>
        <v>7299857954.25</v>
      </c>
      <c r="M31" s="26" t="s">
        <v>84</v>
      </c>
      <c r="N31" s="27" t="s">
        <v>85</v>
      </c>
      <c r="O31" s="29">
        <f>SUM(O19+O30)</f>
        <v>5716943747.9499998</v>
      </c>
      <c r="P31" s="29">
        <f>SUM(P19+P30)</f>
        <v>5452903656.7000008</v>
      </c>
      <c r="Q31" s="26" t="s">
        <v>84</v>
      </c>
      <c r="R31" s="27" t="s">
        <v>85</v>
      </c>
      <c r="S31" s="29">
        <f>SUM(S19+S30)</f>
        <v>5005999943.0400009</v>
      </c>
      <c r="T31" s="29">
        <f>SUM(T19+T30)</f>
        <v>4656136939.4200001</v>
      </c>
      <c r="U31" s="26" t="s">
        <v>84</v>
      </c>
      <c r="V31" s="27" t="s">
        <v>85</v>
      </c>
      <c r="W31" s="29">
        <f>SUM(W19+W30)</f>
        <v>7195636255.0099993</v>
      </c>
      <c r="X31" s="29">
        <f>SUM(X19+X30)</f>
        <v>7178310929.4700003</v>
      </c>
    </row>
    <row r="32" spans="1:24" ht="18" customHeight="1">
      <c r="A32" s="30"/>
      <c r="B32" s="38" t="s">
        <v>86</v>
      </c>
      <c r="C32" s="39"/>
      <c r="D32" s="39"/>
      <c r="E32" s="30"/>
      <c r="F32" s="38" t="s">
        <v>86</v>
      </c>
      <c r="G32" s="40"/>
      <c r="H32" s="40"/>
      <c r="I32" s="30"/>
      <c r="J32" s="38" t="s">
        <v>86</v>
      </c>
      <c r="K32" s="40"/>
      <c r="L32" s="40"/>
      <c r="M32" s="30"/>
      <c r="N32" s="38" t="s">
        <v>86</v>
      </c>
      <c r="O32" s="40"/>
      <c r="P32" s="40"/>
      <c r="Q32" s="30"/>
      <c r="R32" s="38" t="s">
        <v>86</v>
      </c>
      <c r="S32" s="40"/>
      <c r="T32" s="40"/>
      <c r="U32" s="30"/>
      <c r="V32" s="38" t="s">
        <v>86</v>
      </c>
      <c r="W32" s="40"/>
      <c r="X32" s="40"/>
    </row>
    <row r="33" spans="1:24" ht="18" customHeight="1">
      <c r="A33" s="19" t="s">
        <v>87</v>
      </c>
      <c r="B33" s="14" t="s">
        <v>88</v>
      </c>
      <c r="C33" s="17"/>
      <c r="D33" s="17"/>
      <c r="E33" s="19" t="s">
        <v>87</v>
      </c>
      <c r="F33" s="14" t="s">
        <v>88</v>
      </c>
      <c r="G33" s="18"/>
      <c r="H33" s="18"/>
      <c r="I33" s="19" t="s">
        <v>87</v>
      </c>
      <c r="J33" s="14" t="s">
        <v>88</v>
      </c>
      <c r="K33" s="18"/>
      <c r="L33" s="18"/>
      <c r="M33" s="19" t="s">
        <v>87</v>
      </c>
      <c r="N33" s="14" t="s">
        <v>88</v>
      </c>
      <c r="O33" s="18"/>
      <c r="P33" s="18"/>
      <c r="Q33" s="19" t="s">
        <v>87</v>
      </c>
      <c r="R33" s="14" t="s">
        <v>88</v>
      </c>
      <c r="S33" s="18"/>
      <c r="T33" s="18"/>
      <c r="U33" s="19" t="s">
        <v>87</v>
      </c>
      <c r="V33" s="14" t="s">
        <v>88</v>
      </c>
      <c r="W33" s="18"/>
      <c r="X33" s="18"/>
    </row>
    <row r="34" spans="1:24" ht="18" customHeight="1">
      <c r="A34" s="16" t="s">
        <v>89</v>
      </c>
      <c r="B34" s="14" t="s">
        <v>90</v>
      </c>
      <c r="C34" s="17"/>
      <c r="D34" s="17"/>
      <c r="E34" s="16" t="s">
        <v>89</v>
      </c>
      <c r="F34" s="14" t="s">
        <v>90</v>
      </c>
      <c r="G34" s="18"/>
      <c r="H34" s="18"/>
      <c r="I34" s="16" t="s">
        <v>89</v>
      </c>
      <c r="J34" s="14" t="s">
        <v>90</v>
      </c>
      <c r="K34" s="18"/>
      <c r="L34" s="18"/>
      <c r="M34" s="16" t="s">
        <v>89</v>
      </c>
      <c r="N34" s="14" t="s">
        <v>90</v>
      </c>
      <c r="O34" s="18"/>
      <c r="P34" s="18"/>
      <c r="Q34" s="16" t="s">
        <v>89</v>
      </c>
      <c r="R34" s="14" t="s">
        <v>90</v>
      </c>
      <c r="S34" s="18"/>
      <c r="T34" s="18"/>
      <c r="U34" s="16" t="s">
        <v>89</v>
      </c>
      <c r="V34" s="14" t="s">
        <v>90</v>
      </c>
      <c r="W34" s="18"/>
      <c r="X34" s="18"/>
    </row>
    <row r="35" spans="1:24" ht="18" customHeight="1">
      <c r="A35" s="19" t="s">
        <v>91</v>
      </c>
      <c r="B35" s="15" t="s">
        <v>92</v>
      </c>
      <c r="C35" s="17">
        <f>G35+K35+O35+S35+W35</f>
        <v>5323615362.2399998</v>
      </c>
      <c r="D35" s="17">
        <f>H35+L35+P35+T35+X35</f>
        <v>5181097104.8400002</v>
      </c>
      <c r="E35" s="19" t="s">
        <v>91</v>
      </c>
      <c r="F35" s="15" t="s">
        <v>92</v>
      </c>
      <c r="G35" s="18">
        <v>5183720855.6899996</v>
      </c>
      <c r="H35" s="18">
        <v>5140403324.5600004</v>
      </c>
      <c r="I35" s="19" t="s">
        <v>91</v>
      </c>
      <c r="J35" s="15" t="s">
        <v>92</v>
      </c>
      <c r="K35" s="18">
        <v>94751365.530000001</v>
      </c>
      <c r="L35" s="18">
        <v>7951682</v>
      </c>
      <c r="M35" s="19" t="s">
        <v>91</v>
      </c>
      <c r="N35" s="15" t="s">
        <v>92</v>
      </c>
      <c r="O35" s="18">
        <v>21362950.640000001</v>
      </c>
      <c r="P35" s="18">
        <v>10008540.970000001</v>
      </c>
      <c r="Q35" s="19" t="s">
        <v>91</v>
      </c>
      <c r="R35" s="15" t="s">
        <v>92</v>
      </c>
      <c r="S35" s="18">
        <v>8966197.3800000008</v>
      </c>
      <c r="T35" s="18">
        <v>7933731.6600000001</v>
      </c>
      <c r="U35" s="19" t="s">
        <v>91</v>
      </c>
      <c r="V35" s="15" t="s">
        <v>92</v>
      </c>
      <c r="W35" s="18">
        <v>14813993</v>
      </c>
      <c r="X35" s="18">
        <v>14799825.65</v>
      </c>
    </row>
    <row r="36" spans="1:24" ht="18" customHeight="1">
      <c r="A36" s="19" t="s">
        <v>93</v>
      </c>
      <c r="B36" s="15" t="s">
        <v>94</v>
      </c>
      <c r="C36" s="17">
        <f t="shared" ref="C36:D37" si="4">G36+K36+O36+S36+W36</f>
        <v>529250413.08999997</v>
      </c>
      <c r="D36" s="17">
        <f t="shared" si="4"/>
        <v>-5.77</v>
      </c>
      <c r="E36" s="19" t="s">
        <v>93</v>
      </c>
      <c r="F36" s="15" t="s">
        <v>94</v>
      </c>
      <c r="G36" s="18">
        <v>529250413.08999997</v>
      </c>
      <c r="H36" s="18">
        <v>-5.77</v>
      </c>
      <c r="I36" s="19" t="s">
        <v>93</v>
      </c>
      <c r="J36" s="15" t="s">
        <v>94</v>
      </c>
      <c r="K36" s="18"/>
      <c r="L36" s="18"/>
      <c r="M36" s="19" t="s">
        <v>93</v>
      </c>
      <c r="N36" s="15" t="s">
        <v>94</v>
      </c>
      <c r="O36" s="18"/>
      <c r="P36" s="18"/>
      <c r="Q36" s="19" t="s">
        <v>93</v>
      </c>
      <c r="R36" s="15" t="s">
        <v>94</v>
      </c>
      <c r="S36" s="18"/>
      <c r="T36" s="18"/>
      <c r="U36" s="19" t="s">
        <v>93</v>
      </c>
      <c r="V36" s="15" t="s">
        <v>94</v>
      </c>
      <c r="W36" s="18"/>
      <c r="X36" s="18"/>
    </row>
    <row r="37" spans="1:24" ht="18" customHeight="1">
      <c r="A37" s="19" t="s">
        <v>95</v>
      </c>
      <c r="B37" s="15" t="s">
        <v>96</v>
      </c>
      <c r="C37" s="17">
        <f t="shared" si="4"/>
        <v>805754221.25</v>
      </c>
      <c r="D37" s="17">
        <f t="shared" si="4"/>
        <v>455068391.48000002</v>
      </c>
      <c r="E37" s="19" t="s">
        <v>95</v>
      </c>
      <c r="F37" s="15" t="s">
        <v>96</v>
      </c>
      <c r="G37" s="18">
        <v>805694220.85000002</v>
      </c>
      <c r="H37" s="18">
        <v>454873271.48000002</v>
      </c>
      <c r="I37" s="19" t="s">
        <v>95</v>
      </c>
      <c r="J37" s="15" t="s">
        <v>96</v>
      </c>
      <c r="K37" s="18"/>
      <c r="L37" s="18">
        <v>195120</v>
      </c>
      <c r="M37" s="19" t="s">
        <v>95</v>
      </c>
      <c r="N37" s="15" t="s">
        <v>96</v>
      </c>
      <c r="O37" s="18">
        <v>60000</v>
      </c>
      <c r="P37" s="18"/>
      <c r="Q37" s="19" t="s">
        <v>95</v>
      </c>
      <c r="R37" s="15" t="s">
        <v>96</v>
      </c>
      <c r="S37" s="18">
        <v>0.4</v>
      </c>
      <c r="T37" s="18"/>
      <c r="U37" s="19" t="s">
        <v>95</v>
      </c>
      <c r="V37" s="15" t="s">
        <v>96</v>
      </c>
      <c r="W37" s="18"/>
      <c r="X37" s="18"/>
    </row>
    <row r="38" spans="1:24" ht="18" customHeight="1">
      <c r="A38" s="19" t="s">
        <v>97</v>
      </c>
      <c r="B38" s="15" t="s">
        <v>98</v>
      </c>
      <c r="C38" s="17">
        <f>G38+K38+O38+S38+W38</f>
        <v>184991967.57000002</v>
      </c>
      <c r="D38" s="17">
        <f>H38+L38+P38+T38+X38</f>
        <v>82268305.340000004</v>
      </c>
      <c r="E38" s="19" t="s">
        <v>97</v>
      </c>
      <c r="F38" s="15" t="s">
        <v>98</v>
      </c>
      <c r="G38" s="18">
        <v>184840885.83000001</v>
      </c>
      <c r="H38" s="18">
        <v>82268305.340000004</v>
      </c>
      <c r="I38" s="19" t="s">
        <v>97</v>
      </c>
      <c r="J38" s="15" t="s">
        <v>98</v>
      </c>
      <c r="K38" s="18"/>
      <c r="L38" s="18"/>
      <c r="M38" s="19" t="s">
        <v>97</v>
      </c>
      <c r="N38" s="15" t="s">
        <v>98</v>
      </c>
      <c r="O38" s="18">
        <v>151081.74</v>
      </c>
      <c r="P38" s="18"/>
      <c r="Q38" s="19" t="s">
        <v>97</v>
      </c>
      <c r="R38" s="15" t="s">
        <v>98</v>
      </c>
      <c r="S38" s="18"/>
      <c r="T38" s="18"/>
      <c r="U38" s="19" t="s">
        <v>97</v>
      </c>
      <c r="V38" s="15" t="s">
        <v>98</v>
      </c>
      <c r="W38" s="18"/>
      <c r="X38" s="18"/>
    </row>
    <row r="39" spans="1:24" ht="18" customHeight="1">
      <c r="A39" s="19" t="s">
        <v>99</v>
      </c>
      <c r="B39" s="15" t="s">
        <v>100</v>
      </c>
      <c r="C39" s="17">
        <f t="shared" ref="C39:D46" si="5">G39+K39+O39+S39+W39</f>
        <v>0</v>
      </c>
      <c r="D39" s="17">
        <f t="shared" si="5"/>
        <v>0</v>
      </c>
      <c r="E39" s="19" t="s">
        <v>99</v>
      </c>
      <c r="F39" s="15" t="s">
        <v>100</v>
      </c>
      <c r="G39" s="18"/>
      <c r="H39" s="18"/>
      <c r="I39" s="19" t="s">
        <v>99</v>
      </c>
      <c r="J39" s="15" t="s">
        <v>100</v>
      </c>
      <c r="K39" s="18"/>
      <c r="L39" s="18"/>
      <c r="M39" s="19" t="s">
        <v>99</v>
      </c>
      <c r="N39" s="15" t="s">
        <v>100</v>
      </c>
      <c r="O39" s="18"/>
      <c r="P39" s="18"/>
      <c r="Q39" s="19" t="s">
        <v>99</v>
      </c>
      <c r="R39" s="15" t="s">
        <v>100</v>
      </c>
      <c r="S39" s="18"/>
      <c r="T39" s="18"/>
      <c r="U39" s="19" t="s">
        <v>99</v>
      </c>
      <c r="V39" s="15" t="s">
        <v>100</v>
      </c>
      <c r="W39" s="18"/>
      <c r="X39" s="18"/>
    </row>
    <row r="40" spans="1:24" ht="18" customHeight="1">
      <c r="A40" s="19" t="s">
        <v>101</v>
      </c>
      <c r="B40" s="15" t="s">
        <v>102</v>
      </c>
      <c r="C40" s="17">
        <f t="shared" si="5"/>
        <v>0</v>
      </c>
      <c r="D40" s="17">
        <f t="shared" si="5"/>
        <v>0</v>
      </c>
      <c r="E40" s="19" t="s">
        <v>101</v>
      </c>
      <c r="F40" s="15" t="s">
        <v>102</v>
      </c>
      <c r="G40" s="18"/>
      <c r="H40" s="18"/>
      <c r="I40" s="19" t="s">
        <v>101</v>
      </c>
      <c r="J40" s="15" t="s">
        <v>102</v>
      </c>
      <c r="K40" s="18"/>
      <c r="L40" s="18"/>
      <c r="M40" s="19" t="s">
        <v>101</v>
      </c>
      <c r="N40" s="15" t="s">
        <v>102</v>
      </c>
      <c r="O40" s="18"/>
      <c r="P40" s="18"/>
      <c r="Q40" s="19" t="s">
        <v>101</v>
      </c>
      <c r="R40" s="15" t="s">
        <v>102</v>
      </c>
      <c r="S40" s="18"/>
      <c r="T40" s="18"/>
      <c r="U40" s="19" t="s">
        <v>101</v>
      </c>
      <c r="V40" s="15" t="s">
        <v>102</v>
      </c>
      <c r="W40" s="18"/>
      <c r="X40" s="18"/>
    </row>
    <row r="41" spans="1:24" ht="18" customHeight="1">
      <c r="A41" s="19" t="s">
        <v>103</v>
      </c>
      <c r="B41" s="15" t="s">
        <v>104</v>
      </c>
      <c r="C41" s="17">
        <f t="shared" si="5"/>
        <v>168567832.06</v>
      </c>
      <c r="D41" s="17">
        <f t="shared" si="5"/>
        <v>357667.81</v>
      </c>
      <c r="E41" s="19" t="s">
        <v>103</v>
      </c>
      <c r="F41" s="15" t="s">
        <v>104</v>
      </c>
      <c r="G41" s="18">
        <v>168567832.06</v>
      </c>
      <c r="H41" s="18">
        <v>357667.81</v>
      </c>
      <c r="I41" s="19" t="s">
        <v>103</v>
      </c>
      <c r="J41" s="15" t="s">
        <v>104</v>
      </c>
      <c r="K41" s="18"/>
      <c r="L41" s="18"/>
      <c r="M41" s="19" t="s">
        <v>103</v>
      </c>
      <c r="N41" s="15" t="s">
        <v>104</v>
      </c>
      <c r="O41" s="18"/>
      <c r="P41" s="18"/>
      <c r="Q41" s="19" t="s">
        <v>103</v>
      </c>
      <c r="R41" s="15" t="s">
        <v>104</v>
      </c>
      <c r="S41" s="18"/>
      <c r="T41" s="18"/>
      <c r="U41" s="19" t="s">
        <v>103</v>
      </c>
      <c r="V41" s="15" t="s">
        <v>104</v>
      </c>
      <c r="W41" s="18"/>
      <c r="X41" s="18"/>
    </row>
    <row r="42" spans="1:24" ht="18" customHeight="1">
      <c r="A42" s="19" t="s">
        <v>105</v>
      </c>
      <c r="B42" s="15" t="s">
        <v>106</v>
      </c>
      <c r="C42" s="17">
        <f t="shared" si="5"/>
        <v>0</v>
      </c>
      <c r="D42" s="17">
        <f t="shared" si="5"/>
        <v>693454250.71000004</v>
      </c>
      <c r="E42" s="19" t="s">
        <v>105</v>
      </c>
      <c r="F42" s="15" t="s">
        <v>106</v>
      </c>
      <c r="G42" s="18"/>
      <c r="H42" s="18">
        <v>693454250.71000004</v>
      </c>
      <c r="I42" s="19" t="s">
        <v>105</v>
      </c>
      <c r="J42" s="15" t="s">
        <v>106</v>
      </c>
      <c r="K42" s="18"/>
      <c r="L42" s="18"/>
      <c r="M42" s="19" t="s">
        <v>105</v>
      </c>
      <c r="N42" s="15" t="s">
        <v>106</v>
      </c>
      <c r="O42" s="18"/>
      <c r="P42" s="18"/>
      <c r="Q42" s="19" t="s">
        <v>105</v>
      </c>
      <c r="R42" s="15" t="s">
        <v>106</v>
      </c>
      <c r="S42" s="18"/>
      <c r="T42" s="18"/>
      <c r="U42" s="19" t="s">
        <v>105</v>
      </c>
      <c r="V42" s="15" t="s">
        <v>106</v>
      </c>
      <c r="W42" s="18"/>
      <c r="X42" s="18"/>
    </row>
    <row r="43" spans="1:24" ht="18" customHeight="1">
      <c r="A43" s="19" t="s">
        <v>107</v>
      </c>
      <c r="B43" s="15" t="s">
        <v>108</v>
      </c>
      <c r="C43" s="17">
        <f t="shared" si="5"/>
        <v>0</v>
      </c>
      <c r="D43" s="17">
        <f t="shared" si="5"/>
        <v>0</v>
      </c>
      <c r="E43" s="19" t="s">
        <v>107</v>
      </c>
      <c r="F43" s="15" t="s">
        <v>108</v>
      </c>
      <c r="G43" s="18"/>
      <c r="H43" s="18"/>
      <c r="I43" s="19" t="s">
        <v>107</v>
      </c>
      <c r="J43" s="15" t="s">
        <v>108</v>
      </c>
      <c r="K43" s="18"/>
      <c r="L43" s="18"/>
      <c r="M43" s="19" t="s">
        <v>107</v>
      </c>
      <c r="N43" s="15" t="s">
        <v>108</v>
      </c>
      <c r="O43" s="18"/>
      <c r="P43" s="18"/>
      <c r="Q43" s="19" t="s">
        <v>107</v>
      </c>
      <c r="R43" s="15" t="s">
        <v>108</v>
      </c>
      <c r="S43" s="18"/>
      <c r="T43" s="18"/>
      <c r="U43" s="19" t="s">
        <v>107</v>
      </c>
      <c r="V43" s="15" t="s">
        <v>108</v>
      </c>
      <c r="W43" s="18"/>
      <c r="X43" s="18"/>
    </row>
    <row r="44" spans="1:24" ht="18" customHeight="1">
      <c r="A44" s="19" t="s">
        <v>109</v>
      </c>
      <c r="B44" s="15" t="s">
        <v>110</v>
      </c>
      <c r="C44" s="17">
        <f t="shared" si="5"/>
        <v>0</v>
      </c>
      <c r="D44" s="17">
        <f t="shared" si="5"/>
        <v>157263.18000221252</v>
      </c>
      <c r="E44" s="19" t="s">
        <v>109</v>
      </c>
      <c r="F44" s="15" t="s">
        <v>110</v>
      </c>
      <c r="G44" s="18">
        <v>-40830175038.620003</v>
      </c>
      <c r="H44" s="18">
        <v>-46938009397.739998</v>
      </c>
      <c r="I44" s="19" t="s">
        <v>109</v>
      </c>
      <c r="J44" s="15" t="s">
        <v>110</v>
      </c>
      <c r="K44" s="18">
        <v>13554429553.09</v>
      </c>
      <c r="L44" s="18">
        <v>15831960777.299999</v>
      </c>
      <c r="M44" s="19" t="s">
        <v>109</v>
      </c>
      <c r="N44" s="15" t="s">
        <v>110</v>
      </c>
      <c r="O44" s="18">
        <v>10967864082.65</v>
      </c>
      <c r="P44" s="18">
        <v>12588314720.5</v>
      </c>
      <c r="Q44" s="19" t="s">
        <v>109</v>
      </c>
      <c r="R44" s="15" t="s">
        <v>110</v>
      </c>
      <c r="S44" s="18">
        <v>6808224024.1400003</v>
      </c>
      <c r="T44" s="18">
        <v>7603646075.2200003</v>
      </c>
      <c r="U44" s="19" t="s">
        <v>109</v>
      </c>
      <c r="V44" s="15" t="s">
        <v>110</v>
      </c>
      <c r="W44" s="18">
        <v>9499657378.7399998</v>
      </c>
      <c r="X44" s="18">
        <v>10914245087.9</v>
      </c>
    </row>
    <row r="45" spans="1:24" ht="39" customHeight="1">
      <c r="A45" s="19" t="s">
        <v>111</v>
      </c>
      <c r="B45" s="21" t="s">
        <v>112</v>
      </c>
      <c r="C45" s="17">
        <f t="shared" si="5"/>
        <v>0</v>
      </c>
      <c r="D45" s="17">
        <f t="shared" si="5"/>
        <v>0</v>
      </c>
      <c r="E45" s="19" t="s">
        <v>111</v>
      </c>
      <c r="F45" s="21" t="s">
        <v>112</v>
      </c>
      <c r="G45" s="18"/>
      <c r="H45" s="18"/>
      <c r="I45" s="19" t="s">
        <v>111</v>
      </c>
      <c r="J45" s="21" t="s">
        <v>112</v>
      </c>
      <c r="K45" s="18"/>
      <c r="L45" s="18"/>
      <c r="M45" s="19" t="s">
        <v>111</v>
      </c>
      <c r="N45" s="21" t="s">
        <v>112</v>
      </c>
      <c r="O45" s="18"/>
      <c r="P45" s="18"/>
      <c r="Q45" s="19" t="s">
        <v>111</v>
      </c>
      <c r="R45" s="21" t="s">
        <v>112</v>
      </c>
      <c r="S45" s="18"/>
      <c r="T45" s="18"/>
      <c r="U45" s="19" t="s">
        <v>111</v>
      </c>
      <c r="V45" s="21" t="s">
        <v>112</v>
      </c>
      <c r="W45" s="18"/>
      <c r="X45" s="18"/>
    </row>
    <row r="46" spans="1:24" ht="18" customHeight="1" thickBot="1">
      <c r="A46" s="22" t="s">
        <v>113</v>
      </c>
      <c r="B46" s="23"/>
      <c r="C46" s="17">
        <f>G46+K46+O46+S46+W46</f>
        <v>0</v>
      </c>
      <c r="D46" s="17">
        <f t="shared" si="5"/>
        <v>0</v>
      </c>
      <c r="E46" s="22" t="s">
        <v>113</v>
      </c>
      <c r="F46" s="23"/>
      <c r="G46" s="25"/>
      <c r="H46" s="25"/>
      <c r="I46" s="22" t="s">
        <v>113</v>
      </c>
      <c r="J46" s="23"/>
      <c r="K46" s="25"/>
      <c r="L46" s="25"/>
      <c r="M46" s="22" t="s">
        <v>113</v>
      </c>
      <c r="N46" s="23"/>
      <c r="O46" s="18"/>
      <c r="P46" s="18"/>
      <c r="Q46" s="22" t="s">
        <v>113</v>
      </c>
      <c r="R46" s="23"/>
      <c r="S46" s="25"/>
      <c r="T46" s="25"/>
      <c r="U46" s="22" t="s">
        <v>113</v>
      </c>
      <c r="V46" s="23"/>
      <c r="W46" s="25"/>
      <c r="X46" s="25"/>
    </row>
    <row r="47" spans="1:24" ht="18" customHeight="1" thickBot="1">
      <c r="A47" s="41" t="s">
        <v>114</v>
      </c>
      <c r="B47" s="27" t="s">
        <v>115</v>
      </c>
      <c r="C47" s="28">
        <f>SUM(C35:C46)</f>
        <v>7012179796.21</v>
      </c>
      <c r="D47" s="28">
        <f>SUM(D35:D46)</f>
        <v>6412402977.5900021</v>
      </c>
      <c r="E47" s="41" t="s">
        <v>114</v>
      </c>
      <c r="F47" s="27" t="s">
        <v>115</v>
      </c>
      <c r="G47" s="29">
        <f>SUM(G35:G46)</f>
        <v>-33958100831.100002</v>
      </c>
      <c r="H47" s="29">
        <f>SUM(H35:H46)</f>
        <v>-40566652583.610001</v>
      </c>
      <c r="I47" s="41" t="s">
        <v>114</v>
      </c>
      <c r="J47" s="27" t="s">
        <v>115</v>
      </c>
      <c r="K47" s="29">
        <f>SUM(K35:K46)</f>
        <v>13649180918.620001</v>
      </c>
      <c r="L47" s="29">
        <f>SUM(L35:L46)</f>
        <v>15840107579.299999</v>
      </c>
      <c r="M47" s="41" t="s">
        <v>114</v>
      </c>
      <c r="N47" s="27" t="s">
        <v>115</v>
      </c>
      <c r="O47" s="29">
        <f>SUM(O35:O46)</f>
        <v>10989438115.029999</v>
      </c>
      <c r="P47" s="29">
        <f>SUM(P35:P46)</f>
        <v>12598323261.469999</v>
      </c>
      <c r="Q47" s="41" t="s">
        <v>114</v>
      </c>
      <c r="R47" s="27" t="s">
        <v>115</v>
      </c>
      <c r="S47" s="29">
        <f>SUM(S34:S46)</f>
        <v>6817190221.9200001</v>
      </c>
      <c r="T47" s="29">
        <f>SUM(T34:T46)</f>
        <v>7611579806.8800001</v>
      </c>
      <c r="U47" s="41" t="s">
        <v>114</v>
      </c>
      <c r="V47" s="27" t="s">
        <v>115</v>
      </c>
      <c r="W47" s="29">
        <f>SUM(W35:W46)</f>
        <v>9514471371.7399998</v>
      </c>
      <c r="X47" s="29">
        <f>SUM(X35:X46)</f>
        <v>10929044913.549999</v>
      </c>
    </row>
    <row r="48" spans="1:24" ht="18" customHeight="1">
      <c r="A48" s="42" t="s">
        <v>116</v>
      </c>
      <c r="B48" s="43" t="s">
        <v>117</v>
      </c>
      <c r="C48" s="32"/>
      <c r="D48" s="32"/>
      <c r="E48" s="42" t="s">
        <v>116</v>
      </c>
      <c r="F48" s="43" t="s">
        <v>117</v>
      </c>
      <c r="G48" s="33"/>
      <c r="H48" s="33"/>
      <c r="I48" s="42" t="s">
        <v>116</v>
      </c>
      <c r="J48" s="43" t="s">
        <v>117</v>
      </c>
      <c r="K48" s="33"/>
      <c r="L48" s="33"/>
      <c r="M48" s="42" t="s">
        <v>116</v>
      </c>
      <c r="N48" s="43" t="s">
        <v>117</v>
      </c>
      <c r="O48" s="33"/>
      <c r="P48" s="33"/>
      <c r="Q48" s="42" t="s">
        <v>116</v>
      </c>
      <c r="R48" s="43" t="s">
        <v>117</v>
      </c>
      <c r="S48" s="33"/>
      <c r="T48" s="33"/>
      <c r="U48" s="42" t="s">
        <v>116</v>
      </c>
      <c r="V48" s="43" t="s">
        <v>117</v>
      </c>
      <c r="W48" s="33"/>
      <c r="X48" s="33"/>
    </row>
    <row r="49" spans="1:24" ht="18" customHeight="1">
      <c r="A49" s="19" t="s">
        <v>118</v>
      </c>
      <c r="B49" s="15" t="s">
        <v>119</v>
      </c>
      <c r="C49" s="17">
        <f>G49+K49+O49+S49+W49</f>
        <v>28230141.84</v>
      </c>
      <c r="D49" s="17">
        <f t="shared" ref="D49:D53" si="6">H49+L49+P49+T49+X49</f>
        <v>27144367.16</v>
      </c>
      <c r="E49" s="19" t="s">
        <v>118</v>
      </c>
      <c r="F49" s="15" t="s">
        <v>119</v>
      </c>
      <c r="G49" s="18">
        <v>28230141.84</v>
      </c>
      <c r="H49" s="18">
        <v>27144367.16</v>
      </c>
      <c r="I49" s="19" t="s">
        <v>118</v>
      </c>
      <c r="J49" s="15" t="s">
        <v>119</v>
      </c>
      <c r="K49" s="18"/>
      <c r="L49" s="18"/>
      <c r="M49" s="19" t="s">
        <v>118</v>
      </c>
      <c r="N49" s="15" t="s">
        <v>119</v>
      </c>
      <c r="O49" s="18"/>
      <c r="P49" s="18"/>
      <c r="Q49" s="19" t="s">
        <v>118</v>
      </c>
      <c r="R49" s="15" t="s">
        <v>119</v>
      </c>
      <c r="S49" s="18"/>
      <c r="T49" s="18"/>
      <c r="U49" s="19" t="s">
        <v>118</v>
      </c>
      <c r="V49" s="15" t="s">
        <v>119</v>
      </c>
      <c r="W49" s="18"/>
      <c r="X49" s="18"/>
    </row>
    <row r="50" spans="1:24" ht="18" customHeight="1">
      <c r="A50" s="19" t="s">
        <v>120</v>
      </c>
      <c r="B50" s="15" t="s">
        <v>108</v>
      </c>
      <c r="C50" s="17">
        <f>G50+K50+O50+S50+W50</f>
        <v>0</v>
      </c>
      <c r="D50" s="17">
        <f t="shared" si="6"/>
        <v>0</v>
      </c>
      <c r="E50" s="19" t="s">
        <v>120</v>
      </c>
      <c r="F50" s="15" t="s">
        <v>108</v>
      </c>
      <c r="G50" s="18"/>
      <c r="H50" s="18"/>
      <c r="I50" s="19" t="s">
        <v>120</v>
      </c>
      <c r="J50" s="15" t="s">
        <v>108</v>
      </c>
      <c r="K50" s="18"/>
      <c r="L50" s="18"/>
      <c r="M50" s="19" t="s">
        <v>120</v>
      </c>
      <c r="N50" s="15" t="s">
        <v>108</v>
      </c>
      <c r="O50" s="18"/>
      <c r="P50" s="18"/>
      <c r="Q50" s="19" t="s">
        <v>120</v>
      </c>
      <c r="R50" s="15" t="s">
        <v>108</v>
      </c>
      <c r="S50" s="18"/>
      <c r="T50" s="18"/>
      <c r="U50" s="19" t="s">
        <v>120</v>
      </c>
      <c r="V50" s="15" t="s">
        <v>108</v>
      </c>
      <c r="W50" s="18"/>
      <c r="X50" s="18"/>
    </row>
    <row r="51" spans="1:24" ht="18" customHeight="1">
      <c r="A51" s="19" t="s">
        <v>121</v>
      </c>
      <c r="B51" s="15" t="s">
        <v>122</v>
      </c>
      <c r="C51" s="17">
        <f t="shared" ref="C51:C53" si="7">G51+K51+O51+S51+W51</f>
        <v>13252861844.889999</v>
      </c>
      <c r="D51" s="17">
        <f t="shared" si="6"/>
        <v>12874300025.58</v>
      </c>
      <c r="E51" s="19" t="s">
        <v>121</v>
      </c>
      <c r="F51" s="15" t="s">
        <v>122</v>
      </c>
      <c r="G51" s="18">
        <v>13252861844.889999</v>
      </c>
      <c r="H51" s="18">
        <v>12874300025.58</v>
      </c>
      <c r="I51" s="19" t="s">
        <v>121</v>
      </c>
      <c r="J51" s="15" t="s">
        <v>122</v>
      </c>
      <c r="K51" s="18"/>
      <c r="L51" s="18"/>
      <c r="M51" s="19" t="s">
        <v>121</v>
      </c>
      <c r="N51" s="15" t="s">
        <v>122</v>
      </c>
      <c r="O51" s="18"/>
      <c r="P51" s="18"/>
      <c r="Q51" s="19" t="s">
        <v>121</v>
      </c>
      <c r="R51" s="15" t="s">
        <v>122</v>
      </c>
      <c r="S51" s="18"/>
      <c r="T51" s="18"/>
      <c r="U51" s="19" t="s">
        <v>121</v>
      </c>
      <c r="V51" s="15" t="s">
        <v>122</v>
      </c>
      <c r="W51" s="18"/>
      <c r="X51" s="18"/>
    </row>
    <row r="52" spans="1:24" ht="18" customHeight="1">
      <c r="A52" s="19" t="s">
        <v>123</v>
      </c>
      <c r="B52" s="15" t="s">
        <v>124</v>
      </c>
      <c r="C52" s="17">
        <f t="shared" si="7"/>
        <v>0</v>
      </c>
      <c r="D52" s="17">
        <f t="shared" si="6"/>
        <v>0</v>
      </c>
      <c r="E52" s="19" t="s">
        <v>123</v>
      </c>
      <c r="F52" s="15" t="s">
        <v>124</v>
      </c>
      <c r="G52" s="18"/>
      <c r="H52" s="18"/>
      <c r="I52" s="19" t="s">
        <v>123</v>
      </c>
      <c r="J52" s="15" t="s">
        <v>124</v>
      </c>
      <c r="K52" s="18"/>
      <c r="L52" s="18"/>
      <c r="M52" s="19" t="s">
        <v>123</v>
      </c>
      <c r="N52" s="15" t="s">
        <v>124</v>
      </c>
      <c r="O52" s="18"/>
      <c r="P52" s="18"/>
      <c r="Q52" s="19" t="s">
        <v>123</v>
      </c>
      <c r="R52" s="15" t="s">
        <v>124</v>
      </c>
      <c r="S52" s="18"/>
      <c r="T52" s="18"/>
      <c r="U52" s="19" t="s">
        <v>123</v>
      </c>
      <c r="V52" s="15" t="s">
        <v>124</v>
      </c>
      <c r="W52" s="18"/>
      <c r="X52" s="18"/>
    </row>
    <row r="53" spans="1:24" ht="18" customHeight="1" thickBot="1">
      <c r="A53" s="19" t="s">
        <v>125</v>
      </c>
      <c r="B53" s="15"/>
      <c r="C53" s="17">
        <f t="shared" si="7"/>
        <v>0</v>
      </c>
      <c r="D53" s="17">
        <f t="shared" si="6"/>
        <v>0</v>
      </c>
      <c r="E53" s="19" t="s">
        <v>125</v>
      </c>
      <c r="F53" s="15"/>
      <c r="G53" s="18"/>
      <c r="H53" s="18"/>
      <c r="I53" s="19" t="s">
        <v>125</v>
      </c>
      <c r="J53" s="15"/>
      <c r="K53" s="18"/>
      <c r="L53" s="18"/>
      <c r="M53" s="19" t="s">
        <v>125</v>
      </c>
      <c r="N53" s="15"/>
      <c r="O53" s="18"/>
      <c r="P53" s="18"/>
      <c r="Q53" s="19" t="s">
        <v>125</v>
      </c>
      <c r="R53" s="15"/>
      <c r="S53" s="18"/>
      <c r="T53" s="18"/>
      <c r="U53" s="19" t="s">
        <v>125</v>
      </c>
      <c r="V53" s="15"/>
      <c r="W53" s="18"/>
      <c r="X53" s="18"/>
    </row>
    <row r="54" spans="1:24" ht="18" customHeight="1" thickBot="1">
      <c r="A54" s="41" t="s">
        <v>126</v>
      </c>
      <c r="B54" s="44" t="s">
        <v>127</v>
      </c>
      <c r="C54" s="28">
        <f>SUM(C49:C53)</f>
        <v>13281091986.73</v>
      </c>
      <c r="D54" s="28">
        <f>SUM(D49:D53)</f>
        <v>12901444392.74</v>
      </c>
      <c r="E54" s="41" t="s">
        <v>126</v>
      </c>
      <c r="F54" s="44" t="s">
        <v>127</v>
      </c>
      <c r="G54" s="29">
        <f>SUM(G49:G53)</f>
        <v>13281091986.73</v>
      </c>
      <c r="H54" s="29">
        <f>SUM(H49:H53)</f>
        <v>12901444392.74</v>
      </c>
      <c r="I54" s="41" t="s">
        <v>126</v>
      </c>
      <c r="J54" s="44" t="s">
        <v>127</v>
      </c>
      <c r="K54" s="29">
        <f>SUM(K49:K53)</f>
        <v>0</v>
      </c>
      <c r="L54" s="29">
        <f>SUM(L49:L53)</f>
        <v>0</v>
      </c>
      <c r="M54" s="41" t="s">
        <v>126</v>
      </c>
      <c r="N54" s="44" t="s">
        <v>127</v>
      </c>
      <c r="O54" s="29">
        <f>SUM(O49:O53)</f>
        <v>0</v>
      </c>
      <c r="P54" s="29">
        <f>SUM(P49:P53)</f>
        <v>0</v>
      </c>
      <c r="Q54" s="41" t="s">
        <v>126</v>
      </c>
      <c r="R54" s="44" t="s">
        <v>127</v>
      </c>
      <c r="S54" s="29">
        <f>SUM(S49:S53)</f>
        <v>0</v>
      </c>
      <c r="T54" s="29">
        <f>SUM(T49:T53)</f>
        <v>0</v>
      </c>
      <c r="U54" s="41" t="s">
        <v>126</v>
      </c>
      <c r="V54" s="44" t="s">
        <v>127</v>
      </c>
      <c r="W54" s="29">
        <f>SUM(W49:W53)</f>
        <v>0</v>
      </c>
      <c r="X54" s="29">
        <f>SUM(X49:X53)</f>
        <v>0</v>
      </c>
    </row>
    <row r="55" spans="1:24" ht="18" customHeight="1" thickBot="1">
      <c r="A55" s="41" t="s">
        <v>128</v>
      </c>
      <c r="B55" s="45" t="s">
        <v>129</v>
      </c>
      <c r="C55" s="28">
        <f>SUM(C47+C54)</f>
        <v>20293271782.939999</v>
      </c>
      <c r="D55" s="28">
        <f>SUM(D47+D54)</f>
        <v>19313847370.330002</v>
      </c>
      <c r="E55" s="41" t="s">
        <v>128</v>
      </c>
      <c r="F55" s="45" t="s">
        <v>129</v>
      </c>
      <c r="G55" s="29">
        <f>SUM(G47+G54)</f>
        <v>-20677008844.370003</v>
      </c>
      <c r="H55" s="29">
        <f>SUM(H47+H54)</f>
        <v>-27665208190.870003</v>
      </c>
      <c r="I55" s="41" t="s">
        <v>128</v>
      </c>
      <c r="J55" s="45" t="s">
        <v>129</v>
      </c>
      <c r="K55" s="29">
        <f>SUM(K47+K54)</f>
        <v>13649180918.620001</v>
      </c>
      <c r="L55" s="29">
        <f>SUM(L47+L54)</f>
        <v>15840107579.299999</v>
      </c>
      <c r="M55" s="41" t="s">
        <v>128</v>
      </c>
      <c r="N55" s="45" t="s">
        <v>129</v>
      </c>
      <c r="O55" s="29">
        <f>SUM(O47+O54)</f>
        <v>10989438115.029999</v>
      </c>
      <c r="P55" s="29">
        <f>SUM(P47+P54)</f>
        <v>12598323261.469999</v>
      </c>
      <c r="Q55" s="41" t="s">
        <v>128</v>
      </c>
      <c r="R55" s="45" t="s">
        <v>129</v>
      </c>
      <c r="S55" s="29">
        <f>SUM(S47+S54)</f>
        <v>6817190221.9200001</v>
      </c>
      <c r="T55" s="29">
        <f>SUM(T47+T54)</f>
        <v>7611579806.8800001</v>
      </c>
      <c r="U55" s="41" t="s">
        <v>128</v>
      </c>
      <c r="V55" s="45" t="s">
        <v>129</v>
      </c>
      <c r="W55" s="29">
        <f>SUM(W47+W54)</f>
        <v>9514471371.7399998</v>
      </c>
      <c r="X55" s="29">
        <f>SUM(X47+X54)</f>
        <v>10929044913.549999</v>
      </c>
    </row>
    <row r="56" spans="1:24" ht="18" customHeight="1">
      <c r="A56" s="30">
        <v>2.2999999999999998</v>
      </c>
      <c r="B56" s="43" t="s">
        <v>130</v>
      </c>
      <c r="C56" s="39"/>
      <c r="D56" s="39"/>
      <c r="E56" s="30">
        <v>2.2999999999999998</v>
      </c>
      <c r="F56" s="43" t="s">
        <v>130</v>
      </c>
      <c r="G56" s="40"/>
      <c r="H56" s="40"/>
      <c r="I56" s="30">
        <v>2.2999999999999998</v>
      </c>
      <c r="J56" s="43" t="s">
        <v>130</v>
      </c>
      <c r="K56" s="40"/>
      <c r="L56" s="40"/>
      <c r="M56" s="30">
        <v>2.2999999999999998</v>
      </c>
      <c r="N56" s="43" t="s">
        <v>130</v>
      </c>
      <c r="O56" s="40"/>
      <c r="P56" s="40"/>
      <c r="Q56" s="30">
        <v>2.2999999999999998</v>
      </c>
      <c r="R56" s="43" t="s">
        <v>130</v>
      </c>
      <c r="S56" s="40"/>
      <c r="T56" s="40"/>
      <c r="U56" s="30">
        <v>2.2999999999999998</v>
      </c>
      <c r="V56" s="43" t="s">
        <v>130</v>
      </c>
      <c r="W56" s="40"/>
      <c r="X56" s="40"/>
    </row>
    <row r="57" spans="1:24" ht="18" customHeight="1">
      <c r="A57" s="19" t="s">
        <v>131</v>
      </c>
      <c r="B57" s="15" t="s">
        <v>132</v>
      </c>
      <c r="C57" s="17"/>
      <c r="D57" s="17"/>
      <c r="E57" s="19" t="s">
        <v>131</v>
      </c>
      <c r="F57" s="15" t="s">
        <v>132</v>
      </c>
      <c r="G57" s="18"/>
      <c r="H57" s="18"/>
      <c r="I57" s="19" t="s">
        <v>131</v>
      </c>
      <c r="J57" s="15" t="s">
        <v>132</v>
      </c>
      <c r="K57" s="18"/>
      <c r="L57" s="18"/>
      <c r="M57" s="19" t="s">
        <v>131</v>
      </c>
      <c r="N57" s="15" t="s">
        <v>132</v>
      </c>
      <c r="O57" s="18"/>
      <c r="P57" s="18"/>
      <c r="Q57" s="19" t="s">
        <v>131</v>
      </c>
      <c r="R57" s="15" t="s">
        <v>132</v>
      </c>
      <c r="S57" s="18"/>
      <c r="T57" s="18"/>
      <c r="U57" s="19" t="s">
        <v>131</v>
      </c>
      <c r="V57" s="15" t="s">
        <v>132</v>
      </c>
      <c r="W57" s="18"/>
      <c r="X57" s="18"/>
    </row>
    <row r="58" spans="1:24" ht="18" customHeight="1">
      <c r="A58" s="19" t="s">
        <v>133</v>
      </c>
      <c r="B58" s="15" t="s">
        <v>134</v>
      </c>
      <c r="C58" s="17">
        <f>G58+K58+O58+S58+W58</f>
        <v>1038511576.99</v>
      </c>
      <c r="D58" s="17">
        <f>H58+L58+P58+T58+X58</f>
        <v>1038511576.99</v>
      </c>
      <c r="E58" s="19" t="s">
        <v>133</v>
      </c>
      <c r="F58" s="15" t="s">
        <v>134</v>
      </c>
      <c r="G58" s="18">
        <v>1038511576.99</v>
      </c>
      <c r="H58" s="18">
        <v>1038511576.99</v>
      </c>
      <c r="I58" s="19" t="s">
        <v>133</v>
      </c>
      <c r="J58" s="15" t="s">
        <v>134</v>
      </c>
      <c r="K58" s="18"/>
      <c r="L58" s="18"/>
      <c r="M58" s="19" t="s">
        <v>133</v>
      </c>
      <c r="N58" s="15" t="s">
        <v>134</v>
      </c>
      <c r="O58" s="18"/>
      <c r="P58" s="18"/>
      <c r="Q58" s="19" t="s">
        <v>133</v>
      </c>
      <c r="R58" s="15" t="s">
        <v>134</v>
      </c>
      <c r="S58" s="18"/>
      <c r="T58" s="18"/>
      <c r="U58" s="19" t="s">
        <v>133</v>
      </c>
      <c r="V58" s="15" t="s">
        <v>134</v>
      </c>
      <c r="W58" s="18"/>
      <c r="X58" s="18"/>
    </row>
    <row r="59" spans="1:24" ht="18" customHeight="1">
      <c r="A59" s="19" t="s">
        <v>135</v>
      </c>
      <c r="B59" s="15" t="s">
        <v>136</v>
      </c>
      <c r="C59" s="46"/>
      <c r="D59" s="46"/>
      <c r="E59" s="19" t="s">
        <v>135</v>
      </c>
      <c r="F59" s="15" t="s">
        <v>136</v>
      </c>
      <c r="G59" s="20"/>
      <c r="H59" s="20"/>
      <c r="I59" s="19" t="s">
        <v>135</v>
      </c>
      <c r="J59" s="15" t="s">
        <v>136</v>
      </c>
      <c r="K59" s="20"/>
      <c r="L59" s="20"/>
      <c r="M59" s="19" t="s">
        <v>135</v>
      </c>
      <c r="N59" s="15" t="s">
        <v>136</v>
      </c>
      <c r="O59" s="20"/>
      <c r="P59" s="20"/>
      <c r="Q59" s="19" t="s">
        <v>135</v>
      </c>
      <c r="R59" s="15" t="s">
        <v>136</v>
      </c>
      <c r="S59" s="20"/>
      <c r="T59" s="20"/>
      <c r="U59" s="19" t="s">
        <v>135</v>
      </c>
      <c r="V59" s="15" t="s">
        <v>136</v>
      </c>
      <c r="W59" s="20"/>
      <c r="X59" s="20"/>
    </row>
    <row r="60" spans="1:24" ht="18" customHeight="1">
      <c r="A60" s="19" t="s">
        <v>137</v>
      </c>
      <c r="B60" s="15" t="s">
        <v>138</v>
      </c>
      <c r="C60" s="46"/>
      <c r="D60" s="46"/>
      <c r="E60" s="19" t="s">
        <v>137</v>
      </c>
      <c r="F60" s="15" t="s">
        <v>138</v>
      </c>
      <c r="G60" s="20"/>
      <c r="H60" s="20"/>
      <c r="I60" s="19" t="s">
        <v>137</v>
      </c>
      <c r="J60" s="15" t="s">
        <v>138</v>
      </c>
      <c r="K60" s="20"/>
      <c r="L60" s="20"/>
      <c r="M60" s="19" t="s">
        <v>137</v>
      </c>
      <c r="N60" s="15" t="s">
        <v>138</v>
      </c>
      <c r="O60" s="20"/>
      <c r="P60" s="20"/>
      <c r="Q60" s="19" t="s">
        <v>137</v>
      </c>
      <c r="R60" s="15" t="s">
        <v>138</v>
      </c>
      <c r="S60" s="20"/>
      <c r="T60" s="20"/>
      <c r="U60" s="19" t="s">
        <v>137</v>
      </c>
      <c r="V60" s="15" t="s">
        <v>138</v>
      </c>
      <c r="W60" s="20"/>
      <c r="X60" s="20"/>
    </row>
    <row r="61" spans="1:24" ht="27" customHeight="1">
      <c r="A61" s="19" t="s">
        <v>139</v>
      </c>
      <c r="B61" s="21" t="s">
        <v>140</v>
      </c>
      <c r="C61" s="17"/>
      <c r="D61" s="17"/>
      <c r="E61" s="19" t="s">
        <v>139</v>
      </c>
      <c r="F61" s="21" t="s">
        <v>140</v>
      </c>
      <c r="G61" s="18"/>
      <c r="H61" s="18"/>
      <c r="I61" s="19" t="s">
        <v>139</v>
      </c>
      <c r="J61" s="21" t="s">
        <v>140</v>
      </c>
      <c r="K61" s="18"/>
      <c r="L61" s="18"/>
      <c r="M61" s="19" t="s">
        <v>139</v>
      </c>
      <c r="N61" s="21" t="s">
        <v>140</v>
      </c>
      <c r="O61" s="18"/>
      <c r="P61" s="18"/>
      <c r="Q61" s="19" t="s">
        <v>139</v>
      </c>
      <c r="R61" s="21" t="s">
        <v>140</v>
      </c>
      <c r="S61" s="18"/>
      <c r="T61" s="18"/>
      <c r="U61" s="19" t="s">
        <v>139</v>
      </c>
      <c r="V61" s="21" t="s">
        <v>140</v>
      </c>
      <c r="W61" s="18"/>
      <c r="X61" s="18"/>
    </row>
    <row r="62" spans="1:24" ht="19.5" customHeight="1">
      <c r="A62" s="19" t="s">
        <v>141</v>
      </c>
      <c r="B62" s="21" t="s">
        <v>142</v>
      </c>
      <c r="C62" s="17">
        <f>G62+K62+O62+S62+W62</f>
        <v>63103330971.93</v>
      </c>
      <c r="D62" s="17">
        <f>H62+L62+P62+T62+X62</f>
        <v>63103330971.93</v>
      </c>
      <c r="E62" s="19" t="s">
        <v>141</v>
      </c>
      <c r="F62" s="21" t="s">
        <v>142</v>
      </c>
      <c r="G62" s="18">
        <v>36151613704.629997</v>
      </c>
      <c r="H62" s="18">
        <v>36151613704.629997</v>
      </c>
      <c r="I62" s="19" t="s">
        <v>141</v>
      </c>
      <c r="J62" s="21" t="s">
        <v>142</v>
      </c>
      <c r="K62" s="18">
        <v>9231846207.7000008</v>
      </c>
      <c r="L62" s="18">
        <v>9231846207.7000008</v>
      </c>
      <c r="M62" s="19" t="s">
        <v>141</v>
      </c>
      <c r="N62" s="21" t="s">
        <v>142</v>
      </c>
      <c r="O62" s="18">
        <v>4642875676.9300003</v>
      </c>
      <c r="P62" s="18">
        <v>4642875676.9300003</v>
      </c>
      <c r="Q62" s="19" t="s">
        <v>141</v>
      </c>
      <c r="R62" s="21" t="s">
        <v>142</v>
      </c>
      <c r="S62" s="18">
        <v>5725487641.9899998</v>
      </c>
      <c r="T62" s="18">
        <v>5725487641.9899998</v>
      </c>
      <c r="U62" s="19" t="s">
        <v>141</v>
      </c>
      <c r="V62" s="21" t="s">
        <v>142</v>
      </c>
      <c r="W62" s="18">
        <v>7351507740.6800003</v>
      </c>
      <c r="X62" s="18">
        <v>7351507740.6800003</v>
      </c>
    </row>
    <row r="63" spans="1:24" ht="18" customHeight="1">
      <c r="A63" s="19" t="s">
        <v>143</v>
      </c>
      <c r="B63" s="15" t="s">
        <v>144</v>
      </c>
      <c r="C63" s="17"/>
      <c r="D63" s="17"/>
      <c r="E63" s="19" t="s">
        <v>143</v>
      </c>
      <c r="F63" s="15" t="s">
        <v>144</v>
      </c>
      <c r="G63" s="18"/>
      <c r="H63" s="18"/>
      <c r="I63" s="19" t="s">
        <v>143</v>
      </c>
      <c r="J63" s="15" t="s">
        <v>144</v>
      </c>
      <c r="K63" s="18"/>
      <c r="L63" s="18"/>
      <c r="M63" s="19" t="s">
        <v>143</v>
      </c>
      <c r="N63" s="15" t="s">
        <v>144</v>
      </c>
      <c r="O63" s="18"/>
      <c r="P63" s="18"/>
      <c r="Q63" s="19" t="s">
        <v>143</v>
      </c>
      <c r="R63" s="15" t="s">
        <v>144</v>
      </c>
      <c r="S63" s="18"/>
      <c r="T63" s="18"/>
      <c r="U63" s="19" t="s">
        <v>143</v>
      </c>
      <c r="V63" s="15" t="s">
        <v>144</v>
      </c>
      <c r="W63" s="18"/>
      <c r="X63" s="18"/>
    </row>
    <row r="64" spans="1:24" ht="18" customHeight="1">
      <c r="A64" s="19" t="s">
        <v>145</v>
      </c>
      <c r="B64" s="15" t="s">
        <v>146</v>
      </c>
      <c r="C64" s="17"/>
      <c r="D64" s="17"/>
      <c r="E64" s="19" t="s">
        <v>145</v>
      </c>
      <c r="F64" s="15" t="s">
        <v>146</v>
      </c>
      <c r="G64" s="18"/>
      <c r="H64" s="18"/>
      <c r="I64" s="19" t="s">
        <v>145</v>
      </c>
      <c r="J64" s="15" t="s">
        <v>146</v>
      </c>
      <c r="K64" s="18"/>
      <c r="L64" s="18"/>
      <c r="M64" s="19" t="s">
        <v>145</v>
      </c>
      <c r="N64" s="15" t="s">
        <v>146</v>
      </c>
      <c r="O64" s="18"/>
      <c r="P64" s="18"/>
      <c r="Q64" s="19" t="s">
        <v>145</v>
      </c>
      <c r="R64" s="15" t="s">
        <v>146</v>
      </c>
      <c r="S64" s="18"/>
      <c r="T64" s="18"/>
      <c r="U64" s="19" t="s">
        <v>145</v>
      </c>
      <c r="V64" s="15" t="s">
        <v>146</v>
      </c>
      <c r="W64" s="18"/>
      <c r="X64" s="18"/>
    </row>
    <row r="65" spans="1:27" ht="18" customHeight="1">
      <c r="A65" s="19" t="s">
        <v>147</v>
      </c>
      <c r="B65" s="47" t="s">
        <v>148</v>
      </c>
      <c r="C65" s="17">
        <f>G65+K65+O65+S65+W65</f>
        <v>224427504.54999542</v>
      </c>
      <c r="D65" s="17">
        <f>H65+L65+P65+T65+X65</f>
        <v>279191355.53000069</v>
      </c>
      <c r="E65" s="19" t="s">
        <v>149</v>
      </c>
      <c r="F65" s="47" t="s">
        <v>148</v>
      </c>
      <c r="G65" s="18">
        <v>42583439801.629997</v>
      </c>
      <c r="H65" s="18">
        <v>49622754704.190002</v>
      </c>
      <c r="I65" s="19" t="s">
        <v>149</v>
      </c>
      <c r="J65" s="47" t="s">
        <v>148</v>
      </c>
      <c r="K65" s="18">
        <v>-15236621474.790001</v>
      </c>
      <c r="L65" s="18">
        <v>-17772095832.75</v>
      </c>
      <c r="M65" s="19" t="s">
        <v>149</v>
      </c>
      <c r="N65" s="47" t="s">
        <v>148</v>
      </c>
      <c r="O65" s="18">
        <v>-9915370044.0100002</v>
      </c>
      <c r="P65" s="18">
        <v>-11788295281.700001</v>
      </c>
      <c r="Q65" s="19" t="s">
        <v>149</v>
      </c>
      <c r="R65" s="47" t="s">
        <v>148</v>
      </c>
      <c r="S65" s="18">
        <v>-7536677920.8699999</v>
      </c>
      <c r="T65" s="18">
        <v>-8680930509.4500008</v>
      </c>
      <c r="U65" s="19" t="s">
        <v>149</v>
      </c>
      <c r="V65" s="47" t="s">
        <v>148</v>
      </c>
      <c r="W65" s="18">
        <v>-9670342857.4099998</v>
      </c>
      <c r="X65" s="18">
        <v>-11102241724.76</v>
      </c>
      <c r="AA65" s="48"/>
    </row>
    <row r="66" spans="1:27" ht="18" customHeight="1" thickBot="1">
      <c r="A66" s="22" t="s">
        <v>150</v>
      </c>
      <c r="B66" s="22"/>
      <c r="C66" s="17">
        <f>G66+K66+O66+S66+W66</f>
        <v>0</v>
      </c>
      <c r="D66" s="17">
        <f>H66+L66+P66+T66+X66</f>
        <v>0</v>
      </c>
      <c r="E66" s="22" t="s">
        <v>151</v>
      </c>
      <c r="F66" s="22"/>
      <c r="G66" s="25"/>
      <c r="H66" s="25"/>
      <c r="I66" s="22" t="s">
        <v>151</v>
      </c>
      <c r="J66" s="22"/>
      <c r="K66" s="25"/>
      <c r="L66" s="25"/>
      <c r="M66" s="22" t="s">
        <v>151</v>
      </c>
      <c r="N66" s="22"/>
      <c r="O66" s="25"/>
      <c r="P66" s="25"/>
      <c r="Q66" s="22" t="s">
        <v>151</v>
      </c>
      <c r="R66" s="22"/>
      <c r="S66" s="25"/>
      <c r="T66" s="25"/>
      <c r="U66" s="22" t="s">
        <v>151</v>
      </c>
      <c r="V66" s="22"/>
      <c r="W66" s="25"/>
      <c r="X66" s="25"/>
    </row>
    <row r="67" spans="1:27" ht="18" customHeight="1" thickBot="1">
      <c r="A67" s="41" t="s">
        <v>152</v>
      </c>
      <c r="B67" s="44" t="s">
        <v>153</v>
      </c>
      <c r="C67" s="28">
        <f>SUM(C58:C66)</f>
        <v>64366270053.469994</v>
      </c>
      <c r="D67" s="28">
        <f>SUM(D58:D65)</f>
        <v>64421033904.449997</v>
      </c>
      <c r="E67" s="41" t="s">
        <v>154</v>
      </c>
      <c r="F67" s="44" t="s">
        <v>153</v>
      </c>
      <c r="G67" s="29">
        <f>SUM(G58:G65)</f>
        <v>79773565083.25</v>
      </c>
      <c r="H67" s="29">
        <f>SUM(H58:H65)</f>
        <v>86812879985.809998</v>
      </c>
      <c r="I67" s="41" t="s">
        <v>154</v>
      </c>
      <c r="J67" s="44" t="s">
        <v>153</v>
      </c>
      <c r="K67" s="29">
        <f>SUM(K58:K66)</f>
        <v>-6004775267.0900002</v>
      </c>
      <c r="L67" s="29">
        <f>SUM(L58:L66)</f>
        <v>-8540249625.0499992</v>
      </c>
      <c r="M67" s="41" t="s">
        <v>154</v>
      </c>
      <c r="N67" s="44" t="s">
        <v>153</v>
      </c>
      <c r="O67" s="29">
        <f>SUM(O58:O66)</f>
        <v>-5272494367.0799999</v>
      </c>
      <c r="P67" s="29">
        <f>SUM(P58:P66)</f>
        <v>-7145419604.7700005</v>
      </c>
      <c r="Q67" s="41" t="s">
        <v>154</v>
      </c>
      <c r="R67" s="44" t="s">
        <v>153</v>
      </c>
      <c r="S67" s="29">
        <f>SUM(S58:S66)</f>
        <v>-1811190278.8800001</v>
      </c>
      <c r="T67" s="29">
        <f>SUM(T58:T66)</f>
        <v>-2955442867.460001</v>
      </c>
      <c r="U67" s="41" t="s">
        <v>154</v>
      </c>
      <c r="V67" s="44" t="s">
        <v>153</v>
      </c>
      <c r="W67" s="29">
        <f>SUM(W58:W66)</f>
        <v>-2318835116.7299995</v>
      </c>
      <c r="X67" s="29">
        <f>SUM(X58:X66)</f>
        <v>-3750733984.0799999</v>
      </c>
    </row>
    <row r="68" spans="1:27" ht="27" customHeight="1" thickBot="1">
      <c r="A68" s="41">
        <v>2.4</v>
      </c>
      <c r="B68" s="49" t="s">
        <v>155</v>
      </c>
      <c r="C68" s="28">
        <f>SUM(C55+C67)</f>
        <v>84659541836.409988</v>
      </c>
      <c r="D68" s="28">
        <f>SUM(D55+D67)</f>
        <v>83734881274.779999</v>
      </c>
      <c r="E68" s="41" t="s">
        <v>156</v>
      </c>
      <c r="F68" s="49" t="s">
        <v>155</v>
      </c>
      <c r="G68" s="29">
        <f>SUM(G55+G67)</f>
        <v>59096556238.879997</v>
      </c>
      <c r="H68" s="29">
        <f>SUM(H55+H67)</f>
        <v>59147671794.939995</v>
      </c>
      <c r="I68" s="41" t="s">
        <v>156</v>
      </c>
      <c r="J68" s="49" t="s">
        <v>155</v>
      </c>
      <c r="K68" s="29">
        <f>SUM(K55+K67)</f>
        <v>7644405651.5300007</v>
      </c>
      <c r="L68" s="29">
        <f>SUM(L55+L67)</f>
        <v>7299857954.25</v>
      </c>
      <c r="M68" s="41" t="s">
        <v>156</v>
      </c>
      <c r="N68" s="49" t="s">
        <v>155</v>
      </c>
      <c r="O68" s="29">
        <f>SUM(O55+O67)</f>
        <v>5716943747.9499989</v>
      </c>
      <c r="P68" s="29">
        <f>SUM(P55+P67)</f>
        <v>5452903656.6999989</v>
      </c>
      <c r="Q68" s="41" t="s">
        <v>156</v>
      </c>
      <c r="R68" s="49" t="s">
        <v>155</v>
      </c>
      <c r="S68" s="29">
        <f>SUM(S55+S67)</f>
        <v>5005999943.04</v>
      </c>
      <c r="T68" s="29">
        <f>SUM(T55+T67)</f>
        <v>4656136939.4199991</v>
      </c>
      <c r="U68" s="41" t="s">
        <v>156</v>
      </c>
      <c r="V68" s="49" t="s">
        <v>155</v>
      </c>
      <c r="W68" s="29">
        <f>SUM(W55+W67)</f>
        <v>7195636255.0100002</v>
      </c>
      <c r="X68" s="29">
        <f>SUM(X55+X67)</f>
        <v>7178310929.4699993</v>
      </c>
    </row>
    <row r="69" spans="1:27">
      <c r="A69" s="50"/>
      <c r="B69" s="51"/>
      <c r="C69" s="52"/>
      <c r="D69" s="52"/>
      <c r="E69" s="50"/>
      <c r="F69" s="51"/>
      <c r="G69" s="52"/>
      <c r="H69" s="52"/>
      <c r="I69" s="50"/>
      <c r="J69" s="51"/>
      <c r="K69" s="52"/>
      <c r="L69" s="52"/>
      <c r="M69" s="50"/>
      <c r="N69" s="51"/>
      <c r="O69" s="52"/>
      <c r="P69" s="52"/>
      <c r="Q69" s="50"/>
      <c r="R69" s="51"/>
      <c r="S69" s="52"/>
      <c r="T69" s="52"/>
      <c r="U69" s="50"/>
      <c r="V69" s="51"/>
      <c r="W69" s="52"/>
      <c r="X69" s="52"/>
    </row>
    <row r="70" spans="1:27">
      <c r="A70" s="1"/>
      <c r="B70" s="1" t="s">
        <v>157</v>
      </c>
      <c r="C70" s="1"/>
      <c r="D70" s="1"/>
      <c r="E70" s="1"/>
      <c r="F70" s="1" t="s">
        <v>157</v>
      </c>
      <c r="G70" s="1"/>
      <c r="H70" s="1"/>
      <c r="I70" s="1"/>
      <c r="J70" s="1" t="s">
        <v>158</v>
      </c>
      <c r="K70" s="1"/>
      <c r="L70" s="1"/>
      <c r="M70" s="1"/>
      <c r="N70" s="1" t="s">
        <v>159</v>
      </c>
      <c r="O70" s="1"/>
      <c r="P70" s="1"/>
      <c r="Q70" s="1"/>
      <c r="R70" s="1" t="s">
        <v>160</v>
      </c>
      <c r="S70" s="1"/>
      <c r="T70" s="1"/>
      <c r="U70" s="1"/>
      <c r="V70" s="1" t="s">
        <v>161</v>
      </c>
      <c r="W70" s="1"/>
      <c r="X70" s="1"/>
    </row>
    <row r="71" spans="1:27">
      <c r="A71" s="1"/>
      <c r="B71" s="1" t="s">
        <v>162</v>
      </c>
      <c r="C71" s="1"/>
      <c r="D71" s="1"/>
      <c r="E71" s="1"/>
      <c r="F71" s="1" t="s">
        <v>162</v>
      </c>
      <c r="G71" s="1"/>
      <c r="H71" s="1"/>
      <c r="I71" s="1"/>
      <c r="J71" s="1" t="s">
        <v>163</v>
      </c>
      <c r="K71" s="1"/>
      <c r="L71" s="1"/>
      <c r="M71" s="1"/>
      <c r="N71" s="1" t="s">
        <v>164</v>
      </c>
      <c r="O71" s="1"/>
      <c r="P71" s="1"/>
      <c r="Q71" s="1"/>
      <c r="R71" s="1" t="s">
        <v>165</v>
      </c>
      <c r="S71" s="1"/>
      <c r="T71" s="1"/>
      <c r="U71" s="1"/>
      <c r="V71" s="1" t="s">
        <v>166</v>
      </c>
      <c r="W71" s="1"/>
      <c r="X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7">
      <c r="A74" s="1"/>
      <c r="B74" s="1"/>
      <c r="C74" s="53">
        <f>C31-C68</f>
        <v>0</v>
      </c>
      <c r="D74" s="53">
        <f>D31-D68</f>
        <v>0</v>
      </c>
      <c r="E74" s="1"/>
      <c r="F74" s="1"/>
      <c r="G74" s="53">
        <f>G31-G68</f>
        <v>0</v>
      </c>
      <c r="H74" s="53">
        <f>H31-H68</f>
        <v>0</v>
      </c>
      <c r="I74" s="1"/>
      <c r="J74" s="1"/>
      <c r="K74" s="53">
        <f>K31-K68</f>
        <v>0</v>
      </c>
      <c r="L74" s="53">
        <f>L31-L68</f>
        <v>0</v>
      </c>
      <c r="M74" s="1"/>
      <c r="N74" s="1"/>
      <c r="O74" s="53">
        <f>O31-O68</f>
        <v>0</v>
      </c>
      <c r="P74" s="53">
        <f>P31-P68</f>
        <v>0</v>
      </c>
      <c r="Q74" s="1"/>
      <c r="R74" s="1"/>
      <c r="S74" s="53">
        <f>S31-S68</f>
        <v>0</v>
      </c>
      <c r="T74" s="53">
        <f>T31-T68</f>
        <v>0</v>
      </c>
      <c r="U74" s="1"/>
      <c r="V74" s="1"/>
      <c r="W74" s="53">
        <f>W31-W68</f>
        <v>0</v>
      </c>
      <c r="X74" s="53">
        <f>X31-X68</f>
        <v>0</v>
      </c>
    </row>
    <row r="75" spans="1:27">
      <c r="A75" s="1"/>
      <c r="B75" s="1"/>
      <c r="C75" s="1"/>
      <c r="D75" s="5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54"/>
      <c r="U75" s="1"/>
      <c r="V75" s="1"/>
      <c r="W75" s="1"/>
      <c r="X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8">
      <c r="A82" s="1"/>
      <c r="B82" s="8" t="s">
        <v>17</v>
      </c>
      <c r="C82" s="8"/>
      <c r="D82" s="9"/>
      <c r="E82" s="1"/>
      <c r="F82" s="8" t="s">
        <v>17</v>
      </c>
      <c r="G82" s="8"/>
      <c r="H82" s="9"/>
      <c r="I82" s="1"/>
      <c r="J82" s="8" t="s">
        <v>17</v>
      </c>
      <c r="K82" s="8"/>
      <c r="L82" s="9"/>
      <c r="M82" s="1"/>
      <c r="N82" s="8" t="s">
        <v>17</v>
      </c>
      <c r="O82" s="8"/>
      <c r="P82" s="9"/>
      <c r="Q82" s="1"/>
      <c r="R82" s="8" t="s">
        <v>17</v>
      </c>
      <c r="S82" s="8"/>
      <c r="T82" s="9"/>
      <c r="U82" s="1"/>
      <c r="V82" s="8" t="s">
        <v>17</v>
      </c>
      <c r="W82" s="8"/>
      <c r="X82" s="9"/>
    </row>
    <row r="83" spans="1: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3.5" thickBot="1">
      <c r="A84" s="10" t="s">
        <v>18</v>
      </c>
      <c r="B84" s="10"/>
      <c r="C84" s="1" t="s">
        <v>167</v>
      </c>
      <c r="D84" s="1"/>
      <c r="E84" s="10" t="s">
        <v>20</v>
      </c>
      <c r="F84" s="10"/>
      <c r="G84" s="1" t="s">
        <v>168</v>
      </c>
      <c r="H84" s="1"/>
      <c r="I84" s="10" t="s">
        <v>22</v>
      </c>
      <c r="J84" s="10"/>
      <c r="K84" s="1" t="s">
        <v>169</v>
      </c>
      <c r="L84" s="1"/>
      <c r="M84" s="10" t="s">
        <v>24</v>
      </c>
      <c r="N84" s="10"/>
      <c r="O84" s="1" t="s">
        <v>169</v>
      </c>
      <c r="P84" s="1"/>
      <c r="Q84" s="10" t="s">
        <v>25</v>
      </c>
      <c r="R84" s="10"/>
      <c r="S84" s="1" t="s">
        <v>169</v>
      </c>
      <c r="T84" s="1"/>
      <c r="U84" s="10" t="s">
        <v>26</v>
      </c>
      <c r="V84" s="10"/>
      <c r="W84" s="1" t="s">
        <v>170</v>
      </c>
      <c r="X84" s="1"/>
    </row>
    <row r="85" spans="1:24">
      <c r="A85" s="11" t="s">
        <v>28</v>
      </c>
      <c r="B85" s="11"/>
      <c r="C85" s="1"/>
      <c r="D85" s="1"/>
      <c r="E85" s="11" t="s">
        <v>29</v>
      </c>
      <c r="F85" s="11"/>
      <c r="G85" s="1"/>
      <c r="H85" s="1"/>
      <c r="I85" s="11" t="s">
        <v>28</v>
      </c>
      <c r="J85" s="11"/>
      <c r="K85" s="1"/>
      <c r="L85" s="1"/>
      <c r="M85" s="11" t="s">
        <v>28</v>
      </c>
      <c r="N85" s="11"/>
      <c r="O85" s="1"/>
      <c r="P85" s="1"/>
      <c r="Q85" s="11" t="s">
        <v>28</v>
      </c>
      <c r="R85" s="11"/>
      <c r="S85" s="1"/>
      <c r="T85" s="1"/>
      <c r="U85" s="11" t="s">
        <v>28</v>
      </c>
      <c r="V85" s="11"/>
      <c r="W85" s="1"/>
      <c r="X85" s="1"/>
    </row>
    <row r="86" spans="1:24">
      <c r="A86" s="1"/>
      <c r="B86" s="1"/>
      <c r="C86" s="11" t="s">
        <v>30</v>
      </c>
      <c r="D86" s="11"/>
      <c r="E86" s="1"/>
      <c r="F86" s="1"/>
      <c r="G86" s="11" t="s">
        <v>31</v>
      </c>
      <c r="H86" s="11"/>
      <c r="I86" s="1"/>
      <c r="J86" s="1"/>
      <c r="K86" s="11" t="s">
        <v>32</v>
      </c>
      <c r="L86" s="11"/>
      <c r="M86" s="1"/>
      <c r="N86" s="1"/>
      <c r="O86" s="11" t="s">
        <v>32</v>
      </c>
      <c r="P86" s="11"/>
      <c r="Q86" s="1"/>
      <c r="R86" s="1"/>
      <c r="S86" s="11" t="s">
        <v>32</v>
      </c>
      <c r="T86" s="11"/>
      <c r="U86" s="1"/>
      <c r="V86" s="1"/>
      <c r="W86" s="11" t="s">
        <v>32</v>
      </c>
      <c r="X86" s="11"/>
    </row>
    <row r="87" spans="1:24" ht="59.25" customHeight="1">
      <c r="A87" s="12" t="s">
        <v>33</v>
      </c>
      <c r="B87" s="12" t="s">
        <v>34</v>
      </c>
      <c r="C87" s="12" t="s">
        <v>35</v>
      </c>
      <c r="D87" s="12" t="s">
        <v>171</v>
      </c>
      <c r="E87" s="12" t="s">
        <v>37</v>
      </c>
      <c r="F87" s="12" t="s">
        <v>38</v>
      </c>
      <c r="G87" s="12" t="s">
        <v>35</v>
      </c>
      <c r="H87" s="12" t="s">
        <v>171</v>
      </c>
      <c r="I87" s="12" t="s">
        <v>37</v>
      </c>
      <c r="J87" s="12" t="s">
        <v>38</v>
      </c>
      <c r="K87" s="12" t="s">
        <v>35</v>
      </c>
      <c r="L87" s="12" t="s">
        <v>171</v>
      </c>
      <c r="M87" s="12" t="s">
        <v>37</v>
      </c>
      <c r="N87" s="12" t="s">
        <v>38</v>
      </c>
      <c r="O87" s="12" t="s">
        <v>35</v>
      </c>
      <c r="P87" s="12" t="s">
        <v>171</v>
      </c>
      <c r="Q87" s="12" t="s">
        <v>37</v>
      </c>
      <c r="R87" s="12" t="s">
        <v>38</v>
      </c>
      <c r="S87" s="12" t="s">
        <v>35</v>
      </c>
      <c r="T87" s="12" t="s">
        <v>171</v>
      </c>
      <c r="U87" s="12" t="s">
        <v>37</v>
      </c>
      <c r="V87" s="12" t="s">
        <v>38</v>
      </c>
      <c r="W87" s="12" t="s">
        <v>35</v>
      </c>
      <c r="X87" s="12" t="s">
        <v>171</v>
      </c>
    </row>
    <row r="88" spans="1:24">
      <c r="A88" s="13">
        <v>1</v>
      </c>
      <c r="B88" s="14" t="s">
        <v>39</v>
      </c>
      <c r="C88" s="15"/>
      <c r="D88" s="15"/>
      <c r="E88" s="13">
        <v>1</v>
      </c>
      <c r="F88" s="14" t="s">
        <v>39</v>
      </c>
      <c r="G88" s="15"/>
      <c r="H88" s="15"/>
      <c r="I88" s="13">
        <v>1</v>
      </c>
      <c r="J88" s="14" t="s">
        <v>39</v>
      </c>
      <c r="K88" s="15"/>
      <c r="L88" s="15"/>
      <c r="M88" s="13">
        <v>1</v>
      </c>
      <c r="N88" s="14" t="s">
        <v>39</v>
      </c>
      <c r="O88" s="15"/>
      <c r="P88" s="15"/>
      <c r="Q88" s="13">
        <v>1</v>
      </c>
      <c r="R88" s="14" t="s">
        <v>39</v>
      </c>
      <c r="S88" s="15"/>
      <c r="T88" s="15"/>
      <c r="U88" s="13">
        <v>1</v>
      </c>
      <c r="V88" s="14" t="s">
        <v>39</v>
      </c>
      <c r="W88" s="15"/>
      <c r="X88" s="15"/>
    </row>
    <row r="89" spans="1:24">
      <c r="A89" s="13">
        <v>1.1000000000000001</v>
      </c>
      <c r="B89" s="13" t="s">
        <v>40</v>
      </c>
      <c r="C89" s="15"/>
      <c r="D89" s="15"/>
      <c r="E89" s="13">
        <v>1.1000000000000001</v>
      </c>
      <c r="F89" s="13" t="s">
        <v>40</v>
      </c>
      <c r="G89" s="15"/>
      <c r="H89" s="15"/>
      <c r="I89" s="13">
        <v>1.1000000000000001</v>
      </c>
      <c r="J89" s="13" t="s">
        <v>40</v>
      </c>
      <c r="K89" s="15"/>
      <c r="L89" s="15"/>
      <c r="M89" s="13">
        <v>1.1000000000000001</v>
      </c>
      <c r="N89" s="13" t="s">
        <v>40</v>
      </c>
      <c r="O89" s="15"/>
      <c r="P89" s="15"/>
      <c r="Q89" s="13">
        <v>1.1000000000000001</v>
      </c>
      <c r="R89" s="13" t="s">
        <v>40</v>
      </c>
      <c r="S89" s="15"/>
      <c r="T89" s="15"/>
      <c r="U89" s="13">
        <v>1.1000000000000001</v>
      </c>
      <c r="V89" s="13" t="s">
        <v>40</v>
      </c>
      <c r="W89" s="15"/>
      <c r="X89" s="15"/>
    </row>
    <row r="90" spans="1:24">
      <c r="A90" s="16" t="s">
        <v>41</v>
      </c>
      <c r="B90" s="15" t="s">
        <v>42</v>
      </c>
      <c r="C90" s="17">
        <f>G90+K90+O90+S90+W90</f>
        <v>286766587.49000001</v>
      </c>
      <c r="D90" s="17">
        <f>H90+L90+P90+T90+X90</f>
        <v>822067081.43000007</v>
      </c>
      <c r="E90" s="16" t="s">
        <v>41</v>
      </c>
      <c r="F90" s="15" t="s">
        <v>42</v>
      </c>
      <c r="G90" s="18">
        <v>266761709.44999999</v>
      </c>
      <c r="H90" s="18">
        <v>731357140.58000004</v>
      </c>
      <c r="I90" s="16" t="s">
        <v>41</v>
      </c>
      <c r="J90" s="15" t="s">
        <v>42</v>
      </c>
      <c r="K90" s="18">
        <v>11360937.98</v>
      </c>
      <c r="L90" s="18">
        <v>35183053.460000001</v>
      </c>
      <c r="M90" s="16" t="s">
        <v>41</v>
      </c>
      <c r="N90" s="15" t="s">
        <v>42</v>
      </c>
      <c r="O90" s="18">
        <v>4633557.68</v>
      </c>
      <c r="P90" s="18">
        <v>32649678.73</v>
      </c>
      <c r="Q90" s="16" t="s">
        <v>41</v>
      </c>
      <c r="R90" s="15" t="s">
        <v>42</v>
      </c>
      <c r="S90" s="18">
        <v>2745474.54</v>
      </c>
      <c r="T90" s="18">
        <v>21328566.280000001</v>
      </c>
      <c r="U90" s="16" t="s">
        <v>41</v>
      </c>
      <c r="V90" s="15" t="s">
        <v>42</v>
      </c>
      <c r="W90" s="18">
        <v>1264907.8400000001</v>
      </c>
      <c r="X90" s="18">
        <v>1548642.38</v>
      </c>
    </row>
    <row r="91" spans="1:24">
      <c r="A91" s="19" t="s">
        <v>43</v>
      </c>
      <c r="B91" s="15" t="s">
        <v>44</v>
      </c>
      <c r="C91" s="17">
        <f t="shared" ref="C91:D94" si="8">G91+K91+O91+S91+W91</f>
        <v>1989451050.24</v>
      </c>
      <c r="D91" s="17">
        <f t="shared" si="8"/>
        <v>2539605584.3899999</v>
      </c>
      <c r="E91" s="19" t="s">
        <v>43</v>
      </c>
      <c r="F91" s="15" t="s">
        <v>44</v>
      </c>
      <c r="G91" s="18">
        <v>1860844102.0799999</v>
      </c>
      <c r="H91" s="18">
        <v>2286812221.79</v>
      </c>
      <c r="I91" s="19" t="s">
        <v>43</v>
      </c>
      <c r="J91" s="15" t="s">
        <v>44</v>
      </c>
      <c r="K91" s="20">
        <v>83545756.950000003</v>
      </c>
      <c r="L91" s="20">
        <v>173895166.83000001</v>
      </c>
      <c r="M91" s="19" t="s">
        <v>43</v>
      </c>
      <c r="N91" s="15" t="s">
        <v>44</v>
      </c>
      <c r="O91" s="18">
        <v>128979</v>
      </c>
      <c r="P91" s="18">
        <v>5288253.07</v>
      </c>
      <c r="Q91" s="19" t="s">
        <v>43</v>
      </c>
      <c r="R91" s="15" t="s">
        <v>44</v>
      </c>
      <c r="S91" s="18">
        <v>36296337.210000001</v>
      </c>
      <c r="T91" s="18">
        <v>68559326.719999999</v>
      </c>
      <c r="U91" s="19" t="s">
        <v>43</v>
      </c>
      <c r="V91" s="15" t="s">
        <v>44</v>
      </c>
      <c r="W91" s="18">
        <v>8635875</v>
      </c>
      <c r="X91" s="18">
        <v>5050615.9800000004</v>
      </c>
    </row>
    <row r="92" spans="1:24">
      <c r="A92" s="16" t="s">
        <v>45</v>
      </c>
      <c r="B92" s="15" t="s">
        <v>46</v>
      </c>
      <c r="C92" s="17">
        <f t="shared" si="8"/>
        <v>129296693.48</v>
      </c>
      <c r="D92" s="17">
        <f t="shared" si="8"/>
        <v>158917466.49000001</v>
      </c>
      <c r="E92" s="16" t="s">
        <v>45</v>
      </c>
      <c r="F92" s="15" t="s">
        <v>46</v>
      </c>
      <c r="G92" s="18">
        <v>129296693.48</v>
      </c>
      <c r="H92" s="18">
        <v>158917466.49000001</v>
      </c>
      <c r="I92" s="16" t="s">
        <v>45</v>
      </c>
      <c r="J92" s="15" t="s">
        <v>46</v>
      </c>
      <c r="K92" s="18"/>
      <c r="L92" s="18"/>
      <c r="M92" s="16" t="s">
        <v>45</v>
      </c>
      <c r="N92" s="15" t="s">
        <v>46</v>
      </c>
      <c r="O92" s="18"/>
      <c r="P92" s="18"/>
      <c r="Q92" s="16" t="s">
        <v>45</v>
      </c>
      <c r="R92" s="15" t="s">
        <v>46</v>
      </c>
      <c r="S92" s="18"/>
      <c r="T92" s="18"/>
      <c r="U92" s="16" t="s">
        <v>45</v>
      </c>
      <c r="V92" s="15" t="s">
        <v>46</v>
      </c>
      <c r="W92" s="18"/>
      <c r="X92" s="18"/>
    </row>
    <row r="93" spans="1:24">
      <c r="A93" s="19" t="s">
        <v>47</v>
      </c>
      <c r="B93" s="15" t="s">
        <v>48</v>
      </c>
      <c r="C93" s="17">
        <f>G93+K93+O93+S93+W93</f>
        <v>1077270682.3600001</v>
      </c>
      <c r="D93" s="17">
        <f t="shared" si="8"/>
        <v>1751795026.27</v>
      </c>
      <c r="E93" s="19" t="s">
        <v>47</v>
      </c>
      <c r="F93" s="15" t="s">
        <v>48</v>
      </c>
      <c r="G93" s="18">
        <v>1029689322.99</v>
      </c>
      <c r="H93" s="18">
        <v>1732400368.3699999</v>
      </c>
      <c r="I93" s="19" t="s">
        <v>47</v>
      </c>
      <c r="J93" s="15" t="s">
        <v>48</v>
      </c>
      <c r="K93" s="18">
        <v>14807651.369999999</v>
      </c>
      <c r="L93" s="18">
        <v>2652422.41</v>
      </c>
      <c r="M93" s="19" t="s">
        <v>47</v>
      </c>
      <c r="N93" s="15" t="s">
        <v>48</v>
      </c>
      <c r="O93" s="18">
        <v>23575691.57</v>
      </c>
      <c r="P93" s="18">
        <v>12264763.26</v>
      </c>
      <c r="Q93" s="19" t="s">
        <v>47</v>
      </c>
      <c r="R93" s="15" t="s">
        <v>48</v>
      </c>
      <c r="S93" s="18">
        <v>1049171.82</v>
      </c>
      <c r="T93" s="18">
        <v>1157828.6000000001</v>
      </c>
      <c r="U93" s="19" t="s">
        <v>47</v>
      </c>
      <c r="V93" s="15" t="s">
        <v>48</v>
      </c>
      <c r="W93" s="18">
        <v>8148844.6100000003</v>
      </c>
      <c r="X93" s="18">
        <v>3319643.63</v>
      </c>
    </row>
    <row r="94" spans="1:24">
      <c r="A94" s="19" t="s">
        <v>49</v>
      </c>
      <c r="B94" s="15" t="s">
        <v>50</v>
      </c>
      <c r="C94" s="17">
        <f t="shared" ref="C94" si="9">G94+K94+O94+S94+W94</f>
        <v>0</v>
      </c>
      <c r="D94" s="17">
        <f t="shared" si="8"/>
        <v>0</v>
      </c>
      <c r="E94" s="19" t="s">
        <v>49</v>
      </c>
      <c r="F94" s="15" t="s">
        <v>50</v>
      </c>
      <c r="G94" s="18"/>
      <c r="H94" s="18"/>
      <c r="I94" s="19" t="s">
        <v>49</v>
      </c>
      <c r="J94" s="15" t="s">
        <v>50</v>
      </c>
      <c r="K94" s="18"/>
      <c r="L94" s="18"/>
      <c r="M94" s="19" t="s">
        <v>49</v>
      </c>
      <c r="N94" s="15" t="s">
        <v>50</v>
      </c>
      <c r="O94" s="18"/>
      <c r="P94" s="18"/>
      <c r="Q94" s="19" t="s">
        <v>49</v>
      </c>
      <c r="R94" s="15" t="s">
        <v>50</v>
      </c>
      <c r="S94" s="18"/>
      <c r="T94" s="18"/>
      <c r="U94" s="19" t="s">
        <v>49</v>
      </c>
      <c r="V94" s="15" t="s">
        <v>50</v>
      </c>
      <c r="W94" s="18"/>
      <c r="X94" s="18"/>
    </row>
    <row r="95" spans="1:24">
      <c r="A95" s="19" t="s">
        <v>51</v>
      </c>
      <c r="B95" s="15" t="s">
        <v>52</v>
      </c>
      <c r="C95" s="17">
        <f>G95+K95+O95+S95+W95</f>
        <v>2926238967.7200007</v>
      </c>
      <c r="D95" s="17">
        <f>H95+L95+P95+T95+X95</f>
        <v>1800367365.4800003</v>
      </c>
      <c r="E95" s="19" t="s">
        <v>51</v>
      </c>
      <c r="F95" s="15" t="s">
        <v>52</v>
      </c>
      <c r="G95" s="18">
        <v>2321085666.8600001</v>
      </c>
      <c r="H95" s="18">
        <v>1420580488.3599999</v>
      </c>
      <c r="I95" s="19" t="s">
        <v>51</v>
      </c>
      <c r="J95" s="15" t="s">
        <v>52</v>
      </c>
      <c r="K95" s="18">
        <v>72010084.799999997</v>
      </c>
      <c r="L95" s="18">
        <v>80030282.390000001</v>
      </c>
      <c r="M95" s="19" t="s">
        <v>51</v>
      </c>
      <c r="N95" s="15" t="s">
        <v>52</v>
      </c>
      <c r="O95" s="18">
        <v>120407532.01000001</v>
      </c>
      <c r="P95" s="18">
        <v>159982400.18000001</v>
      </c>
      <c r="Q95" s="19" t="s">
        <v>51</v>
      </c>
      <c r="R95" s="15" t="s">
        <v>52</v>
      </c>
      <c r="S95" s="18">
        <v>290833759.01999998</v>
      </c>
      <c r="T95" s="18">
        <v>77786837.870000005</v>
      </c>
      <c r="U95" s="19" t="s">
        <v>51</v>
      </c>
      <c r="V95" s="15" t="s">
        <v>52</v>
      </c>
      <c r="W95" s="18">
        <v>121901925.03</v>
      </c>
      <c r="X95" s="18">
        <v>61987356.68</v>
      </c>
    </row>
    <row r="96" spans="1:24">
      <c r="A96" s="19" t="s">
        <v>53</v>
      </c>
      <c r="B96" s="15" t="s">
        <v>54</v>
      </c>
      <c r="C96" s="17">
        <f>G96+K96+O96+S96+W96</f>
        <v>212347921.38999999</v>
      </c>
      <c r="D96" s="17">
        <f>H96+L96+P96+T96+X96</f>
        <v>577320044.36000001</v>
      </c>
      <c r="E96" s="19" t="s">
        <v>53</v>
      </c>
      <c r="F96" s="15" t="s">
        <v>54</v>
      </c>
      <c r="G96" s="18">
        <v>212347921.38999999</v>
      </c>
      <c r="H96" s="18">
        <v>577320044.36000001</v>
      </c>
      <c r="I96" s="19" t="s">
        <v>53</v>
      </c>
      <c r="J96" s="15" t="s">
        <v>54</v>
      </c>
      <c r="K96" s="18"/>
      <c r="L96" s="18"/>
      <c r="M96" s="19" t="s">
        <v>53</v>
      </c>
      <c r="N96" s="15" t="s">
        <v>54</v>
      </c>
      <c r="O96" s="18"/>
      <c r="P96" s="18"/>
      <c r="Q96" s="19" t="s">
        <v>53</v>
      </c>
      <c r="R96" s="15" t="s">
        <v>54</v>
      </c>
      <c r="S96" s="18"/>
      <c r="T96" s="18"/>
      <c r="U96" s="19" t="s">
        <v>53</v>
      </c>
      <c r="V96" s="15" t="s">
        <v>54</v>
      </c>
      <c r="W96" s="18"/>
      <c r="X96" s="18"/>
    </row>
    <row r="97" spans="1:24">
      <c r="A97" s="19" t="s">
        <v>55</v>
      </c>
      <c r="B97" s="15" t="s">
        <v>56</v>
      </c>
      <c r="C97" s="17">
        <f t="shared" ref="C97:D98" si="10">G97+K97+O97+S97+W97</f>
        <v>0</v>
      </c>
      <c r="D97" s="17">
        <f t="shared" si="10"/>
        <v>0</v>
      </c>
      <c r="E97" s="19" t="s">
        <v>55</v>
      </c>
      <c r="F97" s="15" t="s">
        <v>56</v>
      </c>
      <c r="G97" s="18"/>
      <c r="H97" s="18"/>
      <c r="I97" s="19" t="s">
        <v>55</v>
      </c>
      <c r="J97" s="15" t="s">
        <v>56</v>
      </c>
      <c r="K97" s="18"/>
      <c r="L97" s="18"/>
      <c r="M97" s="19" t="s">
        <v>55</v>
      </c>
      <c r="N97" s="15" t="s">
        <v>56</v>
      </c>
      <c r="O97" s="18"/>
      <c r="P97" s="18"/>
      <c r="Q97" s="19" t="s">
        <v>55</v>
      </c>
      <c r="R97" s="15" t="s">
        <v>56</v>
      </c>
      <c r="S97" s="18"/>
      <c r="T97" s="18"/>
      <c r="U97" s="19" t="s">
        <v>55</v>
      </c>
      <c r="V97" s="15" t="s">
        <v>56</v>
      </c>
      <c r="W97" s="18"/>
      <c r="X97" s="18"/>
    </row>
    <row r="98" spans="1:24" ht="38.25">
      <c r="A98" s="19" t="s">
        <v>57</v>
      </c>
      <c r="B98" s="21" t="s">
        <v>58</v>
      </c>
      <c r="C98" s="17">
        <f t="shared" si="10"/>
        <v>0</v>
      </c>
      <c r="D98" s="17">
        <f t="shared" si="10"/>
        <v>0</v>
      </c>
      <c r="E98" s="19" t="s">
        <v>57</v>
      </c>
      <c r="F98" s="21" t="s">
        <v>58</v>
      </c>
      <c r="G98" s="18"/>
      <c r="H98" s="18"/>
      <c r="I98" s="19" t="s">
        <v>57</v>
      </c>
      <c r="J98" s="21" t="s">
        <v>58</v>
      </c>
      <c r="K98" s="18"/>
      <c r="L98" s="18"/>
      <c r="M98" s="19" t="s">
        <v>57</v>
      </c>
      <c r="N98" s="21" t="s">
        <v>58</v>
      </c>
      <c r="O98" s="18"/>
      <c r="P98" s="18"/>
      <c r="Q98" s="19" t="s">
        <v>57</v>
      </c>
      <c r="R98" s="21" t="s">
        <v>58</v>
      </c>
      <c r="S98" s="18"/>
      <c r="T98" s="18"/>
      <c r="U98" s="19" t="s">
        <v>57</v>
      </c>
      <c r="V98" s="21" t="s">
        <v>58</v>
      </c>
      <c r="W98" s="18"/>
      <c r="X98" s="18"/>
    </row>
    <row r="99" spans="1:24" ht="13.5" thickBot="1">
      <c r="A99" s="22" t="s">
        <v>59</v>
      </c>
      <c r="B99" s="23"/>
      <c r="C99" s="24"/>
      <c r="D99" s="24"/>
      <c r="E99" s="22" t="s">
        <v>59</v>
      </c>
      <c r="F99" s="23"/>
      <c r="G99" s="25"/>
      <c r="H99" s="25"/>
      <c r="I99" s="22" t="s">
        <v>59</v>
      </c>
      <c r="J99" s="23"/>
      <c r="K99" s="25"/>
      <c r="L99" s="25"/>
      <c r="M99" s="22" t="s">
        <v>59</v>
      </c>
      <c r="N99" s="23"/>
      <c r="O99" s="25"/>
      <c r="P99" s="25"/>
      <c r="Q99" s="22" t="s">
        <v>59</v>
      </c>
      <c r="R99" s="23"/>
      <c r="S99" s="25"/>
      <c r="T99" s="25"/>
      <c r="U99" s="22" t="s">
        <v>59</v>
      </c>
      <c r="V99" s="23"/>
      <c r="W99" s="25"/>
      <c r="X99" s="25"/>
    </row>
    <row r="100" spans="1:24" ht="13.5" thickBot="1">
      <c r="A100" s="26" t="s">
        <v>60</v>
      </c>
      <c r="B100" s="27" t="s">
        <v>61</v>
      </c>
      <c r="C100" s="28">
        <f>SUM(C90:C99)</f>
        <v>6621371902.6800013</v>
      </c>
      <c r="D100" s="28">
        <f>SUM(D90:D99)</f>
        <v>7650072568.4200001</v>
      </c>
      <c r="E100" s="26" t="s">
        <v>60</v>
      </c>
      <c r="F100" s="27" t="s">
        <v>61</v>
      </c>
      <c r="G100" s="29">
        <v>5820025416.250001</v>
      </c>
      <c r="H100" s="29">
        <f>SUM(H90:H99)</f>
        <v>6907387729.9499989</v>
      </c>
      <c r="I100" s="26" t="s">
        <v>60</v>
      </c>
      <c r="J100" s="27" t="s">
        <v>61</v>
      </c>
      <c r="K100" s="29">
        <v>181724431.10000002</v>
      </c>
      <c r="L100" s="29">
        <f>SUM(L90:L99)</f>
        <v>291760925.09000003</v>
      </c>
      <c r="M100" s="26" t="s">
        <v>60</v>
      </c>
      <c r="N100" s="27" t="s">
        <v>61</v>
      </c>
      <c r="O100" s="29">
        <v>148745760.25999999</v>
      </c>
      <c r="P100" s="29">
        <f>SUM(P90:P99)</f>
        <v>210185095.24000001</v>
      </c>
      <c r="Q100" s="26" t="s">
        <v>60</v>
      </c>
      <c r="R100" s="27" t="s">
        <v>61</v>
      </c>
      <c r="S100" s="29">
        <v>330924742.58999997</v>
      </c>
      <c r="T100" s="29">
        <f>SUM(T90:T99)</f>
        <v>168832559.47</v>
      </c>
      <c r="U100" s="26" t="s">
        <v>60</v>
      </c>
      <c r="V100" s="27" t="s">
        <v>61</v>
      </c>
      <c r="W100" s="29">
        <v>139951552.47999999</v>
      </c>
      <c r="X100" s="29">
        <f>SUM(X90:X99)</f>
        <v>71906258.670000002</v>
      </c>
    </row>
    <row r="101" spans="1:24">
      <c r="A101" s="30" t="s">
        <v>62</v>
      </c>
      <c r="B101" s="31" t="s">
        <v>63</v>
      </c>
      <c r="C101" s="32"/>
      <c r="D101" s="32"/>
      <c r="E101" s="30" t="s">
        <v>62</v>
      </c>
      <c r="F101" s="31" t="s">
        <v>63</v>
      </c>
      <c r="G101" s="33"/>
      <c r="H101" s="33"/>
      <c r="I101" s="30" t="s">
        <v>62</v>
      </c>
      <c r="J101" s="31" t="s">
        <v>63</v>
      </c>
      <c r="K101" s="33"/>
      <c r="L101" s="33"/>
      <c r="M101" s="30" t="s">
        <v>62</v>
      </c>
      <c r="N101" s="31" t="s">
        <v>63</v>
      </c>
      <c r="O101" s="33"/>
      <c r="P101" s="33"/>
      <c r="Q101" s="30" t="s">
        <v>62</v>
      </c>
      <c r="R101" s="31" t="s">
        <v>63</v>
      </c>
      <c r="S101" s="33"/>
      <c r="T101" s="33"/>
      <c r="U101" s="30" t="s">
        <v>62</v>
      </c>
      <c r="V101" s="31" t="s">
        <v>63</v>
      </c>
      <c r="W101" s="33"/>
      <c r="X101" s="33"/>
    </row>
    <row r="102" spans="1:24">
      <c r="A102" s="19" t="s">
        <v>64</v>
      </c>
      <c r="B102" s="15" t="s">
        <v>65</v>
      </c>
      <c r="C102" s="17">
        <f>G102+K102+O102+S102+W102</f>
        <v>77970456463.230011</v>
      </c>
      <c r="D102" s="17">
        <f>H102+L102+P102+T102+X102</f>
        <v>78583871377.160004</v>
      </c>
      <c r="E102" s="19" t="s">
        <v>64</v>
      </c>
      <c r="F102" s="15" t="s">
        <v>65</v>
      </c>
      <c r="G102" s="18">
        <v>53215341502.940002</v>
      </c>
      <c r="H102" s="18">
        <v>54440833947.760002</v>
      </c>
      <c r="I102" s="19" t="s">
        <v>64</v>
      </c>
      <c r="J102" s="15" t="s">
        <v>65</v>
      </c>
      <c r="K102" s="18">
        <v>7461071203.1199999</v>
      </c>
      <c r="L102" s="18">
        <v>7092159923.3500004</v>
      </c>
      <c r="M102" s="19" t="s">
        <v>64</v>
      </c>
      <c r="N102" s="15" t="s">
        <v>65</v>
      </c>
      <c r="O102" s="18">
        <v>5566503889</v>
      </c>
      <c r="P102" s="18">
        <v>5335676149.2600002</v>
      </c>
      <c r="Q102" s="19" t="s">
        <v>64</v>
      </c>
      <c r="R102" s="15" t="s">
        <v>65</v>
      </c>
      <c r="S102" s="18">
        <v>4673465183.1400003</v>
      </c>
      <c r="T102" s="18">
        <v>4446662227.8199997</v>
      </c>
      <c r="U102" s="19" t="s">
        <v>64</v>
      </c>
      <c r="V102" s="15" t="s">
        <v>65</v>
      </c>
      <c r="W102" s="18">
        <v>7054074685.0299997</v>
      </c>
      <c r="X102" s="18">
        <v>7268539128.9700003</v>
      </c>
    </row>
    <row r="103" spans="1:24">
      <c r="A103" s="16" t="s">
        <v>66</v>
      </c>
      <c r="B103" s="15" t="s">
        <v>67</v>
      </c>
      <c r="C103" s="17">
        <f>G103+K103+O103+S103+W103</f>
        <v>94713470.5</v>
      </c>
      <c r="D103" s="17">
        <f>H103+L103+P103+T103+X103</f>
        <v>110157392.23999999</v>
      </c>
      <c r="E103" s="16" t="s">
        <v>66</v>
      </c>
      <c r="F103" s="15" t="s">
        <v>67</v>
      </c>
      <c r="G103" s="18">
        <v>88189319.689999998</v>
      </c>
      <c r="H103" s="18">
        <v>107793752.83</v>
      </c>
      <c r="I103" s="16" t="s">
        <v>66</v>
      </c>
      <c r="J103" s="15" t="s">
        <v>67</v>
      </c>
      <c r="K103" s="18">
        <v>1610017.31</v>
      </c>
      <c r="L103" s="18">
        <v>569889.46</v>
      </c>
      <c r="M103" s="16" t="s">
        <v>66</v>
      </c>
      <c r="N103" s="15" t="s">
        <v>67</v>
      </c>
      <c r="O103" s="18">
        <v>1694098.69</v>
      </c>
      <c r="P103" s="18">
        <v>653970.84</v>
      </c>
      <c r="Q103" s="16" t="s">
        <v>66</v>
      </c>
      <c r="R103" s="15" t="s">
        <v>67</v>
      </c>
      <c r="S103" s="18">
        <v>1610017.31</v>
      </c>
      <c r="T103" s="18">
        <v>569889.46</v>
      </c>
      <c r="U103" s="16" t="s">
        <v>66</v>
      </c>
      <c r="V103" s="15" t="s">
        <v>67</v>
      </c>
      <c r="W103" s="18">
        <v>1610017.5</v>
      </c>
      <c r="X103" s="18">
        <v>569889.65</v>
      </c>
    </row>
    <row r="104" spans="1:24">
      <c r="A104" s="16" t="s">
        <v>68</v>
      </c>
      <c r="B104" s="15" t="s">
        <v>69</v>
      </c>
      <c r="C104" s="17">
        <f t="shared" ref="C104:D110" si="11">G104+K104+O104+S104+W104</f>
        <v>0</v>
      </c>
      <c r="D104" s="17">
        <f t="shared" si="11"/>
        <v>0</v>
      </c>
      <c r="E104" s="16" t="s">
        <v>68</v>
      </c>
      <c r="F104" s="15" t="s">
        <v>69</v>
      </c>
      <c r="G104" s="18"/>
      <c r="H104" s="18"/>
      <c r="I104" s="16" t="s">
        <v>68</v>
      </c>
      <c r="J104" s="15" t="s">
        <v>69</v>
      </c>
      <c r="K104" s="18"/>
      <c r="L104" s="18"/>
      <c r="M104" s="16" t="s">
        <v>68</v>
      </c>
      <c r="N104" s="15" t="s">
        <v>69</v>
      </c>
      <c r="O104" s="18"/>
      <c r="P104" s="18"/>
      <c r="Q104" s="16" t="s">
        <v>68</v>
      </c>
      <c r="R104" s="15" t="s">
        <v>69</v>
      </c>
      <c r="S104" s="18"/>
      <c r="T104" s="18"/>
      <c r="U104" s="16" t="s">
        <v>68</v>
      </c>
      <c r="V104" s="15" t="s">
        <v>69</v>
      </c>
      <c r="W104" s="18"/>
      <c r="X104" s="18"/>
    </row>
    <row r="105" spans="1:24">
      <c r="A105" s="19" t="s">
        <v>70</v>
      </c>
      <c r="B105" s="15" t="s">
        <v>71</v>
      </c>
      <c r="C105" s="17">
        <f t="shared" si="11"/>
        <v>0</v>
      </c>
      <c r="D105" s="17">
        <f t="shared" si="11"/>
        <v>0</v>
      </c>
      <c r="E105" s="19" t="s">
        <v>70</v>
      </c>
      <c r="F105" s="15" t="s">
        <v>71</v>
      </c>
      <c r="G105" s="18"/>
      <c r="H105" s="18"/>
      <c r="I105" s="19" t="s">
        <v>70</v>
      </c>
      <c r="J105" s="15" t="s">
        <v>71</v>
      </c>
      <c r="K105" s="18"/>
      <c r="L105" s="18"/>
      <c r="M105" s="19" t="s">
        <v>70</v>
      </c>
      <c r="N105" s="15" t="s">
        <v>71</v>
      </c>
      <c r="O105" s="18"/>
      <c r="P105" s="18"/>
      <c r="Q105" s="19" t="s">
        <v>70</v>
      </c>
      <c r="R105" s="15" t="s">
        <v>71</v>
      </c>
      <c r="S105" s="18"/>
      <c r="T105" s="18"/>
      <c r="U105" s="19" t="s">
        <v>70</v>
      </c>
      <c r="V105" s="15" t="s">
        <v>71</v>
      </c>
      <c r="W105" s="18"/>
      <c r="X105" s="18"/>
    </row>
    <row r="106" spans="1:24">
      <c r="A106" s="19" t="s">
        <v>72</v>
      </c>
      <c r="B106" s="15" t="s">
        <v>73</v>
      </c>
      <c r="C106" s="17">
        <f t="shared" si="11"/>
        <v>0</v>
      </c>
      <c r="D106" s="17">
        <f t="shared" si="11"/>
        <v>0</v>
      </c>
      <c r="E106" s="19" t="s">
        <v>72</v>
      </c>
      <c r="F106" s="15" t="s">
        <v>73</v>
      </c>
      <c r="G106" s="18"/>
      <c r="H106" s="18"/>
      <c r="I106" s="19" t="s">
        <v>72</v>
      </c>
      <c r="J106" s="15" t="s">
        <v>73</v>
      </c>
      <c r="K106" s="18"/>
      <c r="L106" s="18"/>
      <c r="M106" s="19" t="s">
        <v>72</v>
      </c>
      <c r="N106" s="15" t="s">
        <v>73</v>
      </c>
      <c r="O106" s="18"/>
      <c r="P106" s="18"/>
      <c r="Q106" s="19" t="s">
        <v>72</v>
      </c>
      <c r="R106" s="15" t="s">
        <v>73</v>
      </c>
      <c r="S106" s="18"/>
      <c r="T106" s="18"/>
      <c r="U106" s="19" t="s">
        <v>72</v>
      </c>
      <c r="V106" s="15" t="s">
        <v>73</v>
      </c>
      <c r="W106" s="18"/>
      <c r="X106" s="18"/>
    </row>
    <row r="107" spans="1:24">
      <c r="A107" s="19" t="s">
        <v>74</v>
      </c>
      <c r="B107" s="15" t="s">
        <v>75</v>
      </c>
      <c r="C107" s="17">
        <f t="shared" si="11"/>
        <v>0</v>
      </c>
      <c r="D107" s="17">
        <f t="shared" si="11"/>
        <v>0</v>
      </c>
      <c r="E107" s="19" t="s">
        <v>74</v>
      </c>
      <c r="F107" s="15" t="s">
        <v>75</v>
      </c>
      <c r="G107" s="20"/>
      <c r="H107" s="20"/>
      <c r="I107" s="19" t="s">
        <v>74</v>
      </c>
      <c r="J107" s="15" t="s">
        <v>75</v>
      </c>
      <c r="K107" s="20"/>
      <c r="L107" s="20"/>
      <c r="M107" s="19" t="s">
        <v>74</v>
      </c>
      <c r="N107" s="15" t="s">
        <v>75</v>
      </c>
      <c r="O107" s="20"/>
      <c r="P107" s="20"/>
      <c r="Q107" s="19" t="s">
        <v>74</v>
      </c>
      <c r="R107" s="15" t="s">
        <v>75</v>
      </c>
      <c r="S107" s="20"/>
      <c r="T107" s="20"/>
      <c r="U107" s="19" t="s">
        <v>74</v>
      </c>
      <c r="V107" s="15" t="s">
        <v>75</v>
      </c>
      <c r="W107" s="20"/>
      <c r="X107" s="20"/>
    </row>
    <row r="108" spans="1:24" ht="25.5">
      <c r="A108" s="19" t="s">
        <v>76</v>
      </c>
      <c r="B108" s="21" t="s">
        <v>77</v>
      </c>
      <c r="C108" s="17">
        <f t="shared" si="11"/>
        <v>0</v>
      </c>
      <c r="D108" s="17">
        <f t="shared" si="11"/>
        <v>0</v>
      </c>
      <c r="E108" s="19" t="s">
        <v>76</v>
      </c>
      <c r="F108" s="21" t="s">
        <v>77</v>
      </c>
      <c r="G108" s="18"/>
      <c r="H108" s="18"/>
      <c r="I108" s="19" t="s">
        <v>76</v>
      </c>
      <c r="J108" s="21" t="s">
        <v>77</v>
      </c>
      <c r="K108" s="18"/>
      <c r="L108" s="18"/>
      <c r="M108" s="19" t="s">
        <v>76</v>
      </c>
      <c r="N108" s="21" t="s">
        <v>77</v>
      </c>
      <c r="O108" s="18"/>
      <c r="P108" s="18"/>
      <c r="Q108" s="19" t="s">
        <v>76</v>
      </c>
      <c r="R108" s="21" t="s">
        <v>77</v>
      </c>
      <c r="S108" s="18"/>
      <c r="T108" s="18"/>
      <c r="U108" s="19" t="s">
        <v>76</v>
      </c>
      <c r="V108" s="21" t="s">
        <v>77</v>
      </c>
      <c r="W108" s="18"/>
      <c r="X108" s="18"/>
    </row>
    <row r="109" spans="1:24">
      <c r="A109" s="19" t="s">
        <v>78</v>
      </c>
      <c r="B109" s="15" t="s">
        <v>79</v>
      </c>
      <c r="C109" s="17">
        <f t="shared" si="11"/>
        <v>0</v>
      </c>
      <c r="D109" s="17">
        <f t="shared" si="11"/>
        <v>0</v>
      </c>
      <c r="E109" s="19" t="s">
        <v>78</v>
      </c>
      <c r="F109" s="15" t="s">
        <v>79</v>
      </c>
      <c r="G109" s="18"/>
      <c r="H109" s="18"/>
      <c r="I109" s="19" t="s">
        <v>78</v>
      </c>
      <c r="J109" s="15" t="s">
        <v>79</v>
      </c>
      <c r="K109" s="18"/>
      <c r="L109" s="18"/>
      <c r="M109" s="19" t="s">
        <v>78</v>
      </c>
      <c r="N109" s="15" t="s">
        <v>79</v>
      </c>
      <c r="O109" s="18"/>
      <c r="P109" s="18"/>
      <c r="Q109" s="19" t="s">
        <v>78</v>
      </c>
      <c r="R109" s="15" t="s">
        <v>79</v>
      </c>
      <c r="S109" s="18"/>
      <c r="T109" s="18"/>
      <c r="U109" s="19" t="s">
        <v>78</v>
      </c>
      <c r="V109" s="15" t="s">
        <v>79</v>
      </c>
      <c r="W109" s="18"/>
      <c r="X109" s="18"/>
    </row>
    <row r="110" spans="1:24" ht="13.5" thickBot="1">
      <c r="A110" s="19" t="s">
        <v>80</v>
      </c>
      <c r="B110" s="15"/>
      <c r="C110" s="17">
        <f t="shared" si="11"/>
        <v>0</v>
      </c>
      <c r="D110" s="17">
        <f t="shared" si="11"/>
        <v>0</v>
      </c>
      <c r="E110" s="19" t="s">
        <v>80</v>
      </c>
      <c r="F110" s="15"/>
      <c r="G110" s="20"/>
      <c r="H110" s="20"/>
      <c r="I110" s="19" t="s">
        <v>80</v>
      </c>
      <c r="J110" s="15"/>
      <c r="K110" s="20"/>
      <c r="L110" s="20"/>
      <c r="M110" s="19" t="s">
        <v>80</v>
      </c>
      <c r="N110" s="15"/>
      <c r="O110" s="20"/>
      <c r="P110" s="20"/>
      <c r="Q110" s="19" t="s">
        <v>80</v>
      </c>
      <c r="R110" s="15"/>
      <c r="S110" s="20"/>
      <c r="T110" s="20"/>
      <c r="U110" s="19" t="s">
        <v>80</v>
      </c>
      <c r="V110" s="15"/>
      <c r="W110" s="20"/>
      <c r="X110" s="20"/>
    </row>
    <row r="111" spans="1:24" ht="13.5" thickBot="1">
      <c r="A111" s="34" t="s">
        <v>81</v>
      </c>
      <c r="B111" s="35" t="s">
        <v>82</v>
      </c>
      <c r="C111" s="36">
        <f>SUM(C102:C110)</f>
        <v>78065169933.730011</v>
      </c>
      <c r="D111" s="36">
        <f>SUM(D102:D110)</f>
        <v>78694028769.400009</v>
      </c>
      <c r="E111" s="34" t="s">
        <v>83</v>
      </c>
      <c r="F111" s="35" t="s">
        <v>82</v>
      </c>
      <c r="G111" s="37">
        <v>53303530822.630005</v>
      </c>
      <c r="H111" s="37">
        <f>SUM(H102:H110)</f>
        <v>54548627700.590004</v>
      </c>
      <c r="I111" s="34" t="s">
        <v>83</v>
      </c>
      <c r="J111" s="35" t="s">
        <v>82</v>
      </c>
      <c r="K111" s="37">
        <v>7462681220.4300003</v>
      </c>
      <c r="L111" s="37">
        <f>SUM(L102:L110)</f>
        <v>7092729812.8100004</v>
      </c>
      <c r="M111" s="34" t="s">
        <v>83</v>
      </c>
      <c r="N111" s="35" t="s">
        <v>82</v>
      </c>
      <c r="O111" s="37">
        <v>5568197987.6899996</v>
      </c>
      <c r="P111" s="37">
        <f>SUM(P102:P110)</f>
        <v>5336330120.1000004</v>
      </c>
      <c r="Q111" s="34" t="s">
        <v>83</v>
      </c>
      <c r="R111" s="35" t="s">
        <v>82</v>
      </c>
      <c r="S111" s="37">
        <v>4675075200.4500008</v>
      </c>
      <c r="T111" s="37">
        <f>SUM(T102:T110)</f>
        <v>4447232117.2799997</v>
      </c>
      <c r="U111" s="34" t="s">
        <v>83</v>
      </c>
      <c r="V111" s="35" t="s">
        <v>82</v>
      </c>
      <c r="W111" s="37">
        <v>7055684702.5299997</v>
      </c>
      <c r="X111" s="37">
        <f>SUM(X102:X110)</f>
        <v>7269109018.6199999</v>
      </c>
    </row>
    <row r="112" spans="1:24" ht="13.5" thickBot="1">
      <c r="A112" s="26" t="s">
        <v>84</v>
      </c>
      <c r="B112" s="27" t="s">
        <v>85</v>
      </c>
      <c r="C112" s="28">
        <f>SUM(C100+C111)</f>
        <v>84686541836.410019</v>
      </c>
      <c r="D112" s="28">
        <f>SUM(D100+D111)</f>
        <v>86344101337.820007</v>
      </c>
      <c r="E112" s="26" t="s">
        <v>84</v>
      </c>
      <c r="F112" s="27" t="s">
        <v>85</v>
      </c>
      <c r="G112" s="29">
        <v>59123556238.880005</v>
      </c>
      <c r="H112" s="29">
        <f>SUM(H100+H111)</f>
        <v>61456015430.540001</v>
      </c>
      <c r="I112" s="26" t="s">
        <v>84</v>
      </c>
      <c r="J112" s="27" t="s">
        <v>85</v>
      </c>
      <c r="K112" s="29">
        <v>7644405651.5300007</v>
      </c>
      <c r="L112" s="29">
        <f>SUM(L100+L111)</f>
        <v>7384490737.9000006</v>
      </c>
      <c r="M112" s="26" t="s">
        <v>84</v>
      </c>
      <c r="N112" s="27" t="s">
        <v>85</v>
      </c>
      <c r="O112" s="29">
        <v>5716943747.9499998</v>
      </c>
      <c r="P112" s="29">
        <f>SUM(P100+P111)</f>
        <v>5546515215.3400002</v>
      </c>
      <c r="Q112" s="26" t="s">
        <v>84</v>
      </c>
      <c r="R112" s="27" t="s">
        <v>85</v>
      </c>
      <c r="S112" s="29">
        <v>5005999943.0400009</v>
      </c>
      <c r="T112" s="29">
        <f>SUM(T100+T111)</f>
        <v>4616064676.75</v>
      </c>
      <c r="U112" s="26" t="s">
        <v>84</v>
      </c>
      <c r="V112" s="27" t="s">
        <v>85</v>
      </c>
      <c r="W112" s="29">
        <v>7195636255.0099993</v>
      </c>
      <c r="X112" s="29">
        <f>SUM(X100+X111)</f>
        <v>7341015277.29</v>
      </c>
    </row>
    <row r="113" spans="1:24">
      <c r="A113" s="30"/>
      <c r="B113" s="38" t="s">
        <v>86</v>
      </c>
      <c r="C113" s="39"/>
      <c r="D113" s="39"/>
      <c r="E113" s="30"/>
      <c r="F113" s="38" t="s">
        <v>86</v>
      </c>
      <c r="G113" s="40"/>
      <c r="H113" s="40"/>
      <c r="I113" s="30"/>
      <c r="J113" s="38" t="s">
        <v>86</v>
      </c>
      <c r="K113" s="40"/>
      <c r="L113" s="40"/>
      <c r="M113" s="30"/>
      <c r="N113" s="38" t="s">
        <v>86</v>
      </c>
      <c r="O113" s="40"/>
      <c r="P113" s="40"/>
      <c r="Q113" s="30"/>
      <c r="R113" s="38" t="s">
        <v>86</v>
      </c>
      <c r="S113" s="40"/>
      <c r="T113" s="40"/>
      <c r="U113" s="30"/>
      <c r="V113" s="38" t="s">
        <v>86</v>
      </c>
      <c r="W113" s="40"/>
      <c r="X113" s="40"/>
    </row>
    <row r="114" spans="1:24">
      <c r="A114" s="19" t="s">
        <v>87</v>
      </c>
      <c r="B114" s="14" t="s">
        <v>88</v>
      </c>
      <c r="C114" s="17"/>
      <c r="D114" s="17"/>
      <c r="E114" s="19" t="s">
        <v>87</v>
      </c>
      <c r="F114" s="14" t="s">
        <v>88</v>
      </c>
      <c r="G114" s="18"/>
      <c r="H114" s="18"/>
      <c r="I114" s="19" t="s">
        <v>87</v>
      </c>
      <c r="J114" s="14" t="s">
        <v>88</v>
      </c>
      <c r="K114" s="18"/>
      <c r="L114" s="18"/>
      <c r="M114" s="19" t="s">
        <v>87</v>
      </c>
      <c r="N114" s="14" t="s">
        <v>88</v>
      </c>
      <c r="O114" s="18"/>
      <c r="P114" s="18"/>
      <c r="Q114" s="19" t="s">
        <v>87</v>
      </c>
      <c r="R114" s="14" t="s">
        <v>88</v>
      </c>
      <c r="S114" s="18"/>
      <c r="T114" s="18"/>
      <c r="U114" s="19" t="s">
        <v>87</v>
      </c>
      <c r="V114" s="14" t="s">
        <v>88</v>
      </c>
      <c r="W114" s="18"/>
      <c r="X114" s="18"/>
    </row>
    <row r="115" spans="1:24">
      <c r="A115" s="16" t="s">
        <v>89</v>
      </c>
      <c r="B115" s="14" t="s">
        <v>90</v>
      </c>
      <c r="C115" s="17"/>
      <c r="D115" s="17"/>
      <c r="E115" s="16" t="s">
        <v>89</v>
      </c>
      <c r="F115" s="14" t="s">
        <v>90</v>
      </c>
      <c r="G115" s="18"/>
      <c r="H115" s="18"/>
      <c r="I115" s="16" t="s">
        <v>89</v>
      </c>
      <c r="J115" s="14" t="s">
        <v>90</v>
      </c>
      <c r="K115" s="18"/>
      <c r="L115" s="18"/>
      <c r="M115" s="16" t="s">
        <v>89</v>
      </c>
      <c r="N115" s="14" t="s">
        <v>90</v>
      </c>
      <c r="O115" s="18"/>
      <c r="P115" s="18"/>
      <c r="Q115" s="16" t="s">
        <v>89</v>
      </c>
      <c r="R115" s="14" t="s">
        <v>90</v>
      </c>
      <c r="S115" s="18"/>
      <c r="T115" s="18"/>
      <c r="U115" s="16" t="s">
        <v>89</v>
      </c>
      <c r="V115" s="14" t="s">
        <v>90</v>
      </c>
      <c r="W115" s="18"/>
      <c r="X115" s="18"/>
    </row>
    <row r="116" spans="1:24">
      <c r="A116" s="19" t="s">
        <v>91</v>
      </c>
      <c r="B116" s="15" t="s">
        <v>92</v>
      </c>
      <c r="C116" s="17">
        <f>G116+K116+O116+S116+W116</f>
        <v>5350615362.2399998</v>
      </c>
      <c r="D116" s="17">
        <f>H116+L116+P116+T116+X116</f>
        <v>5099433406.7600002</v>
      </c>
      <c r="E116" s="19" t="s">
        <v>91</v>
      </c>
      <c r="F116" s="15" t="s">
        <v>92</v>
      </c>
      <c r="G116" s="18">
        <v>5210720855.6899996</v>
      </c>
      <c r="H116" s="18">
        <v>5069345583.6599998</v>
      </c>
      <c r="I116" s="19" t="s">
        <v>91</v>
      </c>
      <c r="J116" s="15" t="s">
        <v>92</v>
      </c>
      <c r="K116" s="18">
        <v>94751365.530000001</v>
      </c>
      <c r="L116" s="18">
        <v>7390852</v>
      </c>
      <c r="M116" s="19" t="s">
        <v>91</v>
      </c>
      <c r="N116" s="15" t="s">
        <v>92</v>
      </c>
      <c r="O116" s="18">
        <v>21362950.640000001</v>
      </c>
      <c r="P116" s="18">
        <v>6892012.8099999996</v>
      </c>
      <c r="Q116" s="19" t="s">
        <v>91</v>
      </c>
      <c r="R116" s="15" t="s">
        <v>92</v>
      </c>
      <c r="S116" s="18">
        <v>8966197.3800000008</v>
      </c>
      <c r="T116" s="18">
        <v>7503195</v>
      </c>
      <c r="U116" s="19" t="s">
        <v>91</v>
      </c>
      <c r="V116" s="15" t="s">
        <v>92</v>
      </c>
      <c r="W116" s="18">
        <v>14813993</v>
      </c>
      <c r="X116" s="18">
        <v>8301763.29</v>
      </c>
    </row>
    <row r="117" spans="1:24">
      <c r="A117" s="19" t="s">
        <v>93</v>
      </c>
      <c r="B117" s="15" t="s">
        <v>94</v>
      </c>
      <c r="C117" s="17">
        <f t="shared" ref="C117:D118" si="12">G117+K117+O117+S117+W117</f>
        <v>529250413.08999997</v>
      </c>
      <c r="D117" s="17">
        <f t="shared" si="12"/>
        <v>-6.02</v>
      </c>
      <c r="E117" s="19" t="s">
        <v>93</v>
      </c>
      <c r="F117" s="15" t="s">
        <v>94</v>
      </c>
      <c r="G117" s="18">
        <v>529250413.08999997</v>
      </c>
      <c r="H117" s="18">
        <v>-6.02</v>
      </c>
      <c r="I117" s="19" t="s">
        <v>93</v>
      </c>
      <c r="J117" s="15" t="s">
        <v>94</v>
      </c>
      <c r="K117" s="18"/>
      <c r="L117" s="18"/>
      <c r="M117" s="19" t="s">
        <v>93</v>
      </c>
      <c r="N117" s="15" t="s">
        <v>94</v>
      </c>
      <c r="O117" s="18"/>
      <c r="P117" s="18"/>
      <c r="Q117" s="19" t="s">
        <v>93</v>
      </c>
      <c r="R117" s="15" t="s">
        <v>94</v>
      </c>
      <c r="S117" s="18"/>
      <c r="T117" s="18"/>
      <c r="U117" s="19" t="s">
        <v>93</v>
      </c>
      <c r="V117" s="15" t="s">
        <v>94</v>
      </c>
      <c r="W117" s="18"/>
      <c r="X117" s="18"/>
    </row>
    <row r="118" spans="1:24">
      <c r="A118" s="19" t="s">
        <v>95</v>
      </c>
      <c r="B118" s="15" t="s">
        <v>96</v>
      </c>
      <c r="C118" s="17">
        <f t="shared" si="12"/>
        <v>805754221.25</v>
      </c>
      <c r="D118" s="17">
        <f t="shared" si="12"/>
        <v>965254056.88</v>
      </c>
      <c r="E118" s="19" t="s">
        <v>95</v>
      </c>
      <c r="F118" s="15" t="s">
        <v>96</v>
      </c>
      <c r="G118" s="18">
        <v>805694220.85000002</v>
      </c>
      <c r="H118" s="18">
        <v>964078195.67999995</v>
      </c>
      <c r="I118" s="19" t="s">
        <v>95</v>
      </c>
      <c r="J118" s="15" t="s">
        <v>96</v>
      </c>
      <c r="K118" s="18"/>
      <c r="L118" s="18">
        <v>195120</v>
      </c>
      <c r="M118" s="19" t="s">
        <v>95</v>
      </c>
      <c r="N118" s="15" t="s">
        <v>96</v>
      </c>
      <c r="O118" s="18">
        <v>60000</v>
      </c>
      <c r="P118" s="18"/>
      <c r="Q118" s="19" t="s">
        <v>95</v>
      </c>
      <c r="R118" s="15" t="s">
        <v>96</v>
      </c>
      <c r="S118" s="18">
        <v>0.4</v>
      </c>
      <c r="T118" s="18"/>
      <c r="U118" s="19" t="s">
        <v>95</v>
      </c>
      <c r="V118" s="15" t="s">
        <v>96</v>
      </c>
      <c r="W118" s="18"/>
      <c r="X118" s="18">
        <v>980741.2</v>
      </c>
    </row>
    <row r="119" spans="1:24">
      <c r="A119" s="19" t="s">
        <v>97</v>
      </c>
      <c r="B119" s="15" t="s">
        <v>98</v>
      </c>
      <c r="C119" s="17">
        <f>G119+K119+O119+S119+W119</f>
        <v>184991967.57000002</v>
      </c>
      <c r="D119" s="17">
        <f>H119+L119+P119+T119+X119</f>
        <v>158817971.31999999</v>
      </c>
      <c r="E119" s="19" t="s">
        <v>97</v>
      </c>
      <c r="F119" s="15" t="s">
        <v>98</v>
      </c>
      <c r="G119" s="18">
        <v>184840885.83000001</v>
      </c>
      <c r="H119" s="18">
        <v>158817971.31999999</v>
      </c>
      <c r="I119" s="19" t="s">
        <v>97</v>
      </c>
      <c r="J119" s="15" t="s">
        <v>98</v>
      </c>
      <c r="K119" s="18"/>
      <c r="L119" s="18"/>
      <c r="M119" s="19" t="s">
        <v>97</v>
      </c>
      <c r="N119" s="15" t="s">
        <v>98</v>
      </c>
      <c r="O119" s="18">
        <v>151081.74</v>
      </c>
      <c r="P119" s="18"/>
      <c r="Q119" s="19" t="s">
        <v>97</v>
      </c>
      <c r="R119" s="15" t="s">
        <v>98</v>
      </c>
      <c r="S119" s="18"/>
      <c r="T119" s="18"/>
      <c r="U119" s="19" t="s">
        <v>97</v>
      </c>
      <c r="V119" s="15" t="s">
        <v>98</v>
      </c>
      <c r="W119" s="18"/>
      <c r="X119" s="18"/>
    </row>
    <row r="120" spans="1:24">
      <c r="A120" s="19" t="s">
        <v>99</v>
      </c>
      <c r="B120" s="15" t="s">
        <v>100</v>
      </c>
      <c r="C120" s="17">
        <f t="shared" ref="C120:D127" si="13">G120+K120+O120+S120+W120</f>
        <v>0</v>
      </c>
      <c r="D120" s="17">
        <f t="shared" si="13"/>
        <v>0</v>
      </c>
      <c r="E120" s="19" t="s">
        <v>99</v>
      </c>
      <c r="F120" s="15" t="s">
        <v>100</v>
      </c>
      <c r="G120" s="18"/>
      <c r="H120" s="18"/>
      <c r="I120" s="19" t="s">
        <v>99</v>
      </c>
      <c r="J120" s="15" t="s">
        <v>100</v>
      </c>
      <c r="K120" s="18"/>
      <c r="L120" s="18"/>
      <c r="M120" s="19" t="s">
        <v>99</v>
      </c>
      <c r="N120" s="15" t="s">
        <v>100</v>
      </c>
      <c r="O120" s="18"/>
      <c r="P120" s="18"/>
      <c r="Q120" s="19" t="s">
        <v>99</v>
      </c>
      <c r="R120" s="15" t="s">
        <v>100</v>
      </c>
      <c r="S120" s="18"/>
      <c r="T120" s="18"/>
      <c r="U120" s="19" t="s">
        <v>99</v>
      </c>
      <c r="V120" s="15" t="s">
        <v>100</v>
      </c>
      <c r="W120" s="18"/>
      <c r="X120" s="18"/>
    </row>
    <row r="121" spans="1:24">
      <c r="A121" s="19" t="s">
        <v>101</v>
      </c>
      <c r="B121" s="15" t="s">
        <v>102</v>
      </c>
      <c r="C121" s="17">
        <f t="shared" si="13"/>
        <v>0</v>
      </c>
      <c r="D121" s="17">
        <f t="shared" si="13"/>
        <v>0</v>
      </c>
      <c r="E121" s="19" t="s">
        <v>101</v>
      </c>
      <c r="F121" s="15" t="s">
        <v>102</v>
      </c>
      <c r="G121" s="18"/>
      <c r="H121" s="18"/>
      <c r="I121" s="19" t="s">
        <v>101</v>
      </c>
      <c r="J121" s="15" t="s">
        <v>102</v>
      </c>
      <c r="K121" s="18"/>
      <c r="L121" s="18"/>
      <c r="M121" s="19" t="s">
        <v>101</v>
      </c>
      <c r="N121" s="15" t="s">
        <v>102</v>
      </c>
      <c r="O121" s="18"/>
      <c r="P121" s="18"/>
      <c r="Q121" s="19" t="s">
        <v>101</v>
      </c>
      <c r="R121" s="15" t="s">
        <v>102</v>
      </c>
      <c r="S121" s="18"/>
      <c r="T121" s="18"/>
      <c r="U121" s="19" t="s">
        <v>101</v>
      </c>
      <c r="V121" s="15" t="s">
        <v>102</v>
      </c>
      <c r="W121" s="18"/>
      <c r="X121" s="18"/>
    </row>
    <row r="122" spans="1:24">
      <c r="A122" s="19" t="s">
        <v>103</v>
      </c>
      <c r="B122" s="15" t="s">
        <v>104</v>
      </c>
      <c r="C122" s="17">
        <f t="shared" si="13"/>
        <v>168567832.06</v>
      </c>
      <c r="D122" s="17">
        <f t="shared" si="13"/>
        <v>357667.81</v>
      </c>
      <c r="E122" s="19" t="s">
        <v>103</v>
      </c>
      <c r="F122" s="15" t="s">
        <v>104</v>
      </c>
      <c r="G122" s="18">
        <v>168567832.06</v>
      </c>
      <c r="H122" s="18">
        <v>357667.81</v>
      </c>
      <c r="I122" s="19" t="s">
        <v>103</v>
      </c>
      <c r="J122" s="15" t="s">
        <v>104</v>
      </c>
      <c r="K122" s="18"/>
      <c r="L122" s="18"/>
      <c r="M122" s="19" t="s">
        <v>103</v>
      </c>
      <c r="N122" s="15" t="s">
        <v>104</v>
      </c>
      <c r="O122" s="18"/>
      <c r="P122" s="18"/>
      <c r="Q122" s="19" t="s">
        <v>103</v>
      </c>
      <c r="R122" s="15" t="s">
        <v>104</v>
      </c>
      <c r="S122" s="18"/>
      <c r="T122" s="18"/>
      <c r="U122" s="19" t="s">
        <v>103</v>
      </c>
      <c r="V122" s="15" t="s">
        <v>104</v>
      </c>
      <c r="W122" s="18"/>
      <c r="X122" s="18"/>
    </row>
    <row r="123" spans="1:24">
      <c r="A123" s="19" t="s">
        <v>105</v>
      </c>
      <c r="B123" s="15" t="s">
        <v>106</v>
      </c>
      <c r="C123" s="17">
        <f t="shared" si="13"/>
        <v>0</v>
      </c>
      <c r="D123" s="17">
        <f t="shared" si="13"/>
        <v>693454250.71000004</v>
      </c>
      <c r="E123" s="19" t="s">
        <v>105</v>
      </c>
      <c r="F123" s="15" t="s">
        <v>106</v>
      </c>
      <c r="G123" s="18"/>
      <c r="H123" s="18">
        <v>693454250.71000004</v>
      </c>
      <c r="I123" s="19" t="s">
        <v>105</v>
      </c>
      <c r="J123" s="15" t="s">
        <v>106</v>
      </c>
      <c r="K123" s="18"/>
      <c r="L123" s="18"/>
      <c r="M123" s="19" t="s">
        <v>105</v>
      </c>
      <c r="N123" s="15" t="s">
        <v>106</v>
      </c>
      <c r="O123" s="18"/>
      <c r="P123" s="18"/>
      <c r="Q123" s="19" t="s">
        <v>105</v>
      </c>
      <c r="R123" s="15" t="s">
        <v>106</v>
      </c>
      <c r="S123" s="18"/>
      <c r="T123" s="18"/>
      <c r="U123" s="19" t="s">
        <v>105</v>
      </c>
      <c r="V123" s="15" t="s">
        <v>106</v>
      </c>
      <c r="W123" s="18"/>
      <c r="X123" s="18"/>
    </row>
    <row r="124" spans="1:24">
      <c r="A124" s="19" t="s">
        <v>107</v>
      </c>
      <c r="B124" s="15" t="s">
        <v>108</v>
      </c>
      <c r="C124" s="17">
        <f t="shared" si="13"/>
        <v>0</v>
      </c>
      <c r="D124" s="17">
        <f t="shared" si="13"/>
        <v>0</v>
      </c>
      <c r="E124" s="19" t="s">
        <v>107</v>
      </c>
      <c r="F124" s="15" t="s">
        <v>108</v>
      </c>
      <c r="G124" s="18"/>
      <c r="H124" s="18"/>
      <c r="I124" s="19" t="s">
        <v>107</v>
      </c>
      <c r="J124" s="15" t="s">
        <v>108</v>
      </c>
      <c r="K124" s="18"/>
      <c r="L124" s="18"/>
      <c r="M124" s="19" t="s">
        <v>107</v>
      </c>
      <c r="N124" s="15" t="s">
        <v>108</v>
      </c>
      <c r="O124" s="18"/>
      <c r="P124" s="18"/>
      <c r="Q124" s="19" t="s">
        <v>107</v>
      </c>
      <c r="R124" s="15" t="s">
        <v>108</v>
      </c>
      <c r="S124" s="18"/>
      <c r="T124" s="18"/>
      <c r="U124" s="19" t="s">
        <v>107</v>
      </c>
      <c r="V124" s="15" t="s">
        <v>108</v>
      </c>
      <c r="W124" s="18"/>
      <c r="X124" s="18"/>
    </row>
    <row r="125" spans="1:24">
      <c r="A125" s="19" t="s">
        <v>109</v>
      </c>
      <c r="B125" s="15" t="s">
        <v>110</v>
      </c>
      <c r="C125" s="17">
        <f t="shared" si="13"/>
        <v>0</v>
      </c>
      <c r="D125" s="17">
        <f t="shared" si="13"/>
        <v>3804817.9500026703</v>
      </c>
      <c r="E125" s="19" t="s">
        <v>109</v>
      </c>
      <c r="F125" s="15" t="s">
        <v>110</v>
      </c>
      <c r="G125" s="18">
        <v>-40830175038.620003</v>
      </c>
      <c r="H125" s="18">
        <v>-48044917503.669998</v>
      </c>
      <c r="I125" s="19" t="s">
        <v>109</v>
      </c>
      <c r="J125" s="15" t="s">
        <v>110</v>
      </c>
      <c r="K125" s="18">
        <v>13554429553.09</v>
      </c>
      <c r="L125" s="18">
        <v>16199153040.110001</v>
      </c>
      <c r="M125" s="19" t="s">
        <v>109</v>
      </c>
      <c r="N125" s="15" t="s">
        <v>110</v>
      </c>
      <c r="O125" s="18">
        <v>10967864082.65</v>
      </c>
      <c r="P125" s="18">
        <v>12866702473.16</v>
      </c>
      <c r="Q125" s="19" t="s">
        <v>109</v>
      </c>
      <c r="R125" s="15" t="s">
        <v>110</v>
      </c>
      <c r="S125" s="18">
        <v>6808224024.1400003</v>
      </c>
      <c r="T125" s="18">
        <v>7727166889.4700003</v>
      </c>
      <c r="U125" s="19" t="s">
        <v>109</v>
      </c>
      <c r="V125" s="15" t="s">
        <v>110</v>
      </c>
      <c r="W125" s="18">
        <v>9499657378.7399998</v>
      </c>
      <c r="X125" s="18">
        <v>11255699918.879999</v>
      </c>
    </row>
    <row r="126" spans="1:24" ht="51">
      <c r="A126" s="19" t="s">
        <v>111</v>
      </c>
      <c r="B126" s="21" t="s">
        <v>112</v>
      </c>
      <c r="C126" s="17">
        <f t="shared" si="13"/>
        <v>0</v>
      </c>
      <c r="D126" s="17">
        <f t="shared" si="13"/>
        <v>0</v>
      </c>
      <c r="E126" s="19" t="s">
        <v>111</v>
      </c>
      <c r="F126" s="21" t="s">
        <v>112</v>
      </c>
      <c r="G126" s="18"/>
      <c r="H126" s="18"/>
      <c r="I126" s="19" t="s">
        <v>111</v>
      </c>
      <c r="J126" s="21" t="s">
        <v>112</v>
      </c>
      <c r="K126" s="18"/>
      <c r="L126" s="18"/>
      <c r="M126" s="19" t="s">
        <v>111</v>
      </c>
      <c r="N126" s="21" t="s">
        <v>112</v>
      </c>
      <c r="O126" s="18"/>
      <c r="P126" s="18"/>
      <c r="Q126" s="19" t="s">
        <v>111</v>
      </c>
      <c r="R126" s="21" t="s">
        <v>112</v>
      </c>
      <c r="S126" s="18"/>
      <c r="T126" s="18"/>
      <c r="U126" s="19" t="s">
        <v>111</v>
      </c>
      <c r="V126" s="21" t="s">
        <v>112</v>
      </c>
      <c r="W126" s="18"/>
      <c r="X126" s="18"/>
    </row>
    <row r="127" spans="1:24" ht="13.5" thickBot="1">
      <c r="A127" s="22" t="s">
        <v>113</v>
      </c>
      <c r="B127" s="23"/>
      <c r="C127" s="17">
        <f>G127+K127+O127+S127+W127</f>
        <v>0</v>
      </c>
      <c r="D127" s="17">
        <f t="shared" si="13"/>
        <v>0</v>
      </c>
      <c r="E127" s="22" t="s">
        <v>113</v>
      </c>
      <c r="F127" s="23"/>
      <c r="G127" s="25"/>
      <c r="H127" s="25"/>
      <c r="I127" s="22" t="s">
        <v>113</v>
      </c>
      <c r="J127" s="23"/>
      <c r="K127" s="25"/>
      <c r="L127" s="25"/>
      <c r="M127" s="22" t="s">
        <v>113</v>
      </c>
      <c r="N127" s="23"/>
      <c r="O127" s="18"/>
      <c r="P127" s="18"/>
      <c r="Q127" s="22" t="s">
        <v>113</v>
      </c>
      <c r="R127" s="23"/>
      <c r="S127" s="25"/>
      <c r="T127" s="25"/>
      <c r="U127" s="22" t="s">
        <v>113</v>
      </c>
      <c r="V127" s="23"/>
      <c r="W127" s="25"/>
      <c r="X127" s="25"/>
    </row>
    <row r="128" spans="1:24" ht="13.5" thickBot="1">
      <c r="A128" s="41" t="s">
        <v>114</v>
      </c>
      <c r="B128" s="27" t="s">
        <v>115</v>
      </c>
      <c r="C128" s="28">
        <f>SUM(C116:C127)</f>
        <v>7039179796.21</v>
      </c>
      <c r="D128" s="28">
        <f>SUM(D116:D127)</f>
        <v>6921122165.4100027</v>
      </c>
      <c r="E128" s="41" t="s">
        <v>114</v>
      </c>
      <c r="F128" s="27" t="s">
        <v>115</v>
      </c>
      <c r="G128" s="29">
        <v>-33931100831.100002</v>
      </c>
      <c r="H128" s="29">
        <f>SUM(H116:H127)</f>
        <v>-41158863840.509995</v>
      </c>
      <c r="I128" s="41" t="s">
        <v>114</v>
      </c>
      <c r="J128" s="27" t="s">
        <v>115</v>
      </c>
      <c r="K128" s="29">
        <v>13649180918.620001</v>
      </c>
      <c r="L128" s="29">
        <f>SUM(L116:L127)</f>
        <v>16206739012.110001</v>
      </c>
      <c r="M128" s="41" t="s">
        <v>114</v>
      </c>
      <c r="N128" s="27" t="s">
        <v>115</v>
      </c>
      <c r="O128" s="29">
        <v>10989438115.029999</v>
      </c>
      <c r="P128" s="29">
        <f>SUM(P116:P127)</f>
        <v>12873594485.969999</v>
      </c>
      <c r="Q128" s="41" t="s">
        <v>114</v>
      </c>
      <c r="R128" s="27" t="s">
        <v>115</v>
      </c>
      <c r="S128" s="29">
        <v>6817190221.9200001</v>
      </c>
      <c r="T128" s="29">
        <f>SUM(T115:T127)</f>
        <v>7734670084.4700003</v>
      </c>
      <c r="U128" s="41" t="s">
        <v>114</v>
      </c>
      <c r="V128" s="27" t="s">
        <v>115</v>
      </c>
      <c r="W128" s="29">
        <v>9514471371.7399998</v>
      </c>
      <c r="X128" s="29">
        <f>SUM(X116:X127)</f>
        <v>11264982423.369999</v>
      </c>
    </row>
    <row r="129" spans="1:24">
      <c r="A129" s="42" t="s">
        <v>116</v>
      </c>
      <c r="B129" s="43" t="s">
        <v>117</v>
      </c>
      <c r="C129" s="32"/>
      <c r="D129" s="32"/>
      <c r="E129" s="42" t="s">
        <v>116</v>
      </c>
      <c r="F129" s="43" t="s">
        <v>117</v>
      </c>
      <c r="G129" s="33"/>
      <c r="H129" s="33"/>
      <c r="I129" s="42" t="s">
        <v>116</v>
      </c>
      <c r="J129" s="43" t="s">
        <v>117</v>
      </c>
      <c r="K129" s="33"/>
      <c r="L129" s="33"/>
      <c r="M129" s="42" t="s">
        <v>116</v>
      </c>
      <c r="N129" s="43" t="s">
        <v>117</v>
      </c>
      <c r="O129" s="33"/>
      <c r="P129" s="33"/>
      <c r="Q129" s="42" t="s">
        <v>116</v>
      </c>
      <c r="R129" s="43" t="s">
        <v>117</v>
      </c>
      <c r="S129" s="33"/>
      <c r="T129" s="33"/>
      <c r="U129" s="42" t="s">
        <v>116</v>
      </c>
      <c r="V129" s="43" t="s">
        <v>117</v>
      </c>
      <c r="W129" s="33"/>
      <c r="X129" s="33"/>
    </row>
    <row r="130" spans="1:24">
      <c r="A130" s="19" t="s">
        <v>118</v>
      </c>
      <c r="B130" s="15" t="s">
        <v>119</v>
      </c>
      <c r="C130" s="17">
        <f>G130+K130+O130+S130+W130</f>
        <v>28230141.84</v>
      </c>
      <c r="D130" s="17">
        <f t="shared" ref="D130:D134" si="14">H130+L130+P130+T130+X130</f>
        <v>27144367.16</v>
      </c>
      <c r="E130" s="19" t="s">
        <v>118</v>
      </c>
      <c r="F130" s="15" t="s">
        <v>119</v>
      </c>
      <c r="G130" s="18">
        <v>28230141.84</v>
      </c>
      <c r="H130" s="18">
        <v>27144367.16</v>
      </c>
      <c r="I130" s="19" t="s">
        <v>118</v>
      </c>
      <c r="J130" s="15" t="s">
        <v>119</v>
      </c>
      <c r="K130" s="18"/>
      <c r="L130" s="18"/>
      <c r="M130" s="19" t="s">
        <v>118</v>
      </c>
      <c r="N130" s="15" t="s">
        <v>119</v>
      </c>
      <c r="O130" s="18"/>
      <c r="P130" s="18"/>
      <c r="Q130" s="19" t="s">
        <v>118</v>
      </c>
      <c r="R130" s="15" t="s">
        <v>119</v>
      </c>
      <c r="S130" s="18"/>
      <c r="T130" s="18"/>
      <c r="U130" s="19" t="s">
        <v>118</v>
      </c>
      <c r="V130" s="15" t="s">
        <v>119</v>
      </c>
      <c r="W130" s="18"/>
      <c r="X130" s="18"/>
    </row>
    <row r="131" spans="1:24">
      <c r="A131" s="19" t="s">
        <v>120</v>
      </c>
      <c r="B131" s="15" t="s">
        <v>108</v>
      </c>
      <c r="C131" s="17">
        <f>G131+K131+O131+S131+W131</f>
        <v>0</v>
      </c>
      <c r="D131" s="17">
        <f t="shared" si="14"/>
        <v>0</v>
      </c>
      <c r="E131" s="19" t="s">
        <v>120</v>
      </c>
      <c r="F131" s="15" t="s">
        <v>108</v>
      </c>
      <c r="G131" s="18"/>
      <c r="H131" s="18"/>
      <c r="I131" s="19" t="s">
        <v>120</v>
      </c>
      <c r="J131" s="15" t="s">
        <v>108</v>
      </c>
      <c r="K131" s="18"/>
      <c r="L131" s="18"/>
      <c r="M131" s="19" t="s">
        <v>120</v>
      </c>
      <c r="N131" s="15" t="s">
        <v>108</v>
      </c>
      <c r="O131" s="18"/>
      <c r="P131" s="18"/>
      <c r="Q131" s="19" t="s">
        <v>120</v>
      </c>
      <c r="R131" s="15" t="s">
        <v>108</v>
      </c>
      <c r="S131" s="18"/>
      <c r="T131" s="18"/>
      <c r="U131" s="19" t="s">
        <v>120</v>
      </c>
      <c r="V131" s="15" t="s">
        <v>108</v>
      </c>
      <c r="W131" s="18"/>
      <c r="X131" s="18"/>
    </row>
    <row r="132" spans="1:24">
      <c r="A132" s="19" t="s">
        <v>121</v>
      </c>
      <c r="B132" s="15" t="s">
        <v>122</v>
      </c>
      <c r="C132" s="17">
        <f t="shared" ref="C132:C134" si="15">G132+K132+O132+S132+W132</f>
        <v>13252861844.889999</v>
      </c>
      <c r="D132" s="17">
        <f t="shared" si="14"/>
        <v>12836941951.379999</v>
      </c>
      <c r="E132" s="19" t="s">
        <v>121</v>
      </c>
      <c r="F132" s="15" t="s">
        <v>122</v>
      </c>
      <c r="G132" s="18">
        <v>13252861844.889999</v>
      </c>
      <c r="H132" s="18">
        <v>12836941951.379999</v>
      </c>
      <c r="I132" s="19" t="s">
        <v>121</v>
      </c>
      <c r="J132" s="15" t="s">
        <v>122</v>
      </c>
      <c r="K132" s="18"/>
      <c r="L132" s="18"/>
      <c r="M132" s="19" t="s">
        <v>121</v>
      </c>
      <c r="N132" s="15" t="s">
        <v>122</v>
      </c>
      <c r="O132" s="18"/>
      <c r="P132" s="18"/>
      <c r="Q132" s="19" t="s">
        <v>121</v>
      </c>
      <c r="R132" s="15" t="s">
        <v>122</v>
      </c>
      <c r="S132" s="18"/>
      <c r="T132" s="18"/>
      <c r="U132" s="19" t="s">
        <v>121</v>
      </c>
      <c r="V132" s="15" t="s">
        <v>122</v>
      </c>
      <c r="W132" s="18"/>
      <c r="X132" s="18"/>
    </row>
    <row r="133" spans="1:24">
      <c r="A133" s="19" t="s">
        <v>123</v>
      </c>
      <c r="B133" s="15" t="s">
        <v>124</v>
      </c>
      <c r="C133" s="17">
        <f t="shared" si="15"/>
        <v>0</v>
      </c>
      <c r="D133" s="17">
        <f t="shared" si="14"/>
        <v>0</v>
      </c>
      <c r="E133" s="19" t="s">
        <v>123</v>
      </c>
      <c r="F133" s="15" t="s">
        <v>124</v>
      </c>
      <c r="G133" s="18"/>
      <c r="H133" s="18"/>
      <c r="I133" s="19" t="s">
        <v>123</v>
      </c>
      <c r="J133" s="15" t="s">
        <v>124</v>
      </c>
      <c r="K133" s="18"/>
      <c r="L133" s="18"/>
      <c r="M133" s="19" t="s">
        <v>123</v>
      </c>
      <c r="N133" s="15" t="s">
        <v>124</v>
      </c>
      <c r="O133" s="18"/>
      <c r="P133" s="18"/>
      <c r="Q133" s="19" t="s">
        <v>123</v>
      </c>
      <c r="R133" s="15" t="s">
        <v>124</v>
      </c>
      <c r="S133" s="18"/>
      <c r="T133" s="18"/>
      <c r="U133" s="19" t="s">
        <v>123</v>
      </c>
      <c r="V133" s="15" t="s">
        <v>124</v>
      </c>
      <c r="W133" s="18"/>
      <c r="X133" s="18"/>
    </row>
    <row r="134" spans="1:24" ht="13.5" thickBot="1">
      <c r="A134" s="19" t="s">
        <v>125</v>
      </c>
      <c r="B134" s="15"/>
      <c r="C134" s="17">
        <f t="shared" si="15"/>
        <v>0</v>
      </c>
      <c r="D134" s="17">
        <f t="shared" si="14"/>
        <v>0</v>
      </c>
      <c r="E134" s="19" t="s">
        <v>125</v>
      </c>
      <c r="F134" s="15"/>
      <c r="G134" s="18"/>
      <c r="H134" s="18"/>
      <c r="I134" s="19" t="s">
        <v>125</v>
      </c>
      <c r="J134" s="15"/>
      <c r="K134" s="18"/>
      <c r="L134" s="18"/>
      <c r="M134" s="19" t="s">
        <v>125</v>
      </c>
      <c r="N134" s="15"/>
      <c r="O134" s="18"/>
      <c r="P134" s="18"/>
      <c r="Q134" s="19" t="s">
        <v>125</v>
      </c>
      <c r="R134" s="15"/>
      <c r="S134" s="18"/>
      <c r="T134" s="18"/>
      <c r="U134" s="19" t="s">
        <v>125</v>
      </c>
      <c r="V134" s="15"/>
      <c r="W134" s="18"/>
      <c r="X134" s="18"/>
    </row>
    <row r="135" spans="1:24" ht="13.5" thickBot="1">
      <c r="A135" s="41" t="s">
        <v>126</v>
      </c>
      <c r="B135" s="44" t="s">
        <v>127</v>
      </c>
      <c r="C135" s="28">
        <f>SUM(C130:C134)</f>
        <v>13281091986.73</v>
      </c>
      <c r="D135" s="28">
        <f>SUM(D130:D134)</f>
        <v>12864086318.539999</v>
      </c>
      <c r="E135" s="41" t="s">
        <v>126</v>
      </c>
      <c r="F135" s="44" t="s">
        <v>127</v>
      </c>
      <c r="G135" s="29">
        <v>13281091986.73</v>
      </c>
      <c r="H135" s="29">
        <f>SUM(H130:H134)</f>
        <v>12864086318.539999</v>
      </c>
      <c r="I135" s="41" t="s">
        <v>126</v>
      </c>
      <c r="J135" s="44" t="s">
        <v>127</v>
      </c>
      <c r="K135" s="29">
        <v>0</v>
      </c>
      <c r="L135" s="29">
        <f>SUM(L130:L134)</f>
        <v>0</v>
      </c>
      <c r="M135" s="41" t="s">
        <v>126</v>
      </c>
      <c r="N135" s="44" t="s">
        <v>127</v>
      </c>
      <c r="O135" s="29">
        <v>0</v>
      </c>
      <c r="P135" s="29">
        <f>SUM(P130:P134)</f>
        <v>0</v>
      </c>
      <c r="Q135" s="41" t="s">
        <v>126</v>
      </c>
      <c r="R135" s="44" t="s">
        <v>127</v>
      </c>
      <c r="S135" s="29">
        <v>0</v>
      </c>
      <c r="T135" s="29">
        <f>SUM(T130:T134)</f>
        <v>0</v>
      </c>
      <c r="U135" s="41" t="s">
        <v>126</v>
      </c>
      <c r="V135" s="44" t="s">
        <v>127</v>
      </c>
      <c r="W135" s="29">
        <v>0</v>
      </c>
      <c r="X135" s="29">
        <f>SUM(X130:X134)</f>
        <v>0</v>
      </c>
    </row>
    <row r="136" spans="1:24" ht="13.5" thickBot="1">
      <c r="A136" s="41" t="s">
        <v>128</v>
      </c>
      <c r="B136" s="45" t="s">
        <v>129</v>
      </c>
      <c r="C136" s="28">
        <f>SUM(C128+C135)</f>
        <v>20320271782.939999</v>
      </c>
      <c r="D136" s="28">
        <f>SUM(D128+D135)</f>
        <v>19785208483.950001</v>
      </c>
      <c r="E136" s="41" t="s">
        <v>128</v>
      </c>
      <c r="F136" s="45" t="s">
        <v>129</v>
      </c>
      <c r="G136" s="29">
        <v>-20650008844.370003</v>
      </c>
      <c r="H136" s="29">
        <f>SUM(H128+H135)</f>
        <v>-28294777521.969994</v>
      </c>
      <c r="I136" s="41" t="s">
        <v>128</v>
      </c>
      <c r="J136" s="45" t="s">
        <v>129</v>
      </c>
      <c r="K136" s="29">
        <v>13649180918.620001</v>
      </c>
      <c r="L136" s="29">
        <f>SUM(L128+L135)</f>
        <v>16206739012.110001</v>
      </c>
      <c r="M136" s="41" t="s">
        <v>128</v>
      </c>
      <c r="N136" s="45" t="s">
        <v>129</v>
      </c>
      <c r="O136" s="29">
        <v>10989438115.029999</v>
      </c>
      <c r="P136" s="29">
        <f>SUM(P128+P135)</f>
        <v>12873594485.969999</v>
      </c>
      <c r="Q136" s="41" t="s">
        <v>128</v>
      </c>
      <c r="R136" s="45" t="s">
        <v>129</v>
      </c>
      <c r="S136" s="29">
        <v>6817190221.9200001</v>
      </c>
      <c r="T136" s="29">
        <f>SUM(T128+T135)</f>
        <v>7734670084.4700003</v>
      </c>
      <c r="U136" s="41" t="s">
        <v>128</v>
      </c>
      <c r="V136" s="45" t="s">
        <v>129</v>
      </c>
      <c r="W136" s="29">
        <v>9514471371.7399998</v>
      </c>
      <c r="X136" s="29">
        <f>SUM(X128+X135)</f>
        <v>11264982423.369999</v>
      </c>
    </row>
    <row r="137" spans="1:24">
      <c r="A137" s="30">
        <v>2.2999999999999998</v>
      </c>
      <c r="B137" s="43" t="s">
        <v>130</v>
      </c>
      <c r="C137" s="39"/>
      <c r="D137" s="39"/>
      <c r="E137" s="30">
        <v>2.2999999999999998</v>
      </c>
      <c r="F137" s="43" t="s">
        <v>130</v>
      </c>
      <c r="G137" s="40"/>
      <c r="H137" s="40"/>
      <c r="I137" s="30">
        <v>2.2999999999999998</v>
      </c>
      <c r="J137" s="43" t="s">
        <v>130</v>
      </c>
      <c r="K137" s="40"/>
      <c r="L137" s="40"/>
      <c r="M137" s="30">
        <v>2.2999999999999998</v>
      </c>
      <c r="N137" s="43" t="s">
        <v>130</v>
      </c>
      <c r="O137" s="40"/>
      <c r="P137" s="40"/>
      <c r="Q137" s="30">
        <v>2.2999999999999998</v>
      </c>
      <c r="R137" s="43" t="s">
        <v>130</v>
      </c>
      <c r="S137" s="40"/>
      <c r="T137" s="40"/>
      <c r="U137" s="30">
        <v>2.2999999999999998</v>
      </c>
      <c r="V137" s="43" t="s">
        <v>130</v>
      </c>
      <c r="W137" s="40"/>
      <c r="X137" s="40"/>
    </row>
    <row r="138" spans="1:24">
      <c r="A138" s="19" t="s">
        <v>131</v>
      </c>
      <c r="B138" s="15" t="s">
        <v>132</v>
      </c>
      <c r="C138" s="17"/>
      <c r="D138" s="17"/>
      <c r="E138" s="19" t="s">
        <v>131</v>
      </c>
      <c r="F138" s="15" t="s">
        <v>132</v>
      </c>
      <c r="G138" s="18"/>
      <c r="H138" s="18"/>
      <c r="I138" s="19" t="s">
        <v>131</v>
      </c>
      <c r="J138" s="15" t="s">
        <v>132</v>
      </c>
      <c r="K138" s="18"/>
      <c r="L138" s="18"/>
      <c r="M138" s="19" t="s">
        <v>131</v>
      </c>
      <c r="N138" s="15" t="s">
        <v>132</v>
      </c>
      <c r="O138" s="18"/>
      <c r="P138" s="18"/>
      <c r="Q138" s="19" t="s">
        <v>131</v>
      </c>
      <c r="R138" s="15" t="s">
        <v>132</v>
      </c>
      <c r="S138" s="18"/>
      <c r="T138" s="18"/>
      <c r="U138" s="19" t="s">
        <v>131</v>
      </c>
      <c r="V138" s="15" t="s">
        <v>132</v>
      </c>
      <c r="W138" s="18"/>
      <c r="X138" s="18"/>
    </row>
    <row r="139" spans="1:24">
      <c r="A139" s="19" t="s">
        <v>133</v>
      </c>
      <c r="B139" s="15" t="s">
        <v>134</v>
      </c>
      <c r="C139" s="17">
        <f>G139+K139+O139+S139+W139</f>
        <v>1038511576.99</v>
      </c>
      <c r="D139" s="17">
        <f>H139+L139+P139+T139+X139</f>
        <v>1038511576.99</v>
      </c>
      <c r="E139" s="19" t="s">
        <v>133</v>
      </c>
      <c r="F139" s="15" t="s">
        <v>134</v>
      </c>
      <c r="G139" s="18">
        <v>1038511576.99</v>
      </c>
      <c r="H139" s="18">
        <v>1038511576.99</v>
      </c>
      <c r="I139" s="19" t="s">
        <v>133</v>
      </c>
      <c r="J139" s="15" t="s">
        <v>134</v>
      </c>
      <c r="K139" s="18"/>
      <c r="L139" s="18"/>
      <c r="M139" s="19" t="s">
        <v>133</v>
      </c>
      <c r="N139" s="15" t="s">
        <v>134</v>
      </c>
      <c r="O139" s="18"/>
      <c r="P139" s="18"/>
      <c r="Q139" s="19" t="s">
        <v>133</v>
      </c>
      <c r="R139" s="15" t="s">
        <v>134</v>
      </c>
      <c r="S139" s="18"/>
      <c r="T139" s="18"/>
      <c r="U139" s="19" t="s">
        <v>133</v>
      </c>
      <c r="V139" s="15" t="s">
        <v>134</v>
      </c>
      <c r="W139" s="18"/>
      <c r="X139" s="18"/>
    </row>
    <row r="140" spans="1:24">
      <c r="A140" s="19" t="s">
        <v>135</v>
      </c>
      <c r="B140" s="15" t="s">
        <v>136</v>
      </c>
      <c r="C140" s="46"/>
      <c r="D140" s="46"/>
      <c r="E140" s="19" t="s">
        <v>135</v>
      </c>
      <c r="F140" s="15" t="s">
        <v>136</v>
      </c>
      <c r="G140" s="20"/>
      <c r="H140" s="20"/>
      <c r="I140" s="19" t="s">
        <v>135</v>
      </c>
      <c r="J140" s="15" t="s">
        <v>136</v>
      </c>
      <c r="K140" s="20"/>
      <c r="L140" s="20"/>
      <c r="M140" s="19" t="s">
        <v>135</v>
      </c>
      <c r="N140" s="15" t="s">
        <v>136</v>
      </c>
      <c r="O140" s="20"/>
      <c r="P140" s="20"/>
      <c r="Q140" s="19" t="s">
        <v>135</v>
      </c>
      <c r="R140" s="15" t="s">
        <v>136</v>
      </c>
      <c r="S140" s="20"/>
      <c r="T140" s="20"/>
      <c r="U140" s="19" t="s">
        <v>135</v>
      </c>
      <c r="V140" s="15" t="s">
        <v>136</v>
      </c>
      <c r="W140" s="20"/>
      <c r="X140" s="20"/>
    </row>
    <row r="141" spans="1:24">
      <c r="A141" s="19" t="s">
        <v>137</v>
      </c>
      <c r="B141" s="15" t="s">
        <v>138</v>
      </c>
      <c r="C141" s="46"/>
      <c r="D141" s="46"/>
      <c r="E141" s="19" t="s">
        <v>137</v>
      </c>
      <c r="F141" s="15" t="s">
        <v>138</v>
      </c>
      <c r="G141" s="20"/>
      <c r="H141" s="20"/>
      <c r="I141" s="19" t="s">
        <v>137</v>
      </c>
      <c r="J141" s="15" t="s">
        <v>138</v>
      </c>
      <c r="K141" s="20"/>
      <c r="L141" s="20"/>
      <c r="M141" s="19" t="s">
        <v>137</v>
      </c>
      <c r="N141" s="15" t="s">
        <v>138</v>
      </c>
      <c r="O141" s="20"/>
      <c r="P141" s="20"/>
      <c r="Q141" s="19" t="s">
        <v>137</v>
      </c>
      <c r="R141" s="15" t="s">
        <v>138</v>
      </c>
      <c r="S141" s="20"/>
      <c r="T141" s="20"/>
      <c r="U141" s="19" t="s">
        <v>137</v>
      </c>
      <c r="V141" s="15" t="s">
        <v>138</v>
      </c>
      <c r="W141" s="20"/>
      <c r="X141" s="20"/>
    </row>
    <row r="142" spans="1:24">
      <c r="A142" s="19" t="s">
        <v>139</v>
      </c>
      <c r="B142" s="21" t="s">
        <v>140</v>
      </c>
      <c r="C142" s="17"/>
      <c r="D142" s="17"/>
      <c r="E142" s="19" t="s">
        <v>139</v>
      </c>
      <c r="F142" s="21" t="s">
        <v>140</v>
      </c>
      <c r="G142" s="18"/>
      <c r="H142" s="18"/>
      <c r="I142" s="19" t="s">
        <v>139</v>
      </c>
      <c r="J142" s="21" t="s">
        <v>140</v>
      </c>
      <c r="K142" s="18"/>
      <c r="L142" s="18"/>
      <c r="M142" s="19" t="s">
        <v>139</v>
      </c>
      <c r="N142" s="21" t="s">
        <v>140</v>
      </c>
      <c r="O142" s="18"/>
      <c r="P142" s="18"/>
      <c r="Q142" s="19" t="s">
        <v>139</v>
      </c>
      <c r="R142" s="21" t="s">
        <v>140</v>
      </c>
      <c r="S142" s="18"/>
      <c r="T142" s="18"/>
      <c r="U142" s="19" t="s">
        <v>139</v>
      </c>
      <c r="V142" s="21" t="s">
        <v>140</v>
      </c>
      <c r="W142" s="18"/>
      <c r="X142" s="18"/>
    </row>
    <row r="143" spans="1:24" ht="25.5">
      <c r="A143" s="19" t="s">
        <v>141</v>
      </c>
      <c r="B143" s="21" t="s">
        <v>142</v>
      </c>
      <c r="C143" s="17">
        <f>G143+K143+O143+S143+W143</f>
        <v>63103330971.93</v>
      </c>
      <c r="D143" s="17">
        <f>H143+L143+P143+T143+X143</f>
        <v>63103330971.93</v>
      </c>
      <c r="E143" s="19" t="s">
        <v>141</v>
      </c>
      <c r="F143" s="21" t="s">
        <v>142</v>
      </c>
      <c r="G143" s="18">
        <v>36151613704.629997</v>
      </c>
      <c r="H143" s="18">
        <v>36151613704.629997</v>
      </c>
      <c r="I143" s="19" t="s">
        <v>141</v>
      </c>
      <c r="J143" s="21" t="s">
        <v>142</v>
      </c>
      <c r="K143" s="18">
        <v>9231846207.7000008</v>
      </c>
      <c r="L143" s="18">
        <v>9231846207.7000008</v>
      </c>
      <c r="M143" s="19" t="s">
        <v>141</v>
      </c>
      <c r="N143" s="21" t="s">
        <v>142</v>
      </c>
      <c r="O143" s="18">
        <v>4642875676.9300003</v>
      </c>
      <c r="P143" s="18">
        <v>4642875676.9300003</v>
      </c>
      <c r="Q143" s="19" t="s">
        <v>141</v>
      </c>
      <c r="R143" s="21" t="s">
        <v>142</v>
      </c>
      <c r="S143" s="18">
        <v>5725487641.9899998</v>
      </c>
      <c r="T143" s="18">
        <v>5725487641.9899998</v>
      </c>
      <c r="U143" s="19" t="s">
        <v>141</v>
      </c>
      <c r="V143" s="21" t="s">
        <v>142</v>
      </c>
      <c r="W143" s="18">
        <v>7351507740.6800003</v>
      </c>
      <c r="X143" s="18">
        <v>7351507740.6800003</v>
      </c>
    </row>
    <row r="144" spans="1:24">
      <c r="A144" s="19" t="s">
        <v>143</v>
      </c>
      <c r="B144" s="15" t="s">
        <v>144</v>
      </c>
      <c r="C144" s="17"/>
      <c r="D144" s="17"/>
      <c r="E144" s="19" t="s">
        <v>143</v>
      </c>
      <c r="F144" s="15" t="s">
        <v>144</v>
      </c>
      <c r="G144" s="18"/>
      <c r="H144" s="18"/>
      <c r="I144" s="19" t="s">
        <v>143</v>
      </c>
      <c r="J144" s="15" t="s">
        <v>144</v>
      </c>
      <c r="K144" s="18"/>
      <c r="L144" s="18"/>
      <c r="M144" s="19" t="s">
        <v>143</v>
      </c>
      <c r="N144" s="15" t="s">
        <v>144</v>
      </c>
      <c r="O144" s="18"/>
      <c r="P144" s="18"/>
      <c r="Q144" s="19" t="s">
        <v>143</v>
      </c>
      <c r="R144" s="15" t="s">
        <v>144</v>
      </c>
      <c r="S144" s="18"/>
      <c r="T144" s="18"/>
      <c r="U144" s="19" t="s">
        <v>143</v>
      </c>
      <c r="V144" s="15" t="s">
        <v>144</v>
      </c>
      <c r="W144" s="18"/>
      <c r="X144" s="18"/>
    </row>
    <row r="145" spans="1:24">
      <c r="A145" s="19" t="s">
        <v>145</v>
      </c>
      <c r="B145" s="15" t="s">
        <v>146</v>
      </c>
      <c r="C145" s="17"/>
      <c r="D145" s="17"/>
      <c r="E145" s="19" t="s">
        <v>145</v>
      </c>
      <c r="F145" s="15" t="s">
        <v>146</v>
      </c>
      <c r="G145" s="18"/>
      <c r="H145" s="18"/>
      <c r="I145" s="19" t="s">
        <v>145</v>
      </c>
      <c r="J145" s="15" t="s">
        <v>146</v>
      </c>
      <c r="K145" s="18"/>
      <c r="L145" s="18"/>
      <c r="M145" s="19" t="s">
        <v>145</v>
      </c>
      <c r="N145" s="15" t="s">
        <v>146</v>
      </c>
      <c r="O145" s="18"/>
      <c r="P145" s="18"/>
      <c r="Q145" s="19" t="s">
        <v>145</v>
      </c>
      <c r="R145" s="15" t="s">
        <v>146</v>
      </c>
      <c r="S145" s="18"/>
      <c r="T145" s="18"/>
      <c r="U145" s="19" t="s">
        <v>145</v>
      </c>
      <c r="V145" s="15" t="s">
        <v>146</v>
      </c>
      <c r="W145" s="18"/>
      <c r="X145" s="18"/>
    </row>
    <row r="146" spans="1:24">
      <c r="A146" s="19" t="s">
        <v>147</v>
      </c>
      <c r="B146" s="47" t="s">
        <v>148</v>
      </c>
      <c r="C146" s="17">
        <f>G146+K146+O146+S146+W146</f>
        <v>224427504.54999542</v>
      </c>
      <c r="D146" s="17">
        <f>H146+L146+P146+T146+X146</f>
        <v>2417050304.9499989</v>
      </c>
      <c r="E146" s="19" t="s">
        <v>149</v>
      </c>
      <c r="F146" s="47" t="s">
        <v>148</v>
      </c>
      <c r="G146" s="18">
        <v>42583439801.629997</v>
      </c>
      <c r="H146" s="18">
        <v>52560667670.889999</v>
      </c>
      <c r="I146" s="19" t="s">
        <v>149</v>
      </c>
      <c r="J146" s="47" t="s">
        <v>148</v>
      </c>
      <c r="K146" s="18">
        <v>-15236621474.790001</v>
      </c>
      <c r="L146" s="18">
        <v>-18054094481.91</v>
      </c>
      <c r="M146" s="19" t="s">
        <v>149</v>
      </c>
      <c r="N146" s="47" t="s">
        <v>148</v>
      </c>
      <c r="O146" s="18">
        <v>-9915370044.0100002</v>
      </c>
      <c r="P146" s="18">
        <v>-11969954947.559999</v>
      </c>
      <c r="Q146" s="19" t="s">
        <v>149</v>
      </c>
      <c r="R146" s="47" t="s">
        <v>148</v>
      </c>
      <c r="S146" s="18">
        <v>-7536677920.8699999</v>
      </c>
      <c r="T146" s="18">
        <v>-8844093049.7099991</v>
      </c>
      <c r="U146" s="19" t="s">
        <v>149</v>
      </c>
      <c r="V146" s="47" t="s">
        <v>148</v>
      </c>
      <c r="W146" s="18">
        <v>-9670342857.4099998</v>
      </c>
      <c r="X146" s="18">
        <v>-11275474886.76</v>
      </c>
    </row>
    <row r="147" spans="1:24" ht="13.5" thickBot="1">
      <c r="A147" s="22" t="s">
        <v>150</v>
      </c>
      <c r="B147" s="22"/>
      <c r="C147" s="17">
        <f>G147+K147+O147+S147+W147</f>
        <v>0</v>
      </c>
      <c r="D147" s="17">
        <f>H147+L147+P147+T147+X147</f>
        <v>0</v>
      </c>
      <c r="E147" s="22" t="s">
        <v>151</v>
      </c>
      <c r="F147" s="22"/>
      <c r="G147" s="25"/>
      <c r="H147" s="25"/>
      <c r="I147" s="22" t="s">
        <v>151</v>
      </c>
      <c r="J147" s="22"/>
      <c r="K147" s="25"/>
      <c r="L147" s="25"/>
      <c r="M147" s="22" t="s">
        <v>151</v>
      </c>
      <c r="N147" s="22"/>
      <c r="O147" s="25"/>
      <c r="P147" s="25"/>
      <c r="Q147" s="22" t="s">
        <v>151</v>
      </c>
      <c r="R147" s="22"/>
      <c r="S147" s="25"/>
      <c r="T147" s="25"/>
      <c r="U147" s="22" t="s">
        <v>151</v>
      </c>
      <c r="V147" s="22"/>
      <c r="W147" s="25"/>
      <c r="X147" s="25"/>
    </row>
    <row r="148" spans="1:24" ht="13.5" thickBot="1">
      <c r="A148" s="41" t="s">
        <v>152</v>
      </c>
      <c r="B148" s="44" t="s">
        <v>153</v>
      </c>
      <c r="C148" s="28">
        <f>SUM(C139:C147)</f>
        <v>64366270053.469994</v>
      </c>
      <c r="D148" s="28">
        <f>SUM(D139:D146)</f>
        <v>66558892853.869995</v>
      </c>
      <c r="E148" s="41" t="s">
        <v>154</v>
      </c>
      <c r="F148" s="44" t="s">
        <v>153</v>
      </c>
      <c r="G148" s="29">
        <v>79773565083.25</v>
      </c>
      <c r="H148" s="29">
        <f>SUM(H139:H146)</f>
        <v>89750792952.509995</v>
      </c>
      <c r="I148" s="41" t="s">
        <v>154</v>
      </c>
      <c r="J148" s="44" t="s">
        <v>153</v>
      </c>
      <c r="K148" s="29">
        <v>-6004775267.0900002</v>
      </c>
      <c r="L148" s="29">
        <f>SUM(L139:L147)</f>
        <v>-8822248274.2099991</v>
      </c>
      <c r="M148" s="41" t="s">
        <v>154</v>
      </c>
      <c r="N148" s="44" t="s">
        <v>153</v>
      </c>
      <c r="O148" s="29">
        <v>-5272494367.0799999</v>
      </c>
      <c r="P148" s="29">
        <f>SUM(P139:P147)</f>
        <v>-7327079270.6299992</v>
      </c>
      <c r="Q148" s="41" t="s">
        <v>154</v>
      </c>
      <c r="R148" s="44" t="s">
        <v>153</v>
      </c>
      <c r="S148" s="29">
        <v>-1811190278.8800001</v>
      </c>
      <c r="T148" s="29">
        <f>SUM(T139:T147)</f>
        <v>-3118605407.7199993</v>
      </c>
      <c r="U148" s="41" t="s">
        <v>154</v>
      </c>
      <c r="V148" s="44" t="s">
        <v>153</v>
      </c>
      <c r="W148" s="29">
        <v>-2318835116.7299995</v>
      </c>
      <c r="X148" s="29">
        <f>SUM(X139:X147)</f>
        <v>-3923967146.0799999</v>
      </c>
    </row>
    <row r="149" spans="1:24" ht="13.5" thickBot="1">
      <c r="A149" s="41">
        <v>2.4</v>
      </c>
      <c r="B149" s="49" t="s">
        <v>155</v>
      </c>
      <c r="C149" s="28">
        <f>SUM(C136+C148)</f>
        <v>84686541836.409988</v>
      </c>
      <c r="D149" s="28">
        <f>SUM(D136+D148)</f>
        <v>86344101337.819992</v>
      </c>
      <c r="E149" s="41" t="s">
        <v>156</v>
      </c>
      <c r="F149" s="49" t="s">
        <v>155</v>
      </c>
      <c r="G149" s="29">
        <v>59123556238.879997</v>
      </c>
      <c r="H149" s="29">
        <f>SUM(H136+H148)</f>
        <v>61456015430.540001</v>
      </c>
      <c r="I149" s="41" t="s">
        <v>156</v>
      </c>
      <c r="J149" s="49" t="s">
        <v>155</v>
      </c>
      <c r="K149" s="29">
        <v>7644405651.5300007</v>
      </c>
      <c r="L149" s="29">
        <f>SUM(L136+L148)</f>
        <v>7384490737.9000015</v>
      </c>
      <c r="M149" s="41" t="s">
        <v>156</v>
      </c>
      <c r="N149" s="49" t="s">
        <v>155</v>
      </c>
      <c r="O149" s="29">
        <v>5716943747.9499989</v>
      </c>
      <c r="P149" s="29">
        <f>SUM(P136+P148)</f>
        <v>5546515215.3400002</v>
      </c>
      <c r="Q149" s="41" t="s">
        <v>156</v>
      </c>
      <c r="R149" s="49" t="s">
        <v>155</v>
      </c>
      <c r="S149" s="29">
        <v>5005999943.04</v>
      </c>
      <c r="T149" s="29">
        <f>SUM(T136+T148)</f>
        <v>4616064676.750001</v>
      </c>
      <c r="U149" s="41" t="s">
        <v>156</v>
      </c>
      <c r="V149" s="49" t="s">
        <v>155</v>
      </c>
      <c r="W149" s="29">
        <v>7195636255.0100002</v>
      </c>
      <c r="X149" s="29">
        <f>SUM(X136+X148)</f>
        <v>7341015277.289999</v>
      </c>
    </row>
    <row r="150" spans="1:24">
      <c r="A150" s="50"/>
      <c r="B150" s="51"/>
      <c r="C150" s="52"/>
      <c r="D150" s="52"/>
      <c r="E150" s="50"/>
      <c r="F150" s="51"/>
      <c r="G150" s="52"/>
      <c r="H150" s="52"/>
      <c r="I150" s="50"/>
      <c r="J150" s="51"/>
      <c r="K150" s="52"/>
      <c r="L150" s="52"/>
      <c r="M150" s="50"/>
      <c r="N150" s="51"/>
      <c r="O150" s="52"/>
      <c r="P150" s="52"/>
      <c r="Q150" s="50"/>
      <c r="R150" s="51"/>
      <c r="S150" s="52"/>
      <c r="T150" s="52"/>
      <c r="U150" s="50"/>
      <c r="V150" s="51"/>
      <c r="W150" s="52"/>
      <c r="X150" s="52"/>
    </row>
    <row r="151" spans="1:24">
      <c r="A151" s="1"/>
      <c r="B151" s="1" t="s">
        <v>157</v>
      </c>
      <c r="C151" s="1"/>
      <c r="D151" s="1"/>
      <c r="E151" s="1"/>
      <c r="F151" s="1" t="s">
        <v>157</v>
      </c>
      <c r="G151" s="1"/>
      <c r="H151" s="1"/>
      <c r="I151" s="1"/>
      <c r="J151" s="1" t="s">
        <v>158</v>
      </c>
      <c r="K151" s="1"/>
      <c r="L151" s="1"/>
      <c r="M151" s="1"/>
      <c r="N151" s="1" t="s">
        <v>159</v>
      </c>
      <c r="O151" s="1"/>
      <c r="P151" s="1"/>
      <c r="Q151" s="1"/>
      <c r="R151" s="1" t="s">
        <v>160</v>
      </c>
      <c r="S151" s="1"/>
      <c r="T151" s="1"/>
      <c r="U151" s="1"/>
      <c r="V151" s="1" t="s">
        <v>161</v>
      </c>
      <c r="W151" s="1"/>
      <c r="X151" s="1"/>
    </row>
    <row r="152" spans="1:24">
      <c r="A152" s="1"/>
      <c r="B152" s="1" t="s">
        <v>162</v>
      </c>
      <c r="C152" s="1"/>
      <c r="D152" s="1"/>
      <c r="E152" s="1"/>
      <c r="F152" s="1" t="s">
        <v>162</v>
      </c>
      <c r="G152" s="1"/>
      <c r="H152" s="1"/>
      <c r="I152" s="1"/>
      <c r="J152" s="1" t="s">
        <v>163</v>
      </c>
      <c r="K152" s="1"/>
      <c r="L152" s="1"/>
      <c r="M152" s="1"/>
      <c r="N152" s="1" t="s">
        <v>164</v>
      </c>
      <c r="O152" s="1"/>
      <c r="P152" s="1"/>
      <c r="Q152" s="1"/>
      <c r="R152" s="1" t="s">
        <v>165</v>
      </c>
      <c r="S152" s="1"/>
      <c r="T152" s="1"/>
      <c r="U152" s="1"/>
      <c r="V152" s="1" t="s">
        <v>166</v>
      </c>
      <c r="W152" s="1"/>
      <c r="X152" s="1"/>
    </row>
    <row r="153" spans="1:2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>
      <c r="A155" s="1"/>
      <c r="B155" s="1"/>
      <c r="C155" s="53">
        <f>C112-C149</f>
        <v>0</v>
      </c>
      <c r="D155" s="53">
        <f>D112-D149</f>
        <v>0</v>
      </c>
      <c r="E155" s="1"/>
      <c r="F155" s="1"/>
      <c r="G155" s="53">
        <f>G112-G149</f>
        <v>0</v>
      </c>
      <c r="H155" s="53">
        <f>H112-H149</f>
        <v>0</v>
      </c>
      <c r="I155" s="1"/>
      <c r="J155" s="1"/>
      <c r="K155" s="53">
        <f>K112-K149</f>
        <v>0</v>
      </c>
      <c r="L155" s="53">
        <f>L112-L149</f>
        <v>0</v>
      </c>
      <c r="M155" s="1"/>
      <c r="N155" s="1"/>
      <c r="O155" s="53">
        <f>O112-O149</f>
        <v>0</v>
      </c>
      <c r="P155" s="53">
        <f>P112-P149</f>
        <v>0</v>
      </c>
      <c r="Q155" s="1"/>
      <c r="R155" s="1"/>
      <c r="S155" s="53">
        <f>S112-S149</f>
        <v>0</v>
      </c>
      <c r="T155" s="53">
        <f>T112-T149</f>
        <v>0</v>
      </c>
      <c r="U155" s="1"/>
      <c r="V155" s="1"/>
      <c r="W155" s="53">
        <f>W112-W149</f>
        <v>0</v>
      </c>
      <c r="X155" s="53">
        <f>X112-X149</f>
        <v>0</v>
      </c>
    </row>
    <row r="156" spans="1:24">
      <c r="A156" s="1"/>
      <c r="B156" s="1"/>
      <c r="C156" s="53"/>
      <c r="D156" s="53"/>
      <c r="E156" s="1"/>
      <c r="F156" s="1"/>
      <c r="G156" s="53"/>
      <c r="H156" s="53"/>
      <c r="I156" s="1"/>
      <c r="J156" s="1"/>
      <c r="K156" s="53"/>
      <c r="L156" s="53"/>
      <c r="M156" s="1"/>
      <c r="N156" s="1"/>
      <c r="O156" s="53"/>
      <c r="P156" s="53"/>
      <c r="Q156" s="1"/>
      <c r="R156" s="1"/>
      <c r="S156" s="53"/>
      <c r="T156" s="53"/>
      <c r="U156" s="1"/>
      <c r="V156" s="1"/>
      <c r="W156" s="53"/>
      <c r="X156" s="53"/>
    </row>
    <row r="157" spans="1:24" ht="18">
      <c r="A157" s="1"/>
      <c r="B157" s="8" t="s">
        <v>17</v>
      </c>
      <c r="C157" s="8"/>
      <c r="D157" s="9"/>
      <c r="E157" s="1"/>
      <c r="F157" s="8" t="s">
        <v>17</v>
      </c>
      <c r="G157" s="8"/>
      <c r="H157" s="9"/>
      <c r="I157" s="1"/>
      <c r="J157" s="8" t="s">
        <v>17</v>
      </c>
      <c r="K157" s="8"/>
      <c r="L157" s="9"/>
      <c r="M157" s="1"/>
      <c r="N157" s="8" t="s">
        <v>17</v>
      </c>
      <c r="O157" s="8"/>
      <c r="P157" s="9"/>
      <c r="Q157" s="1"/>
      <c r="R157" s="8" t="s">
        <v>17</v>
      </c>
      <c r="S157" s="8"/>
      <c r="T157" s="9"/>
      <c r="U157" s="1"/>
      <c r="V157" s="8" t="s">
        <v>17</v>
      </c>
      <c r="W157" s="8"/>
      <c r="X157" s="9"/>
    </row>
    <row r="158" spans="1:2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3.5" thickBot="1">
      <c r="A159" s="10" t="s">
        <v>18</v>
      </c>
      <c r="B159" s="10"/>
      <c r="C159" s="1" t="s">
        <v>172</v>
      </c>
      <c r="D159" s="1"/>
      <c r="E159" s="10" t="s">
        <v>20</v>
      </c>
      <c r="F159" s="10"/>
      <c r="G159" s="1" t="s">
        <v>173</v>
      </c>
      <c r="H159" s="1"/>
      <c r="I159" s="10" t="s">
        <v>22</v>
      </c>
      <c r="J159" s="10"/>
      <c r="K159" s="1" t="s">
        <v>174</v>
      </c>
      <c r="L159" s="1"/>
      <c r="M159" s="10" t="s">
        <v>24</v>
      </c>
      <c r="N159" s="10"/>
      <c r="O159" s="1" t="s">
        <v>174</v>
      </c>
      <c r="P159" s="1"/>
      <c r="Q159" s="10" t="s">
        <v>25</v>
      </c>
      <c r="R159" s="10"/>
      <c r="S159" s="1" t="s">
        <v>174</v>
      </c>
      <c r="T159" s="1"/>
      <c r="U159" s="10" t="s">
        <v>26</v>
      </c>
      <c r="V159" s="10"/>
      <c r="W159" s="1" t="s">
        <v>175</v>
      </c>
      <c r="X159" s="1"/>
    </row>
    <row r="160" spans="1:24">
      <c r="A160" s="11" t="s">
        <v>28</v>
      </c>
      <c r="B160" s="11"/>
      <c r="C160" s="1"/>
      <c r="D160" s="1"/>
      <c r="E160" s="11" t="s">
        <v>29</v>
      </c>
      <c r="F160" s="11"/>
      <c r="G160" s="1"/>
      <c r="H160" s="1"/>
      <c r="I160" s="11" t="s">
        <v>28</v>
      </c>
      <c r="J160" s="11"/>
      <c r="K160" s="1"/>
      <c r="L160" s="1"/>
      <c r="M160" s="11" t="s">
        <v>28</v>
      </c>
      <c r="N160" s="11"/>
      <c r="O160" s="1"/>
      <c r="P160" s="1"/>
      <c r="Q160" s="11" t="s">
        <v>28</v>
      </c>
      <c r="R160" s="11"/>
      <c r="S160" s="1"/>
      <c r="T160" s="1"/>
      <c r="U160" s="11" t="s">
        <v>28</v>
      </c>
      <c r="V160" s="11"/>
      <c r="W160" s="1"/>
      <c r="X160" s="1"/>
    </row>
    <row r="161" spans="1:24">
      <c r="A161" s="1"/>
      <c r="B161" s="1"/>
      <c r="C161" s="11" t="s">
        <v>30</v>
      </c>
      <c r="D161" s="11"/>
      <c r="E161" s="1"/>
      <c r="F161" s="1"/>
      <c r="G161" s="11" t="s">
        <v>31</v>
      </c>
      <c r="H161" s="11"/>
      <c r="I161" s="1"/>
      <c r="J161" s="1"/>
      <c r="K161" s="11" t="s">
        <v>32</v>
      </c>
      <c r="L161" s="11"/>
      <c r="M161" s="1"/>
      <c r="N161" s="1"/>
      <c r="O161" s="11" t="s">
        <v>32</v>
      </c>
      <c r="P161" s="11"/>
      <c r="Q161" s="1"/>
      <c r="R161" s="1"/>
      <c r="S161" s="11" t="s">
        <v>32</v>
      </c>
      <c r="T161" s="11"/>
      <c r="U161" s="1"/>
      <c r="V161" s="1"/>
      <c r="W161" s="11" t="s">
        <v>32</v>
      </c>
      <c r="X161" s="11"/>
    </row>
    <row r="162" spans="1:24" ht="65.25" customHeight="1">
      <c r="A162" s="12" t="s">
        <v>33</v>
      </c>
      <c r="B162" s="12" t="s">
        <v>34</v>
      </c>
      <c r="C162" s="12" t="s">
        <v>35</v>
      </c>
      <c r="D162" s="12" t="s">
        <v>176</v>
      </c>
      <c r="E162" s="12" t="s">
        <v>37</v>
      </c>
      <c r="F162" s="12" t="s">
        <v>38</v>
      </c>
      <c r="G162" s="12" t="s">
        <v>35</v>
      </c>
      <c r="H162" s="12" t="s">
        <v>176</v>
      </c>
      <c r="I162" s="12" t="s">
        <v>37</v>
      </c>
      <c r="J162" s="12" t="s">
        <v>38</v>
      </c>
      <c r="K162" s="12" t="s">
        <v>35</v>
      </c>
      <c r="L162" s="12" t="s">
        <v>176</v>
      </c>
      <c r="M162" s="12" t="s">
        <v>37</v>
      </c>
      <c r="N162" s="12" t="s">
        <v>38</v>
      </c>
      <c r="O162" s="12" t="s">
        <v>35</v>
      </c>
      <c r="P162" s="12" t="s">
        <v>176</v>
      </c>
      <c r="Q162" s="12" t="s">
        <v>37</v>
      </c>
      <c r="R162" s="12" t="s">
        <v>38</v>
      </c>
      <c r="S162" s="12" t="s">
        <v>35</v>
      </c>
      <c r="T162" s="12" t="s">
        <v>176</v>
      </c>
      <c r="U162" s="12" t="s">
        <v>37</v>
      </c>
      <c r="V162" s="12" t="s">
        <v>38</v>
      </c>
      <c r="W162" s="12" t="s">
        <v>35</v>
      </c>
      <c r="X162" s="12" t="s">
        <v>176</v>
      </c>
    </row>
    <row r="163" spans="1:24" ht="18" customHeight="1">
      <c r="A163" s="13">
        <v>1</v>
      </c>
      <c r="B163" s="14" t="s">
        <v>39</v>
      </c>
      <c r="C163" s="15"/>
      <c r="D163" s="15"/>
      <c r="E163" s="13">
        <v>1</v>
      </c>
      <c r="F163" s="14" t="s">
        <v>39</v>
      </c>
      <c r="G163" s="15"/>
      <c r="H163" s="15"/>
      <c r="I163" s="13">
        <v>1</v>
      </c>
      <c r="J163" s="14" t="s">
        <v>39</v>
      </c>
      <c r="K163" s="15"/>
      <c r="L163" s="15"/>
      <c r="M163" s="13">
        <v>1</v>
      </c>
      <c r="N163" s="14" t="s">
        <v>39</v>
      </c>
      <c r="O163" s="15"/>
      <c r="P163" s="15"/>
      <c r="Q163" s="13">
        <v>1</v>
      </c>
      <c r="R163" s="14" t="s">
        <v>39</v>
      </c>
      <c r="S163" s="15"/>
      <c r="T163" s="15"/>
      <c r="U163" s="13">
        <v>1</v>
      </c>
      <c r="V163" s="14" t="s">
        <v>39</v>
      </c>
      <c r="W163" s="15"/>
      <c r="X163" s="15"/>
    </row>
    <row r="164" spans="1:24" ht="17.25" customHeight="1">
      <c r="A164" s="13">
        <v>1.1000000000000001</v>
      </c>
      <c r="B164" s="13" t="s">
        <v>40</v>
      </c>
      <c r="C164" s="15"/>
      <c r="D164" s="15"/>
      <c r="E164" s="13">
        <v>1.1000000000000001</v>
      </c>
      <c r="F164" s="13" t="s">
        <v>40</v>
      </c>
      <c r="G164" s="15"/>
      <c r="H164" s="15"/>
      <c r="I164" s="13">
        <v>1.1000000000000001</v>
      </c>
      <c r="J164" s="13" t="s">
        <v>40</v>
      </c>
      <c r="K164" s="15"/>
      <c r="L164" s="15"/>
      <c r="M164" s="13">
        <v>1.1000000000000001</v>
      </c>
      <c r="N164" s="13" t="s">
        <v>40</v>
      </c>
      <c r="O164" s="15"/>
      <c r="P164" s="15"/>
      <c r="Q164" s="13">
        <v>1.1000000000000001</v>
      </c>
      <c r="R164" s="13" t="s">
        <v>40</v>
      </c>
      <c r="S164" s="15"/>
      <c r="T164" s="15"/>
      <c r="U164" s="13">
        <v>1.1000000000000001</v>
      </c>
      <c r="V164" s="13" t="s">
        <v>40</v>
      </c>
      <c r="W164" s="15"/>
      <c r="X164" s="15"/>
    </row>
    <row r="165" spans="1:24" ht="19.5" customHeight="1">
      <c r="A165" s="16" t="s">
        <v>41</v>
      </c>
      <c r="B165" s="15" t="s">
        <v>42</v>
      </c>
      <c r="C165" s="17">
        <f>G165+K165+O165+S165+W165</f>
        <v>286766587.49000001</v>
      </c>
      <c r="D165" s="17">
        <f>H165+L165+P165+T165+X165</f>
        <v>390315270.62000006</v>
      </c>
      <c r="E165" s="16" t="s">
        <v>41</v>
      </c>
      <c r="F165" s="15" t="s">
        <v>42</v>
      </c>
      <c r="G165" s="18">
        <v>266761709.44999999</v>
      </c>
      <c r="H165" s="18">
        <v>347034349.81</v>
      </c>
      <c r="I165" s="16" t="s">
        <v>41</v>
      </c>
      <c r="J165" s="15" t="s">
        <v>42</v>
      </c>
      <c r="K165" s="18">
        <v>11360937.98</v>
      </c>
      <c r="L165" s="18">
        <v>10762449.609999999</v>
      </c>
      <c r="M165" s="16" t="s">
        <v>41</v>
      </c>
      <c r="N165" s="15" t="s">
        <v>42</v>
      </c>
      <c r="O165" s="18">
        <v>4633557.68</v>
      </c>
      <c r="P165" s="18">
        <v>17253970.609999999</v>
      </c>
      <c r="Q165" s="16" t="s">
        <v>41</v>
      </c>
      <c r="R165" s="15" t="s">
        <v>42</v>
      </c>
      <c r="S165" s="18">
        <v>2745474.54</v>
      </c>
      <c r="T165" s="18">
        <v>13551261.869999999</v>
      </c>
      <c r="U165" s="16" t="s">
        <v>41</v>
      </c>
      <c r="V165" s="15" t="s">
        <v>42</v>
      </c>
      <c r="W165" s="18">
        <v>1264907.8400000001</v>
      </c>
      <c r="X165" s="18">
        <v>1713238.72</v>
      </c>
    </row>
    <row r="166" spans="1:24" ht="19.5" customHeight="1">
      <c r="A166" s="19" t="s">
        <v>43</v>
      </c>
      <c r="B166" s="15" t="s">
        <v>44</v>
      </c>
      <c r="C166" s="17">
        <f t="shared" ref="C166:D169" si="16">G166+K166+O166+S166+W166</f>
        <v>1989451050.24</v>
      </c>
      <c r="D166" s="17">
        <f t="shared" si="16"/>
        <v>1837657924.8999999</v>
      </c>
      <c r="E166" s="19" t="s">
        <v>43</v>
      </c>
      <c r="F166" s="15" t="s">
        <v>44</v>
      </c>
      <c r="G166" s="18">
        <v>1860844102.0799999</v>
      </c>
      <c r="H166" s="18">
        <v>1603863923.4300001</v>
      </c>
      <c r="I166" s="19" t="s">
        <v>43</v>
      </c>
      <c r="J166" s="15" t="s">
        <v>44</v>
      </c>
      <c r="K166" s="20">
        <v>83545756.950000003</v>
      </c>
      <c r="L166" s="20">
        <v>152926714.50999999</v>
      </c>
      <c r="M166" s="19" t="s">
        <v>43</v>
      </c>
      <c r="N166" s="15" t="s">
        <v>44</v>
      </c>
      <c r="O166" s="18">
        <v>128979</v>
      </c>
      <c r="P166" s="18">
        <v>288519.33</v>
      </c>
      <c r="Q166" s="19" t="s">
        <v>43</v>
      </c>
      <c r="R166" s="15" t="s">
        <v>44</v>
      </c>
      <c r="S166" s="18">
        <v>36296337.210000001</v>
      </c>
      <c r="T166" s="18">
        <v>77079118.120000005</v>
      </c>
      <c r="U166" s="19" t="s">
        <v>43</v>
      </c>
      <c r="V166" s="15" t="s">
        <v>44</v>
      </c>
      <c r="W166" s="18">
        <v>8635875</v>
      </c>
      <c r="X166" s="18">
        <v>3499649.51</v>
      </c>
    </row>
    <row r="167" spans="1:24" ht="16.5" customHeight="1">
      <c r="A167" s="16" t="s">
        <v>45</v>
      </c>
      <c r="B167" s="15" t="s">
        <v>46</v>
      </c>
      <c r="C167" s="17">
        <f t="shared" si="16"/>
        <v>129296693.48</v>
      </c>
      <c r="D167" s="17">
        <f t="shared" si="16"/>
        <v>116954868.42</v>
      </c>
      <c r="E167" s="16" t="s">
        <v>45</v>
      </c>
      <c r="F167" s="15" t="s">
        <v>46</v>
      </c>
      <c r="G167" s="18">
        <v>129296693.48</v>
      </c>
      <c r="H167" s="18">
        <f>99497977.7+17456890.72</f>
        <v>116954868.42</v>
      </c>
      <c r="I167" s="16" t="s">
        <v>45</v>
      </c>
      <c r="J167" s="15" t="s">
        <v>46</v>
      </c>
      <c r="K167" s="18"/>
      <c r="L167" s="18"/>
      <c r="M167" s="16" t="s">
        <v>45</v>
      </c>
      <c r="N167" s="15" t="s">
        <v>46</v>
      </c>
      <c r="O167" s="18"/>
      <c r="P167" s="18"/>
      <c r="Q167" s="16" t="s">
        <v>45</v>
      </c>
      <c r="R167" s="15" t="s">
        <v>46</v>
      </c>
      <c r="S167" s="18"/>
      <c r="T167" s="18"/>
      <c r="U167" s="16" t="s">
        <v>45</v>
      </c>
      <c r="V167" s="15" t="s">
        <v>46</v>
      </c>
      <c r="W167" s="18"/>
      <c r="X167" s="18"/>
    </row>
    <row r="168" spans="1:24" ht="16.5" customHeight="1">
      <c r="A168" s="19" t="s">
        <v>47</v>
      </c>
      <c r="B168" s="15" t="s">
        <v>48</v>
      </c>
      <c r="C168" s="17">
        <f>G168+K168+O168+S168+W168</f>
        <v>1077270682.3600001</v>
      </c>
      <c r="D168" s="17">
        <f t="shared" si="16"/>
        <v>4568461502.4799995</v>
      </c>
      <c r="E168" s="19" t="s">
        <v>47</v>
      </c>
      <c r="F168" s="15" t="s">
        <v>48</v>
      </c>
      <c r="G168" s="18">
        <f>1002689322.99+27000000</f>
        <v>1029689322.99</v>
      </c>
      <c r="H168" s="18">
        <v>4553236374.79</v>
      </c>
      <c r="I168" s="19" t="s">
        <v>47</v>
      </c>
      <c r="J168" s="15" t="s">
        <v>48</v>
      </c>
      <c r="K168" s="18">
        <v>14807651.369999999</v>
      </c>
      <c r="L168" s="18">
        <v>3466841.24</v>
      </c>
      <c r="M168" s="19" t="s">
        <v>47</v>
      </c>
      <c r="N168" s="15" t="s">
        <v>48</v>
      </c>
      <c r="O168" s="18">
        <v>23575691.57</v>
      </c>
      <c r="P168" s="18">
        <v>8954728.2599999998</v>
      </c>
      <c r="Q168" s="19" t="s">
        <v>47</v>
      </c>
      <c r="R168" s="15" t="s">
        <v>48</v>
      </c>
      <c r="S168" s="18">
        <v>1049171.82</v>
      </c>
      <c r="T168" s="18">
        <v>1052488.1100000001</v>
      </c>
      <c r="U168" s="19" t="s">
        <v>47</v>
      </c>
      <c r="V168" s="15" t="s">
        <v>48</v>
      </c>
      <c r="W168" s="18">
        <v>8148844.6100000003</v>
      </c>
      <c r="X168" s="18">
        <v>1751070.08</v>
      </c>
    </row>
    <row r="169" spans="1:24" ht="18.75" customHeight="1">
      <c r="A169" s="19" t="s">
        <v>49</v>
      </c>
      <c r="B169" s="15" t="s">
        <v>50</v>
      </c>
      <c r="C169" s="17">
        <f t="shared" ref="C169" si="17">G169+K169+O169+S169+W169</f>
        <v>0</v>
      </c>
      <c r="D169" s="17">
        <f t="shared" si="16"/>
        <v>0</v>
      </c>
      <c r="E169" s="19" t="s">
        <v>49</v>
      </c>
      <c r="F169" s="15" t="s">
        <v>50</v>
      </c>
      <c r="G169" s="18"/>
      <c r="H169" s="18"/>
      <c r="I169" s="19" t="s">
        <v>49</v>
      </c>
      <c r="J169" s="15" t="s">
        <v>50</v>
      </c>
      <c r="K169" s="18"/>
      <c r="L169" s="18"/>
      <c r="M169" s="19" t="s">
        <v>49</v>
      </c>
      <c r="N169" s="15" t="s">
        <v>50</v>
      </c>
      <c r="O169" s="18"/>
      <c r="P169" s="18"/>
      <c r="Q169" s="19" t="s">
        <v>49</v>
      </c>
      <c r="R169" s="15" t="s">
        <v>50</v>
      </c>
      <c r="S169" s="18"/>
      <c r="T169" s="18"/>
      <c r="U169" s="19" t="s">
        <v>49</v>
      </c>
      <c r="V169" s="15" t="s">
        <v>50</v>
      </c>
      <c r="W169" s="18"/>
      <c r="X169" s="18"/>
    </row>
    <row r="170" spans="1:24" ht="18.75" customHeight="1">
      <c r="A170" s="19" t="s">
        <v>51</v>
      </c>
      <c r="B170" s="15" t="s">
        <v>52</v>
      </c>
      <c r="C170" s="17">
        <f>G170+K170+O170+S170+W170</f>
        <v>2926238967.7200007</v>
      </c>
      <c r="D170" s="17">
        <f>H170+L170+P170+T170+X170</f>
        <v>1545001708.54</v>
      </c>
      <c r="E170" s="19" t="s">
        <v>51</v>
      </c>
      <c r="F170" s="15" t="s">
        <v>52</v>
      </c>
      <c r="G170" s="18">
        <v>2321085666.8600001</v>
      </c>
      <c r="H170" s="18">
        <f>1345376757.44-174568907.22</f>
        <v>1170807850.22</v>
      </c>
      <c r="I170" s="19" t="s">
        <v>51</v>
      </c>
      <c r="J170" s="15" t="s">
        <v>52</v>
      </c>
      <c r="K170" s="18">
        <v>72010084.799999997</v>
      </c>
      <c r="L170" s="18">
        <v>76266743.659999996</v>
      </c>
      <c r="M170" s="19" t="s">
        <v>51</v>
      </c>
      <c r="N170" s="15" t="s">
        <v>52</v>
      </c>
      <c r="O170" s="18">
        <v>120407532.01000001</v>
      </c>
      <c r="P170" s="18">
        <v>147027457.78999999</v>
      </c>
      <c r="Q170" s="19" t="s">
        <v>51</v>
      </c>
      <c r="R170" s="15" t="s">
        <v>52</v>
      </c>
      <c r="S170" s="18">
        <v>290833759.01999998</v>
      </c>
      <c r="T170" s="18">
        <v>87175327.260000005</v>
      </c>
      <c r="U170" s="19" t="s">
        <v>51</v>
      </c>
      <c r="V170" s="15" t="s">
        <v>52</v>
      </c>
      <c r="W170" s="18">
        <v>121901925.03</v>
      </c>
      <c r="X170" s="18">
        <v>63724329.609999999</v>
      </c>
    </row>
    <row r="171" spans="1:24" ht="18.75" customHeight="1">
      <c r="A171" s="19" t="s">
        <v>53</v>
      </c>
      <c r="B171" s="15" t="s">
        <v>54</v>
      </c>
      <c r="C171" s="17">
        <f>G171+K171+O171+S171+W171</f>
        <v>212347921.38999999</v>
      </c>
      <c r="D171" s="17">
        <f>H171+L171+P171+T171+X171</f>
        <v>133794177.43000001</v>
      </c>
      <c r="E171" s="19" t="s">
        <v>53</v>
      </c>
      <c r="F171" s="15" t="s">
        <v>54</v>
      </c>
      <c r="G171" s="18">
        <v>212347921.38999999</v>
      </c>
      <c r="H171" s="18">
        <v>133794177.43000001</v>
      </c>
      <c r="I171" s="19" t="s">
        <v>53</v>
      </c>
      <c r="J171" s="15" t="s">
        <v>54</v>
      </c>
      <c r="K171" s="18"/>
      <c r="L171" s="18"/>
      <c r="M171" s="19" t="s">
        <v>53</v>
      </c>
      <c r="N171" s="15" t="s">
        <v>54</v>
      </c>
      <c r="O171" s="18"/>
      <c r="P171" s="18"/>
      <c r="Q171" s="19" t="s">
        <v>53</v>
      </c>
      <c r="R171" s="15" t="s">
        <v>54</v>
      </c>
      <c r="S171" s="18"/>
      <c r="T171" s="18"/>
      <c r="U171" s="19" t="s">
        <v>53</v>
      </c>
      <c r="V171" s="15" t="s">
        <v>54</v>
      </c>
      <c r="W171" s="18"/>
      <c r="X171" s="18"/>
    </row>
    <row r="172" spans="1:24" ht="18.75" customHeight="1">
      <c r="A172" s="19" t="s">
        <v>55</v>
      </c>
      <c r="B172" s="15" t="s">
        <v>56</v>
      </c>
      <c r="C172" s="17">
        <f t="shared" ref="C172:D173" si="18">G172+K172+O172+S172+W172</f>
        <v>0</v>
      </c>
      <c r="D172" s="17">
        <f t="shared" si="18"/>
        <v>0</v>
      </c>
      <c r="E172" s="19" t="s">
        <v>55</v>
      </c>
      <c r="F172" s="15" t="s">
        <v>56</v>
      </c>
      <c r="G172" s="18"/>
      <c r="H172" s="18"/>
      <c r="I172" s="19" t="s">
        <v>55</v>
      </c>
      <c r="J172" s="15" t="s">
        <v>56</v>
      </c>
      <c r="K172" s="18"/>
      <c r="L172" s="18"/>
      <c r="M172" s="19" t="s">
        <v>55</v>
      </c>
      <c r="N172" s="15" t="s">
        <v>56</v>
      </c>
      <c r="O172" s="18"/>
      <c r="P172" s="18"/>
      <c r="Q172" s="19" t="s">
        <v>55</v>
      </c>
      <c r="R172" s="15" t="s">
        <v>56</v>
      </c>
      <c r="S172" s="18"/>
      <c r="T172" s="18"/>
      <c r="U172" s="19" t="s">
        <v>55</v>
      </c>
      <c r="V172" s="15" t="s">
        <v>56</v>
      </c>
      <c r="W172" s="18"/>
      <c r="X172" s="18"/>
    </row>
    <row r="173" spans="1:24" ht="36" customHeight="1">
      <c r="A173" s="19" t="s">
        <v>57</v>
      </c>
      <c r="B173" s="21" t="s">
        <v>58</v>
      </c>
      <c r="C173" s="17">
        <f t="shared" si="18"/>
        <v>0</v>
      </c>
      <c r="D173" s="17">
        <f t="shared" si="18"/>
        <v>0</v>
      </c>
      <c r="E173" s="19" t="s">
        <v>57</v>
      </c>
      <c r="F173" s="21" t="s">
        <v>58</v>
      </c>
      <c r="G173" s="18"/>
      <c r="H173" s="18"/>
      <c r="I173" s="19" t="s">
        <v>57</v>
      </c>
      <c r="J173" s="21" t="s">
        <v>58</v>
      </c>
      <c r="K173" s="18"/>
      <c r="L173" s="18"/>
      <c r="M173" s="19" t="s">
        <v>57</v>
      </c>
      <c r="N173" s="21" t="s">
        <v>58</v>
      </c>
      <c r="O173" s="18"/>
      <c r="P173" s="18"/>
      <c r="Q173" s="19" t="s">
        <v>57</v>
      </c>
      <c r="R173" s="21" t="s">
        <v>58</v>
      </c>
      <c r="S173" s="18"/>
      <c r="T173" s="18"/>
      <c r="U173" s="19" t="s">
        <v>57</v>
      </c>
      <c r="V173" s="21" t="s">
        <v>58</v>
      </c>
      <c r="W173" s="18"/>
      <c r="X173" s="18"/>
    </row>
    <row r="174" spans="1:24" ht="21.75" customHeight="1" thickBot="1">
      <c r="A174" s="22" t="s">
        <v>59</v>
      </c>
      <c r="B174" s="23"/>
      <c r="C174" s="24"/>
      <c r="D174" s="24"/>
      <c r="E174" s="22" t="s">
        <v>59</v>
      </c>
      <c r="F174" s="23"/>
      <c r="G174" s="25"/>
      <c r="H174" s="25"/>
      <c r="I174" s="22" t="s">
        <v>59</v>
      </c>
      <c r="J174" s="23"/>
      <c r="K174" s="25"/>
      <c r="L174" s="25"/>
      <c r="M174" s="22" t="s">
        <v>59</v>
      </c>
      <c r="N174" s="23"/>
      <c r="O174" s="25"/>
      <c r="P174" s="25"/>
      <c r="Q174" s="22" t="s">
        <v>59</v>
      </c>
      <c r="R174" s="23"/>
      <c r="S174" s="25"/>
      <c r="T174" s="25"/>
      <c r="U174" s="22" t="s">
        <v>59</v>
      </c>
      <c r="V174" s="23"/>
      <c r="W174" s="25"/>
      <c r="X174" s="25"/>
    </row>
    <row r="175" spans="1:24" ht="21.75" customHeight="1" thickBot="1">
      <c r="A175" s="26" t="s">
        <v>60</v>
      </c>
      <c r="B175" s="27" t="s">
        <v>61</v>
      </c>
      <c r="C175" s="28">
        <f>SUM(C165:C174)</f>
        <v>6621371902.6800013</v>
      </c>
      <c r="D175" s="28">
        <f>SUM(D165:D174)</f>
        <v>8592185452.3899994</v>
      </c>
      <c r="E175" s="26" t="s">
        <v>60</v>
      </c>
      <c r="F175" s="27" t="s">
        <v>61</v>
      </c>
      <c r="G175" s="29">
        <f>SUM(G165:G174)</f>
        <v>5820025416.250001</v>
      </c>
      <c r="H175" s="29">
        <f>SUM(H165:H174)</f>
        <v>7925691544.1000004</v>
      </c>
      <c r="I175" s="26" t="s">
        <v>60</v>
      </c>
      <c r="J175" s="27" t="s">
        <v>61</v>
      </c>
      <c r="K175" s="29">
        <f>SUM(K165:K174)</f>
        <v>181724431.10000002</v>
      </c>
      <c r="L175" s="29">
        <f>SUM(L165:L174)</f>
        <v>243422749.02000001</v>
      </c>
      <c r="M175" s="26" t="s">
        <v>60</v>
      </c>
      <c r="N175" s="27" t="s">
        <v>61</v>
      </c>
      <c r="O175" s="29">
        <f>SUM(O165:O174)</f>
        <v>148745760.25999999</v>
      </c>
      <c r="P175" s="29">
        <f>SUM(P165:P174)</f>
        <v>173524675.98999998</v>
      </c>
      <c r="Q175" s="26" t="s">
        <v>60</v>
      </c>
      <c r="R175" s="27" t="s">
        <v>61</v>
      </c>
      <c r="S175" s="29">
        <f>SUM(S165:S174)</f>
        <v>330924742.58999997</v>
      </c>
      <c r="T175" s="29">
        <f>SUM(T165:T174)</f>
        <v>178858195.36000001</v>
      </c>
      <c r="U175" s="26" t="s">
        <v>60</v>
      </c>
      <c r="V175" s="27" t="s">
        <v>61</v>
      </c>
      <c r="W175" s="29">
        <f>SUM(W165:W174)</f>
        <v>139951552.47999999</v>
      </c>
      <c r="X175" s="29">
        <f>SUM(X165:X174)</f>
        <v>70688287.920000002</v>
      </c>
    </row>
    <row r="176" spans="1:24" ht="24.75" customHeight="1">
      <c r="A176" s="30" t="s">
        <v>62</v>
      </c>
      <c r="B176" s="31" t="s">
        <v>63</v>
      </c>
      <c r="C176" s="32"/>
      <c r="D176" s="32"/>
      <c r="E176" s="30" t="s">
        <v>62</v>
      </c>
      <c r="F176" s="31" t="s">
        <v>63</v>
      </c>
      <c r="G176" s="33"/>
      <c r="H176" s="33"/>
      <c r="I176" s="30" t="s">
        <v>62</v>
      </c>
      <c r="J176" s="31" t="s">
        <v>63</v>
      </c>
      <c r="K176" s="33"/>
      <c r="L176" s="33"/>
      <c r="M176" s="30" t="s">
        <v>62</v>
      </c>
      <c r="N176" s="31" t="s">
        <v>63</v>
      </c>
      <c r="O176" s="33"/>
      <c r="P176" s="33"/>
      <c r="Q176" s="30" t="s">
        <v>62</v>
      </c>
      <c r="R176" s="31" t="s">
        <v>63</v>
      </c>
      <c r="S176" s="33"/>
      <c r="T176" s="33"/>
      <c r="U176" s="30" t="s">
        <v>62</v>
      </c>
      <c r="V176" s="31" t="s">
        <v>63</v>
      </c>
      <c r="W176" s="33"/>
      <c r="X176" s="33"/>
    </row>
    <row r="177" spans="1:24" ht="21" customHeight="1">
      <c r="A177" s="19" t="s">
        <v>64</v>
      </c>
      <c r="B177" s="15" t="s">
        <v>65</v>
      </c>
      <c r="C177" s="17">
        <f>G177+K177+O177+S177+W177</f>
        <v>77970456463.230011</v>
      </c>
      <c r="D177" s="17">
        <f>H177+L177+P177+T177+X177</f>
        <v>75903122289.459991</v>
      </c>
      <c r="E177" s="19" t="s">
        <v>64</v>
      </c>
      <c r="F177" s="15" t="s">
        <v>65</v>
      </c>
      <c r="G177" s="18">
        <v>53215341502.940002</v>
      </c>
      <c r="H177" s="18">
        <v>51907547503.790001</v>
      </c>
      <c r="I177" s="19" t="s">
        <v>64</v>
      </c>
      <c r="J177" s="15" t="s">
        <v>65</v>
      </c>
      <c r="K177" s="18">
        <v>7461071203.1199999</v>
      </c>
      <c r="L177" s="18">
        <v>7060908236.1000004</v>
      </c>
      <c r="M177" s="19" t="s">
        <v>64</v>
      </c>
      <c r="N177" s="15" t="s">
        <v>65</v>
      </c>
      <c r="O177" s="18">
        <v>5566503889</v>
      </c>
      <c r="P177" s="18">
        <v>5307854330.4200001</v>
      </c>
      <c r="Q177" s="19" t="s">
        <v>64</v>
      </c>
      <c r="R177" s="15" t="s">
        <v>65</v>
      </c>
      <c r="S177" s="18">
        <v>4673465183.1400003</v>
      </c>
      <c r="T177" s="18">
        <v>4407883019.46</v>
      </c>
      <c r="U177" s="19" t="s">
        <v>64</v>
      </c>
      <c r="V177" s="15" t="s">
        <v>65</v>
      </c>
      <c r="W177" s="18">
        <v>7054074685.0299997</v>
      </c>
      <c r="X177" s="18">
        <v>7218929199.6899996</v>
      </c>
    </row>
    <row r="178" spans="1:24" ht="18.75" customHeight="1">
      <c r="A178" s="16" t="s">
        <v>66</v>
      </c>
      <c r="B178" s="15" t="s">
        <v>67</v>
      </c>
      <c r="C178" s="17">
        <f>G178+K178+O178+S178+W178</f>
        <v>94713470.5</v>
      </c>
      <c r="D178" s="17">
        <f>H178+L178+P178+T178+X178</f>
        <v>572437126.8499999</v>
      </c>
      <c r="E178" s="16" t="s">
        <v>66</v>
      </c>
      <c r="F178" s="15" t="s">
        <v>67</v>
      </c>
      <c r="G178" s="18">
        <v>88189319.689999998</v>
      </c>
      <c r="H178" s="18">
        <v>570459642.67999995</v>
      </c>
      <c r="I178" s="16" t="s">
        <v>66</v>
      </c>
      <c r="J178" s="15" t="s">
        <v>67</v>
      </c>
      <c r="K178" s="18">
        <v>1610017.31</v>
      </c>
      <c r="L178" s="18">
        <v>473350.65</v>
      </c>
      <c r="M178" s="16" t="s">
        <v>66</v>
      </c>
      <c r="N178" s="15" t="s">
        <v>67</v>
      </c>
      <c r="O178" s="18">
        <v>1694098.69</v>
      </c>
      <c r="P178" s="18">
        <v>557432.03</v>
      </c>
      <c r="Q178" s="16" t="s">
        <v>66</v>
      </c>
      <c r="R178" s="15" t="s">
        <v>67</v>
      </c>
      <c r="S178" s="18">
        <v>1610017.31</v>
      </c>
      <c r="T178" s="18">
        <v>473350.65</v>
      </c>
      <c r="U178" s="16" t="s">
        <v>66</v>
      </c>
      <c r="V178" s="15" t="s">
        <v>67</v>
      </c>
      <c r="W178" s="18">
        <v>1610017.5</v>
      </c>
      <c r="X178" s="18">
        <v>473350.84</v>
      </c>
    </row>
    <row r="179" spans="1:24" ht="18" customHeight="1">
      <c r="A179" s="16" t="s">
        <v>68</v>
      </c>
      <c r="B179" s="15" t="s">
        <v>69</v>
      </c>
      <c r="C179" s="17">
        <f t="shared" ref="C179:D185" si="19">G179+K179+O179+S179+W179</f>
        <v>0</v>
      </c>
      <c r="D179" s="17">
        <f t="shared" si="19"/>
        <v>0</v>
      </c>
      <c r="E179" s="16" t="s">
        <v>68</v>
      </c>
      <c r="F179" s="15" t="s">
        <v>69</v>
      </c>
      <c r="G179" s="18"/>
      <c r="H179" s="18"/>
      <c r="I179" s="16" t="s">
        <v>68</v>
      </c>
      <c r="J179" s="15" t="s">
        <v>69</v>
      </c>
      <c r="K179" s="18"/>
      <c r="L179" s="18"/>
      <c r="M179" s="16" t="s">
        <v>68</v>
      </c>
      <c r="N179" s="15" t="s">
        <v>69</v>
      </c>
      <c r="O179" s="18"/>
      <c r="P179" s="18"/>
      <c r="Q179" s="16" t="s">
        <v>68</v>
      </c>
      <c r="R179" s="15" t="s">
        <v>69</v>
      </c>
      <c r="S179" s="18"/>
      <c r="T179" s="18"/>
      <c r="U179" s="16" t="s">
        <v>68</v>
      </c>
      <c r="V179" s="15" t="s">
        <v>69</v>
      </c>
      <c r="W179" s="18"/>
      <c r="X179" s="18"/>
    </row>
    <row r="180" spans="1:24" ht="18.75" customHeight="1">
      <c r="A180" s="19" t="s">
        <v>70</v>
      </c>
      <c r="B180" s="15" t="s">
        <v>71</v>
      </c>
      <c r="C180" s="17">
        <f t="shared" si="19"/>
        <v>0</v>
      </c>
      <c r="D180" s="17">
        <f t="shared" si="19"/>
        <v>0</v>
      </c>
      <c r="E180" s="19" t="s">
        <v>70</v>
      </c>
      <c r="F180" s="15" t="s">
        <v>71</v>
      </c>
      <c r="G180" s="18"/>
      <c r="H180" s="18"/>
      <c r="I180" s="19" t="s">
        <v>70</v>
      </c>
      <c r="J180" s="15" t="s">
        <v>71</v>
      </c>
      <c r="K180" s="18"/>
      <c r="L180" s="18"/>
      <c r="M180" s="19" t="s">
        <v>70</v>
      </c>
      <c r="N180" s="15" t="s">
        <v>71</v>
      </c>
      <c r="O180" s="18"/>
      <c r="P180" s="18"/>
      <c r="Q180" s="19" t="s">
        <v>70</v>
      </c>
      <c r="R180" s="15" t="s">
        <v>71</v>
      </c>
      <c r="S180" s="18"/>
      <c r="T180" s="18"/>
      <c r="U180" s="19" t="s">
        <v>70</v>
      </c>
      <c r="V180" s="15" t="s">
        <v>71</v>
      </c>
      <c r="W180" s="18"/>
      <c r="X180" s="18"/>
    </row>
    <row r="181" spans="1:24" ht="18.75" customHeight="1">
      <c r="A181" s="19" t="s">
        <v>72</v>
      </c>
      <c r="B181" s="15" t="s">
        <v>73</v>
      </c>
      <c r="C181" s="17">
        <f t="shared" si="19"/>
        <v>0</v>
      </c>
      <c r="D181" s="17">
        <f t="shared" si="19"/>
        <v>0</v>
      </c>
      <c r="E181" s="19" t="s">
        <v>72</v>
      </c>
      <c r="F181" s="15" t="s">
        <v>73</v>
      </c>
      <c r="G181" s="18"/>
      <c r="H181" s="18"/>
      <c r="I181" s="19" t="s">
        <v>72</v>
      </c>
      <c r="J181" s="15" t="s">
        <v>73</v>
      </c>
      <c r="K181" s="18"/>
      <c r="L181" s="18"/>
      <c r="M181" s="19" t="s">
        <v>72</v>
      </c>
      <c r="N181" s="15" t="s">
        <v>73</v>
      </c>
      <c r="O181" s="18"/>
      <c r="P181" s="18"/>
      <c r="Q181" s="19" t="s">
        <v>72</v>
      </c>
      <c r="R181" s="15" t="s">
        <v>73</v>
      </c>
      <c r="S181" s="18"/>
      <c r="T181" s="18"/>
      <c r="U181" s="19" t="s">
        <v>72</v>
      </c>
      <c r="V181" s="15" t="s">
        <v>73</v>
      </c>
      <c r="W181" s="18"/>
      <c r="X181" s="18"/>
    </row>
    <row r="182" spans="1:24" ht="18.75" customHeight="1">
      <c r="A182" s="19" t="s">
        <v>74</v>
      </c>
      <c r="B182" s="15" t="s">
        <v>75</v>
      </c>
      <c r="C182" s="17">
        <f t="shared" si="19"/>
        <v>0</v>
      </c>
      <c r="D182" s="17">
        <f t="shared" si="19"/>
        <v>0</v>
      </c>
      <c r="E182" s="19" t="s">
        <v>74</v>
      </c>
      <c r="F182" s="15" t="s">
        <v>75</v>
      </c>
      <c r="G182" s="20"/>
      <c r="H182" s="20"/>
      <c r="I182" s="19" t="s">
        <v>74</v>
      </c>
      <c r="J182" s="15" t="s">
        <v>75</v>
      </c>
      <c r="K182" s="20"/>
      <c r="L182" s="20"/>
      <c r="M182" s="19" t="s">
        <v>74</v>
      </c>
      <c r="N182" s="15" t="s">
        <v>75</v>
      </c>
      <c r="O182" s="20"/>
      <c r="P182" s="20"/>
      <c r="Q182" s="19" t="s">
        <v>74</v>
      </c>
      <c r="R182" s="15" t="s">
        <v>75</v>
      </c>
      <c r="S182" s="20"/>
      <c r="T182" s="20"/>
      <c r="U182" s="19" t="s">
        <v>74</v>
      </c>
      <c r="V182" s="15" t="s">
        <v>75</v>
      </c>
      <c r="W182" s="20"/>
      <c r="X182" s="20"/>
    </row>
    <row r="183" spans="1:24" ht="28.5" customHeight="1">
      <c r="A183" s="19" t="s">
        <v>76</v>
      </c>
      <c r="B183" s="21" t="s">
        <v>77</v>
      </c>
      <c r="C183" s="17">
        <f t="shared" si="19"/>
        <v>0</v>
      </c>
      <c r="D183" s="17">
        <f t="shared" si="19"/>
        <v>0</v>
      </c>
      <c r="E183" s="19" t="s">
        <v>76</v>
      </c>
      <c r="F183" s="21" t="s">
        <v>77</v>
      </c>
      <c r="G183" s="18"/>
      <c r="H183" s="18"/>
      <c r="I183" s="19" t="s">
        <v>76</v>
      </c>
      <c r="J183" s="21" t="s">
        <v>77</v>
      </c>
      <c r="K183" s="18"/>
      <c r="L183" s="18"/>
      <c r="M183" s="19" t="s">
        <v>76</v>
      </c>
      <c r="N183" s="21" t="s">
        <v>77</v>
      </c>
      <c r="O183" s="18"/>
      <c r="P183" s="18"/>
      <c r="Q183" s="19" t="s">
        <v>76</v>
      </c>
      <c r="R183" s="21" t="s">
        <v>77</v>
      </c>
      <c r="S183" s="18"/>
      <c r="T183" s="18"/>
      <c r="U183" s="19" t="s">
        <v>76</v>
      </c>
      <c r="V183" s="21" t="s">
        <v>77</v>
      </c>
      <c r="W183" s="18"/>
      <c r="X183" s="18"/>
    </row>
    <row r="184" spans="1:24" ht="20.25" customHeight="1">
      <c r="A184" s="19" t="s">
        <v>78</v>
      </c>
      <c r="B184" s="15" t="s">
        <v>79</v>
      </c>
      <c r="C184" s="17">
        <f t="shared" si="19"/>
        <v>0</v>
      </c>
      <c r="D184" s="17">
        <f t="shared" si="19"/>
        <v>0</v>
      </c>
      <c r="E184" s="19" t="s">
        <v>78</v>
      </c>
      <c r="F184" s="15" t="s">
        <v>79</v>
      </c>
      <c r="G184" s="18"/>
      <c r="H184" s="18"/>
      <c r="I184" s="19" t="s">
        <v>78</v>
      </c>
      <c r="J184" s="15" t="s">
        <v>79</v>
      </c>
      <c r="K184" s="18"/>
      <c r="L184" s="18"/>
      <c r="M184" s="19" t="s">
        <v>78</v>
      </c>
      <c r="N184" s="15" t="s">
        <v>79</v>
      </c>
      <c r="O184" s="18"/>
      <c r="P184" s="18"/>
      <c r="Q184" s="19" t="s">
        <v>78</v>
      </c>
      <c r="R184" s="15" t="s">
        <v>79</v>
      </c>
      <c r="S184" s="18"/>
      <c r="T184" s="18"/>
      <c r="U184" s="19" t="s">
        <v>78</v>
      </c>
      <c r="V184" s="15" t="s">
        <v>79</v>
      </c>
      <c r="W184" s="18"/>
      <c r="X184" s="18"/>
    </row>
    <row r="185" spans="1:24" ht="27.75" customHeight="1" thickBot="1">
      <c r="A185" s="19" t="s">
        <v>80</v>
      </c>
      <c r="B185" s="15"/>
      <c r="C185" s="17">
        <f t="shared" si="19"/>
        <v>0</v>
      </c>
      <c r="D185" s="17">
        <f t="shared" si="19"/>
        <v>0</v>
      </c>
      <c r="E185" s="19" t="s">
        <v>80</v>
      </c>
      <c r="F185" s="15"/>
      <c r="G185" s="20"/>
      <c r="H185" s="20"/>
      <c r="I185" s="19" t="s">
        <v>80</v>
      </c>
      <c r="J185" s="15"/>
      <c r="K185" s="20"/>
      <c r="L185" s="20"/>
      <c r="M185" s="19" t="s">
        <v>80</v>
      </c>
      <c r="N185" s="15"/>
      <c r="O185" s="20"/>
      <c r="P185" s="20"/>
      <c r="Q185" s="19" t="s">
        <v>80</v>
      </c>
      <c r="R185" s="15"/>
      <c r="S185" s="20"/>
      <c r="T185" s="20"/>
      <c r="U185" s="19" t="s">
        <v>80</v>
      </c>
      <c r="V185" s="15"/>
      <c r="W185" s="20"/>
      <c r="X185" s="20"/>
    </row>
    <row r="186" spans="1:24" ht="22.5" customHeight="1" thickBot="1">
      <c r="A186" s="34" t="s">
        <v>81</v>
      </c>
      <c r="B186" s="35" t="s">
        <v>82</v>
      </c>
      <c r="C186" s="36">
        <f>SUM(C177:C185)</f>
        <v>78065169933.730011</v>
      </c>
      <c r="D186" s="36">
        <f>SUM(D177:D185)</f>
        <v>76475559416.309998</v>
      </c>
      <c r="E186" s="34" t="s">
        <v>83</v>
      </c>
      <c r="F186" s="35" t="s">
        <v>82</v>
      </c>
      <c r="G186" s="37">
        <f>SUM(G177:G185)</f>
        <v>53303530822.630005</v>
      </c>
      <c r="H186" s="37">
        <f>SUM(H177:H185)</f>
        <v>52478007146.470001</v>
      </c>
      <c r="I186" s="34" t="s">
        <v>83</v>
      </c>
      <c r="J186" s="35" t="s">
        <v>82</v>
      </c>
      <c r="K186" s="37">
        <f>SUM(K177:K185)</f>
        <v>7462681220.4300003</v>
      </c>
      <c r="L186" s="37">
        <f>SUM(L177:L185)</f>
        <v>7061381586.75</v>
      </c>
      <c r="M186" s="34" t="s">
        <v>83</v>
      </c>
      <c r="N186" s="35" t="s">
        <v>82</v>
      </c>
      <c r="O186" s="37">
        <f>SUM(O177:O185)</f>
        <v>5568197987.6899996</v>
      </c>
      <c r="P186" s="37">
        <f>SUM(P177:P185)</f>
        <v>5308411762.4499998</v>
      </c>
      <c r="Q186" s="34" t="s">
        <v>83</v>
      </c>
      <c r="R186" s="35" t="s">
        <v>82</v>
      </c>
      <c r="S186" s="37">
        <f>SUM(S177:S185)</f>
        <v>4675075200.4500008</v>
      </c>
      <c r="T186" s="37">
        <f>SUM(T177:T185)</f>
        <v>4408356370.1099997</v>
      </c>
      <c r="U186" s="34" t="s">
        <v>83</v>
      </c>
      <c r="V186" s="35" t="s">
        <v>82</v>
      </c>
      <c r="W186" s="37">
        <f>SUM(W177:W185)</f>
        <v>7055684702.5299997</v>
      </c>
      <c r="X186" s="37">
        <f>SUM(X177:X185)</f>
        <v>7219402550.5299997</v>
      </c>
    </row>
    <row r="187" spans="1:24" ht="17.25" customHeight="1" thickBot="1">
      <c r="A187" s="26" t="s">
        <v>84</v>
      </c>
      <c r="B187" s="27" t="s">
        <v>85</v>
      </c>
      <c r="C187" s="28">
        <f>SUM(C175+C186)</f>
        <v>84686541836.410019</v>
      </c>
      <c r="D187" s="28">
        <f>SUM(D175+D186)</f>
        <v>85067744868.699997</v>
      </c>
      <c r="E187" s="26" t="s">
        <v>84</v>
      </c>
      <c r="F187" s="27" t="s">
        <v>85</v>
      </c>
      <c r="G187" s="29">
        <f>SUM(G175+G186)</f>
        <v>59123556238.880005</v>
      </c>
      <c r="H187" s="29">
        <f>SUM(H175+H186)</f>
        <v>60403698690.57</v>
      </c>
      <c r="I187" s="26" t="s">
        <v>84</v>
      </c>
      <c r="J187" s="27" t="s">
        <v>85</v>
      </c>
      <c r="K187" s="29">
        <f>SUM(K175+K186)</f>
        <v>7644405651.5300007</v>
      </c>
      <c r="L187" s="29">
        <f>SUM(L175+L186)</f>
        <v>7304804335.7700005</v>
      </c>
      <c r="M187" s="26" t="s">
        <v>84</v>
      </c>
      <c r="N187" s="27" t="s">
        <v>85</v>
      </c>
      <c r="O187" s="29">
        <f>SUM(O175+O186)</f>
        <v>5716943747.9499998</v>
      </c>
      <c r="P187" s="29">
        <f>SUM(P175+P186)</f>
        <v>5481936438.4399996</v>
      </c>
      <c r="Q187" s="26" t="s">
        <v>84</v>
      </c>
      <c r="R187" s="27" t="s">
        <v>85</v>
      </c>
      <c r="S187" s="29">
        <f>SUM(S175+S186)</f>
        <v>5005999943.0400009</v>
      </c>
      <c r="T187" s="29">
        <f>SUM(T175+T186)</f>
        <v>4587214565.4699993</v>
      </c>
      <c r="U187" s="26" t="s">
        <v>84</v>
      </c>
      <c r="V187" s="27" t="s">
        <v>85</v>
      </c>
      <c r="W187" s="29">
        <f>SUM(W175+W186)</f>
        <v>7195636255.0099993</v>
      </c>
      <c r="X187" s="29">
        <f>SUM(X175+X186)</f>
        <v>7290090838.4499998</v>
      </c>
    </row>
    <row r="188" spans="1:24" ht="18.75" customHeight="1">
      <c r="A188" s="30"/>
      <c r="B188" s="38" t="s">
        <v>86</v>
      </c>
      <c r="C188" s="39"/>
      <c r="D188" s="39"/>
      <c r="E188" s="30"/>
      <c r="F188" s="38" t="s">
        <v>86</v>
      </c>
      <c r="G188" s="40"/>
      <c r="H188" s="40"/>
      <c r="I188" s="30"/>
      <c r="J188" s="38" t="s">
        <v>86</v>
      </c>
      <c r="K188" s="40"/>
      <c r="L188" s="40"/>
      <c r="M188" s="30"/>
      <c r="N188" s="38" t="s">
        <v>86</v>
      </c>
      <c r="O188" s="40"/>
      <c r="P188" s="40"/>
      <c r="Q188" s="30"/>
      <c r="R188" s="38" t="s">
        <v>86</v>
      </c>
      <c r="S188" s="40"/>
      <c r="T188" s="40"/>
      <c r="U188" s="30"/>
      <c r="V188" s="38" t="s">
        <v>86</v>
      </c>
      <c r="W188" s="40"/>
      <c r="X188" s="40"/>
    </row>
    <row r="189" spans="1:24" ht="18" customHeight="1">
      <c r="A189" s="19" t="s">
        <v>87</v>
      </c>
      <c r="B189" s="14" t="s">
        <v>88</v>
      </c>
      <c r="C189" s="17"/>
      <c r="D189" s="17"/>
      <c r="E189" s="19" t="s">
        <v>87</v>
      </c>
      <c r="F189" s="14" t="s">
        <v>88</v>
      </c>
      <c r="G189" s="18"/>
      <c r="H189" s="18"/>
      <c r="I189" s="19" t="s">
        <v>87</v>
      </c>
      <c r="J189" s="14" t="s">
        <v>88</v>
      </c>
      <c r="K189" s="18"/>
      <c r="L189" s="18"/>
      <c r="M189" s="19" t="s">
        <v>87</v>
      </c>
      <c r="N189" s="14" t="s">
        <v>88</v>
      </c>
      <c r="O189" s="18"/>
      <c r="P189" s="18"/>
      <c r="Q189" s="19" t="s">
        <v>87</v>
      </c>
      <c r="R189" s="14" t="s">
        <v>88</v>
      </c>
      <c r="S189" s="18"/>
      <c r="T189" s="18"/>
      <c r="U189" s="19" t="s">
        <v>87</v>
      </c>
      <c r="V189" s="14" t="s">
        <v>88</v>
      </c>
      <c r="W189" s="18"/>
      <c r="X189" s="18"/>
    </row>
    <row r="190" spans="1:24" ht="18.75" customHeight="1">
      <c r="A190" s="16" t="s">
        <v>89</v>
      </c>
      <c r="B190" s="14" t="s">
        <v>90</v>
      </c>
      <c r="C190" s="17"/>
      <c r="D190" s="17"/>
      <c r="E190" s="16" t="s">
        <v>89</v>
      </c>
      <c r="F190" s="14" t="s">
        <v>90</v>
      </c>
      <c r="G190" s="18"/>
      <c r="H190" s="18"/>
      <c r="I190" s="16" t="s">
        <v>89</v>
      </c>
      <c r="J190" s="14" t="s">
        <v>90</v>
      </c>
      <c r="K190" s="18"/>
      <c r="L190" s="18"/>
      <c r="M190" s="16" t="s">
        <v>89</v>
      </c>
      <c r="N190" s="14" t="s">
        <v>90</v>
      </c>
      <c r="O190" s="18"/>
      <c r="P190" s="18"/>
      <c r="Q190" s="16" t="s">
        <v>89</v>
      </c>
      <c r="R190" s="14" t="s">
        <v>90</v>
      </c>
      <c r="S190" s="18"/>
      <c r="T190" s="18"/>
      <c r="U190" s="16" t="s">
        <v>89</v>
      </c>
      <c r="V190" s="14" t="s">
        <v>90</v>
      </c>
      <c r="W190" s="18"/>
      <c r="X190" s="18"/>
    </row>
    <row r="191" spans="1:24" ht="18.75" customHeight="1">
      <c r="A191" s="19" t="s">
        <v>91</v>
      </c>
      <c r="B191" s="15" t="s">
        <v>92</v>
      </c>
      <c r="C191" s="17">
        <f>G191+K191+O191+S191+W191</f>
        <v>5350615362.2399998</v>
      </c>
      <c r="D191" s="17">
        <f>H191+L191+P191+T191+X191</f>
        <v>5646449099.0799999</v>
      </c>
      <c r="E191" s="19" t="s">
        <v>91</v>
      </c>
      <c r="F191" s="15" t="s">
        <v>92</v>
      </c>
      <c r="G191" s="18">
        <f>5183720855.69+27000000</f>
        <v>5210720855.6899996</v>
      </c>
      <c r="H191" s="18">
        <v>5577191257.7399998</v>
      </c>
      <c r="I191" s="19" t="s">
        <v>91</v>
      </c>
      <c r="J191" s="15" t="s">
        <v>92</v>
      </c>
      <c r="K191" s="18">
        <v>94751365.530000001</v>
      </c>
      <c r="L191" s="18">
        <v>33504165.350000001</v>
      </c>
      <c r="M191" s="19" t="s">
        <v>91</v>
      </c>
      <c r="N191" s="15" t="s">
        <v>92</v>
      </c>
      <c r="O191" s="18">
        <v>21362950.640000001</v>
      </c>
      <c r="P191" s="18">
        <v>11295384.529999999</v>
      </c>
      <c r="Q191" s="19" t="s">
        <v>91</v>
      </c>
      <c r="R191" s="15" t="s">
        <v>92</v>
      </c>
      <c r="S191" s="18">
        <v>8966197.3800000008</v>
      </c>
      <c r="T191" s="18">
        <v>7906514.96</v>
      </c>
      <c r="U191" s="19" t="s">
        <v>91</v>
      </c>
      <c r="V191" s="15" t="s">
        <v>92</v>
      </c>
      <c r="W191" s="18">
        <v>14813993</v>
      </c>
      <c r="X191" s="18">
        <v>16551776.5</v>
      </c>
    </row>
    <row r="192" spans="1:24" ht="18.75" customHeight="1">
      <c r="A192" s="19" t="s">
        <v>93</v>
      </c>
      <c r="B192" s="15" t="s">
        <v>94</v>
      </c>
      <c r="C192" s="17">
        <f t="shared" ref="C192:D193" si="20">G192+K192+O192+S192+W192</f>
        <v>529250413.08999997</v>
      </c>
      <c r="D192" s="17">
        <f t="shared" si="20"/>
        <v>443482774.76999998</v>
      </c>
      <c r="E192" s="19" t="s">
        <v>93</v>
      </c>
      <c r="F192" s="15" t="s">
        <v>94</v>
      </c>
      <c r="G192" s="18">
        <v>529250413.08999997</v>
      </c>
      <c r="H192" s="18">
        <v>443482774.76999998</v>
      </c>
      <c r="I192" s="19" t="s">
        <v>93</v>
      </c>
      <c r="J192" s="15" t="s">
        <v>94</v>
      </c>
      <c r="K192" s="18"/>
      <c r="L192" s="18"/>
      <c r="M192" s="19" t="s">
        <v>93</v>
      </c>
      <c r="N192" s="15" t="s">
        <v>94</v>
      </c>
      <c r="O192" s="18"/>
      <c r="P192" s="18"/>
      <c r="Q192" s="19" t="s">
        <v>93</v>
      </c>
      <c r="R192" s="15" t="s">
        <v>94</v>
      </c>
      <c r="S192" s="18"/>
      <c r="T192" s="18"/>
      <c r="U192" s="19" t="s">
        <v>93</v>
      </c>
      <c r="V192" s="15" t="s">
        <v>94</v>
      </c>
      <c r="W192" s="18"/>
      <c r="X192" s="18"/>
    </row>
    <row r="193" spans="1:24" ht="18.75" customHeight="1">
      <c r="A193" s="19" t="s">
        <v>95</v>
      </c>
      <c r="B193" s="15" t="s">
        <v>96</v>
      </c>
      <c r="C193" s="17">
        <f t="shared" si="20"/>
        <v>805754221.25</v>
      </c>
      <c r="D193" s="17">
        <f t="shared" si="20"/>
        <v>871792905.70000005</v>
      </c>
      <c r="E193" s="19" t="s">
        <v>95</v>
      </c>
      <c r="F193" s="15" t="s">
        <v>96</v>
      </c>
      <c r="G193" s="18">
        <v>805694220.85000002</v>
      </c>
      <c r="H193" s="18">
        <v>871792905.70000005</v>
      </c>
      <c r="I193" s="19" t="s">
        <v>95</v>
      </c>
      <c r="J193" s="15" t="s">
        <v>96</v>
      </c>
      <c r="K193" s="18"/>
      <c r="L193" s="18"/>
      <c r="M193" s="19" t="s">
        <v>95</v>
      </c>
      <c r="N193" s="15" t="s">
        <v>96</v>
      </c>
      <c r="O193" s="18">
        <v>60000</v>
      </c>
      <c r="P193" s="18"/>
      <c r="Q193" s="19" t="s">
        <v>95</v>
      </c>
      <c r="R193" s="15" t="s">
        <v>96</v>
      </c>
      <c r="S193" s="18">
        <v>0.4</v>
      </c>
      <c r="T193" s="18"/>
      <c r="U193" s="19" t="s">
        <v>95</v>
      </c>
      <c r="V193" s="15" t="s">
        <v>96</v>
      </c>
      <c r="W193" s="18"/>
      <c r="X193" s="18"/>
    </row>
    <row r="194" spans="1:24" ht="18.75" customHeight="1">
      <c r="A194" s="19" t="s">
        <v>97</v>
      </c>
      <c r="B194" s="15" t="s">
        <v>98</v>
      </c>
      <c r="C194" s="17">
        <f>G194+K194+O194+S194+W194</f>
        <v>184991967.57000002</v>
      </c>
      <c r="D194" s="17">
        <f>H194+L194+P194+T194+X194</f>
        <v>294953471.57999998</v>
      </c>
      <c r="E194" s="19" t="s">
        <v>97</v>
      </c>
      <c r="F194" s="15" t="s">
        <v>98</v>
      </c>
      <c r="G194" s="18">
        <v>184840885.83000001</v>
      </c>
      <c r="H194" s="18">
        <v>294953471.57999998</v>
      </c>
      <c r="I194" s="19" t="s">
        <v>97</v>
      </c>
      <c r="J194" s="15" t="s">
        <v>98</v>
      </c>
      <c r="K194" s="18"/>
      <c r="L194" s="18"/>
      <c r="M194" s="19" t="s">
        <v>97</v>
      </c>
      <c r="N194" s="15" t="s">
        <v>98</v>
      </c>
      <c r="O194" s="18">
        <v>151081.74</v>
      </c>
      <c r="P194" s="18"/>
      <c r="Q194" s="19" t="s">
        <v>97</v>
      </c>
      <c r="R194" s="15" t="s">
        <v>98</v>
      </c>
      <c r="S194" s="18"/>
      <c r="T194" s="18"/>
      <c r="U194" s="19" t="s">
        <v>97</v>
      </c>
      <c r="V194" s="15" t="s">
        <v>98</v>
      </c>
      <c r="W194" s="18"/>
      <c r="X194" s="18"/>
    </row>
    <row r="195" spans="1:24" ht="18.75" customHeight="1">
      <c r="A195" s="19" t="s">
        <v>99</v>
      </c>
      <c r="B195" s="15" t="s">
        <v>100</v>
      </c>
      <c r="C195" s="17">
        <f t="shared" ref="C195:D202" si="21">G195+K195+O195+S195+W195</f>
        <v>0</v>
      </c>
      <c r="D195" s="17">
        <f t="shared" si="21"/>
        <v>0</v>
      </c>
      <c r="E195" s="19" t="s">
        <v>99</v>
      </c>
      <c r="F195" s="15" t="s">
        <v>100</v>
      </c>
      <c r="G195" s="18"/>
      <c r="H195" s="18"/>
      <c r="I195" s="19" t="s">
        <v>99</v>
      </c>
      <c r="J195" s="15" t="s">
        <v>100</v>
      </c>
      <c r="K195" s="18"/>
      <c r="L195" s="18"/>
      <c r="M195" s="19" t="s">
        <v>99</v>
      </c>
      <c r="N195" s="15" t="s">
        <v>100</v>
      </c>
      <c r="O195" s="18"/>
      <c r="P195" s="18"/>
      <c r="Q195" s="19" t="s">
        <v>99</v>
      </c>
      <c r="R195" s="15" t="s">
        <v>100</v>
      </c>
      <c r="S195" s="18"/>
      <c r="T195" s="18"/>
      <c r="U195" s="19" t="s">
        <v>99</v>
      </c>
      <c r="V195" s="15" t="s">
        <v>100</v>
      </c>
      <c r="W195" s="18"/>
      <c r="X195" s="18"/>
    </row>
    <row r="196" spans="1:24" ht="18.75" customHeight="1">
      <c r="A196" s="19" t="s">
        <v>101</v>
      </c>
      <c r="B196" s="15" t="s">
        <v>102</v>
      </c>
      <c r="C196" s="17">
        <f t="shared" si="21"/>
        <v>0</v>
      </c>
      <c r="D196" s="17">
        <f t="shared" si="21"/>
        <v>0</v>
      </c>
      <c r="E196" s="19" t="s">
        <v>101</v>
      </c>
      <c r="F196" s="15" t="s">
        <v>102</v>
      </c>
      <c r="G196" s="18"/>
      <c r="H196" s="18"/>
      <c r="I196" s="19" t="s">
        <v>101</v>
      </c>
      <c r="J196" s="15" t="s">
        <v>102</v>
      </c>
      <c r="K196" s="18"/>
      <c r="L196" s="18"/>
      <c r="M196" s="19" t="s">
        <v>101</v>
      </c>
      <c r="N196" s="15" t="s">
        <v>102</v>
      </c>
      <c r="O196" s="18"/>
      <c r="P196" s="18"/>
      <c r="Q196" s="19" t="s">
        <v>101</v>
      </c>
      <c r="R196" s="15" t="s">
        <v>102</v>
      </c>
      <c r="S196" s="18"/>
      <c r="T196" s="18"/>
      <c r="U196" s="19" t="s">
        <v>101</v>
      </c>
      <c r="V196" s="15" t="s">
        <v>102</v>
      </c>
      <c r="W196" s="18"/>
      <c r="X196" s="18"/>
    </row>
    <row r="197" spans="1:24" ht="18.75" customHeight="1">
      <c r="A197" s="19" t="s">
        <v>103</v>
      </c>
      <c r="B197" s="15" t="s">
        <v>104</v>
      </c>
      <c r="C197" s="17">
        <f t="shared" si="21"/>
        <v>168567832.06</v>
      </c>
      <c r="D197" s="17">
        <f t="shared" si="21"/>
        <v>0</v>
      </c>
      <c r="E197" s="19" t="s">
        <v>103</v>
      </c>
      <c r="F197" s="15" t="s">
        <v>104</v>
      </c>
      <c r="G197" s="18">
        <v>168567832.06</v>
      </c>
      <c r="H197" s="18"/>
      <c r="I197" s="19" t="s">
        <v>103</v>
      </c>
      <c r="J197" s="15" t="s">
        <v>104</v>
      </c>
      <c r="K197" s="18"/>
      <c r="L197" s="18"/>
      <c r="M197" s="19" t="s">
        <v>103</v>
      </c>
      <c r="N197" s="15" t="s">
        <v>104</v>
      </c>
      <c r="O197" s="18"/>
      <c r="P197" s="18"/>
      <c r="Q197" s="19" t="s">
        <v>103</v>
      </c>
      <c r="R197" s="15" t="s">
        <v>104</v>
      </c>
      <c r="S197" s="18"/>
      <c r="T197" s="18"/>
      <c r="U197" s="19" t="s">
        <v>103</v>
      </c>
      <c r="V197" s="15" t="s">
        <v>104</v>
      </c>
      <c r="W197" s="18"/>
      <c r="X197" s="18"/>
    </row>
    <row r="198" spans="1:24" ht="18.75" customHeight="1">
      <c r="A198" s="19" t="s">
        <v>105</v>
      </c>
      <c r="B198" s="15" t="s">
        <v>106</v>
      </c>
      <c r="C198" s="17">
        <f t="shared" si="21"/>
        <v>0</v>
      </c>
      <c r="D198" s="17">
        <f t="shared" si="21"/>
        <v>0</v>
      </c>
      <c r="E198" s="19" t="s">
        <v>105</v>
      </c>
      <c r="F198" s="15" t="s">
        <v>106</v>
      </c>
      <c r="G198" s="18"/>
      <c r="H198" s="18"/>
      <c r="I198" s="19" t="s">
        <v>105</v>
      </c>
      <c r="J198" s="15" t="s">
        <v>106</v>
      </c>
      <c r="K198" s="18"/>
      <c r="L198" s="18"/>
      <c r="M198" s="19" t="s">
        <v>105</v>
      </c>
      <c r="N198" s="15" t="s">
        <v>106</v>
      </c>
      <c r="O198" s="18"/>
      <c r="P198" s="18"/>
      <c r="Q198" s="19" t="s">
        <v>105</v>
      </c>
      <c r="R198" s="15" t="s">
        <v>106</v>
      </c>
      <c r="S198" s="18"/>
      <c r="T198" s="18"/>
      <c r="U198" s="19" t="s">
        <v>105</v>
      </c>
      <c r="V198" s="15" t="s">
        <v>106</v>
      </c>
      <c r="W198" s="18"/>
      <c r="X198" s="18"/>
    </row>
    <row r="199" spans="1:24" ht="18.75" customHeight="1">
      <c r="A199" s="19" t="s">
        <v>107</v>
      </c>
      <c r="B199" s="15" t="s">
        <v>108</v>
      </c>
      <c r="C199" s="17">
        <f t="shared" si="21"/>
        <v>0</v>
      </c>
      <c r="D199" s="17">
        <f t="shared" si="21"/>
        <v>0</v>
      </c>
      <c r="E199" s="19" t="s">
        <v>107</v>
      </c>
      <c r="F199" s="15" t="s">
        <v>108</v>
      </c>
      <c r="G199" s="18"/>
      <c r="H199" s="18"/>
      <c r="I199" s="19" t="s">
        <v>107</v>
      </c>
      <c r="J199" s="15" t="s">
        <v>108</v>
      </c>
      <c r="K199" s="18"/>
      <c r="L199" s="18"/>
      <c r="M199" s="19" t="s">
        <v>107</v>
      </c>
      <c r="N199" s="15" t="s">
        <v>108</v>
      </c>
      <c r="O199" s="18"/>
      <c r="P199" s="18"/>
      <c r="Q199" s="19" t="s">
        <v>107</v>
      </c>
      <c r="R199" s="15" t="s">
        <v>108</v>
      </c>
      <c r="S199" s="18"/>
      <c r="T199" s="18"/>
      <c r="U199" s="19" t="s">
        <v>107</v>
      </c>
      <c r="V199" s="15" t="s">
        <v>108</v>
      </c>
      <c r="W199" s="18"/>
      <c r="X199" s="18"/>
    </row>
    <row r="200" spans="1:24" ht="18.75" customHeight="1">
      <c r="A200" s="19" t="s">
        <v>109</v>
      </c>
      <c r="B200" s="15" t="s">
        <v>110</v>
      </c>
      <c r="C200" s="17">
        <f t="shared" si="21"/>
        <v>0</v>
      </c>
      <c r="D200" s="17">
        <f t="shared" si="21"/>
        <v>0</v>
      </c>
      <c r="E200" s="19" t="s">
        <v>109</v>
      </c>
      <c r="F200" s="15" t="s">
        <v>110</v>
      </c>
      <c r="G200" s="18">
        <v>-40830175038.620003</v>
      </c>
      <c r="H200" s="18">
        <v>-49097726776.25</v>
      </c>
      <c r="I200" s="19" t="s">
        <v>109</v>
      </c>
      <c r="J200" s="15" t="s">
        <v>110</v>
      </c>
      <c r="K200" s="18">
        <v>13554429553.09</v>
      </c>
      <c r="L200" s="18">
        <v>16587609338.5</v>
      </c>
      <c r="M200" s="19" t="s">
        <v>109</v>
      </c>
      <c r="N200" s="15" t="s">
        <v>110</v>
      </c>
      <c r="O200" s="18">
        <v>10967864082.65</v>
      </c>
      <c r="P200" s="18">
        <v>13155051338.65</v>
      </c>
      <c r="Q200" s="19" t="s">
        <v>109</v>
      </c>
      <c r="R200" s="15" t="s">
        <v>110</v>
      </c>
      <c r="S200" s="18">
        <v>6808224024.1400003</v>
      </c>
      <c r="T200" s="18">
        <v>7881743400.0799999</v>
      </c>
      <c r="U200" s="19" t="s">
        <v>109</v>
      </c>
      <c r="V200" s="15" t="s">
        <v>110</v>
      </c>
      <c r="W200" s="18">
        <v>9499657378.7399998</v>
      </c>
      <c r="X200" s="18">
        <v>11473322699.02</v>
      </c>
    </row>
    <row r="201" spans="1:24" ht="44.25" customHeight="1">
      <c r="A201" s="19" t="s">
        <v>111</v>
      </c>
      <c r="B201" s="21" t="s">
        <v>112</v>
      </c>
      <c r="C201" s="17">
        <f t="shared" si="21"/>
        <v>0</v>
      </c>
      <c r="D201" s="17">
        <f t="shared" si="21"/>
        <v>0</v>
      </c>
      <c r="E201" s="19" t="s">
        <v>111</v>
      </c>
      <c r="F201" s="21" t="s">
        <v>112</v>
      </c>
      <c r="G201" s="18"/>
      <c r="H201" s="18"/>
      <c r="I201" s="19" t="s">
        <v>111</v>
      </c>
      <c r="J201" s="21" t="s">
        <v>112</v>
      </c>
      <c r="K201" s="18"/>
      <c r="L201" s="18"/>
      <c r="M201" s="19" t="s">
        <v>111</v>
      </c>
      <c r="N201" s="21" t="s">
        <v>112</v>
      </c>
      <c r="O201" s="18"/>
      <c r="P201" s="18"/>
      <c r="Q201" s="19" t="s">
        <v>111</v>
      </c>
      <c r="R201" s="21" t="s">
        <v>112</v>
      </c>
      <c r="S201" s="18"/>
      <c r="T201" s="18"/>
      <c r="U201" s="19" t="s">
        <v>111</v>
      </c>
      <c r="V201" s="21" t="s">
        <v>112</v>
      </c>
      <c r="W201" s="18"/>
      <c r="X201" s="18"/>
    </row>
    <row r="202" spans="1:24" ht="24" customHeight="1" thickBot="1">
      <c r="A202" s="22" t="s">
        <v>113</v>
      </c>
      <c r="B202" s="23"/>
      <c r="C202" s="17">
        <f>G202+K202+O202+S202+W202</f>
        <v>0</v>
      </c>
      <c r="D202" s="17">
        <f t="shared" si="21"/>
        <v>0</v>
      </c>
      <c r="E202" s="22" t="s">
        <v>113</v>
      </c>
      <c r="F202" s="23"/>
      <c r="G202" s="25"/>
      <c r="H202" s="25"/>
      <c r="I202" s="22" t="s">
        <v>113</v>
      </c>
      <c r="J202" s="23"/>
      <c r="K202" s="25"/>
      <c r="L202" s="25"/>
      <c r="M202" s="22" t="s">
        <v>113</v>
      </c>
      <c r="N202" s="23"/>
      <c r="O202" s="18"/>
      <c r="P202" s="18"/>
      <c r="Q202" s="22" t="s">
        <v>113</v>
      </c>
      <c r="R202" s="23"/>
      <c r="S202" s="25"/>
      <c r="T202" s="25"/>
      <c r="U202" s="22" t="s">
        <v>113</v>
      </c>
      <c r="V202" s="23"/>
      <c r="W202" s="25"/>
      <c r="X202" s="25"/>
    </row>
    <row r="203" spans="1:24" ht="16.5" customHeight="1" thickBot="1">
      <c r="A203" s="41" t="s">
        <v>114</v>
      </c>
      <c r="B203" s="27" t="s">
        <v>115</v>
      </c>
      <c r="C203" s="28">
        <f>SUM(C191:C202)</f>
        <v>7039179796.21</v>
      </c>
      <c r="D203" s="28">
        <f>SUM(D191:D202)</f>
        <v>7256678251.1300001</v>
      </c>
      <c r="E203" s="41" t="s">
        <v>114</v>
      </c>
      <c r="F203" s="27" t="s">
        <v>115</v>
      </c>
      <c r="G203" s="29">
        <f>SUM(G191:G202)</f>
        <v>-33931100831.100002</v>
      </c>
      <c r="H203" s="29">
        <f>SUM(H191:H202)</f>
        <v>-41910306366.459999</v>
      </c>
      <c r="I203" s="41" t="s">
        <v>114</v>
      </c>
      <c r="J203" s="27" t="s">
        <v>115</v>
      </c>
      <c r="K203" s="29">
        <f>SUM(K191:K202)</f>
        <v>13649180918.620001</v>
      </c>
      <c r="L203" s="29">
        <f>SUM(L191:L202)</f>
        <v>16621113503.85</v>
      </c>
      <c r="M203" s="41" t="s">
        <v>114</v>
      </c>
      <c r="N203" s="27" t="s">
        <v>115</v>
      </c>
      <c r="O203" s="29">
        <f>SUM(O191:O202)</f>
        <v>10989438115.029999</v>
      </c>
      <c r="P203" s="29">
        <f>SUM(P191:P202)</f>
        <v>13166346723.18</v>
      </c>
      <c r="Q203" s="41" t="s">
        <v>114</v>
      </c>
      <c r="R203" s="27" t="s">
        <v>115</v>
      </c>
      <c r="S203" s="29">
        <f>SUM(S190:S202)</f>
        <v>6817190221.9200001</v>
      </c>
      <c r="T203" s="29">
        <f>SUM(T190:T202)</f>
        <v>7889649915.04</v>
      </c>
      <c r="U203" s="41" t="s">
        <v>114</v>
      </c>
      <c r="V203" s="27" t="s">
        <v>115</v>
      </c>
      <c r="W203" s="29">
        <f>SUM(W191:W202)</f>
        <v>9514471371.7399998</v>
      </c>
      <c r="X203" s="29">
        <f>SUM(X191:X202)</f>
        <v>11489874475.52</v>
      </c>
    </row>
    <row r="204" spans="1:24" ht="17.25" customHeight="1">
      <c r="A204" s="42" t="s">
        <v>116</v>
      </c>
      <c r="B204" s="43" t="s">
        <v>117</v>
      </c>
      <c r="C204" s="32"/>
      <c r="D204" s="32"/>
      <c r="E204" s="42" t="s">
        <v>116</v>
      </c>
      <c r="F204" s="43" t="s">
        <v>117</v>
      </c>
      <c r="G204" s="33"/>
      <c r="H204" s="33"/>
      <c r="I204" s="42" t="s">
        <v>116</v>
      </c>
      <c r="J204" s="43" t="s">
        <v>117</v>
      </c>
      <c r="K204" s="33"/>
      <c r="L204" s="33"/>
      <c r="M204" s="42" t="s">
        <v>116</v>
      </c>
      <c r="N204" s="43" t="s">
        <v>117</v>
      </c>
      <c r="O204" s="33"/>
      <c r="P204" s="33"/>
      <c r="Q204" s="42" t="s">
        <v>116</v>
      </c>
      <c r="R204" s="43" t="s">
        <v>117</v>
      </c>
      <c r="S204" s="33"/>
      <c r="T204" s="33"/>
      <c r="U204" s="42" t="s">
        <v>116</v>
      </c>
      <c r="V204" s="43" t="s">
        <v>117</v>
      </c>
      <c r="W204" s="33"/>
      <c r="X204" s="33"/>
    </row>
    <row r="205" spans="1:24" ht="26.25" customHeight="1">
      <c r="A205" s="19" t="s">
        <v>118</v>
      </c>
      <c r="B205" s="15" t="s">
        <v>119</v>
      </c>
      <c r="C205" s="17">
        <f>G205+K205+O205+S205+W205</f>
        <v>28230141.84</v>
      </c>
      <c r="D205" s="17">
        <f t="shared" ref="D205:D209" si="22">H205+L205+P205+T205+X205</f>
        <v>26058593.16</v>
      </c>
      <c r="E205" s="19" t="s">
        <v>118</v>
      </c>
      <c r="F205" s="15" t="s">
        <v>119</v>
      </c>
      <c r="G205" s="18">
        <v>28230141.84</v>
      </c>
      <c r="H205" s="18">
        <v>26058593.16</v>
      </c>
      <c r="I205" s="19" t="s">
        <v>118</v>
      </c>
      <c r="J205" s="15" t="s">
        <v>119</v>
      </c>
      <c r="K205" s="18"/>
      <c r="L205" s="18"/>
      <c r="M205" s="19" t="s">
        <v>118</v>
      </c>
      <c r="N205" s="15" t="s">
        <v>119</v>
      </c>
      <c r="O205" s="18"/>
      <c r="P205" s="18"/>
      <c r="Q205" s="19" t="s">
        <v>118</v>
      </c>
      <c r="R205" s="15" t="s">
        <v>119</v>
      </c>
      <c r="S205" s="18"/>
      <c r="T205" s="18"/>
      <c r="U205" s="19" t="s">
        <v>118</v>
      </c>
      <c r="V205" s="15" t="s">
        <v>119</v>
      </c>
      <c r="W205" s="18"/>
      <c r="X205" s="18"/>
    </row>
    <row r="206" spans="1:24" ht="18.75" customHeight="1">
      <c r="A206" s="19" t="s">
        <v>120</v>
      </c>
      <c r="B206" s="15" t="s">
        <v>108</v>
      </c>
      <c r="C206" s="17">
        <f>G206+K206+O206+S206+W206</f>
        <v>0</v>
      </c>
      <c r="D206" s="17">
        <f t="shared" si="22"/>
        <v>0</v>
      </c>
      <c r="E206" s="19" t="s">
        <v>120</v>
      </c>
      <c r="F206" s="15" t="s">
        <v>108</v>
      </c>
      <c r="G206" s="18"/>
      <c r="H206" s="18"/>
      <c r="I206" s="19" t="s">
        <v>120</v>
      </c>
      <c r="J206" s="15" t="s">
        <v>108</v>
      </c>
      <c r="K206" s="18"/>
      <c r="L206" s="18"/>
      <c r="M206" s="19" t="s">
        <v>120</v>
      </c>
      <c r="N206" s="15" t="s">
        <v>108</v>
      </c>
      <c r="O206" s="18"/>
      <c r="P206" s="18"/>
      <c r="Q206" s="19" t="s">
        <v>120</v>
      </c>
      <c r="R206" s="15" t="s">
        <v>108</v>
      </c>
      <c r="S206" s="18"/>
      <c r="T206" s="18"/>
      <c r="U206" s="19" t="s">
        <v>120</v>
      </c>
      <c r="V206" s="15" t="s">
        <v>108</v>
      </c>
      <c r="W206" s="18"/>
      <c r="X206" s="18"/>
    </row>
    <row r="207" spans="1:24" ht="20.25" customHeight="1">
      <c r="A207" s="19" t="s">
        <v>121</v>
      </c>
      <c r="B207" s="15" t="s">
        <v>122</v>
      </c>
      <c r="C207" s="17">
        <f t="shared" ref="C207:C209" si="23">G207+K207+O207+S207+W207</f>
        <v>13252861844.889999</v>
      </c>
      <c r="D207" s="17">
        <f t="shared" si="22"/>
        <v>12836941951.379999</v>
      </c>
      <c r="E207" s="19" t="s">
        <v>121</v>
      </c>
      <c r="F207" s="15" t="s">
        <v>122</v>
      </c>
      <c r="G207" s="18">
        <v>13252861844.889999</v>
      </c>
      <c r="H207" s="18">
        <v>12836941951.379999</v>
      </c>
      <c r="I207" s="19" t="s">
        <v>121</v>
      </c>
      <c r="J207" s="15" t="s">
        <v>122</v>
      </c>
      <c r="K207" s="18"/>
      <c r="L207" s="18"/>
      <c r="M207" s="19" t="s">
        <v>121</v>
      </c>
      <c r="N207" s="15" t="s">
        <v>122</v>
      </c>
      <c r="O207" s="18"/>
      <c r="P207" s="18"/>
      <c r="Q207" s="19" t="s">
        <v>121</v>
      </c>
      <c r="R207" s="15" t="s">
        <v>122</v>
      </c>
      <c r="S207" s="18"/>
      <c r="T207" s="18"/>
      <c r="U207" s="19" t="s">
        <v>121</v>
      </c>
      <c r="V207" s="15" t="s">
        <v>122</v>
      </c>
      <c r="W207" s="18"/>
      <c r="X207" s="18"/>
    </row>
    <row r="208" spans="1:24" ht="18.75" customHeight="1">
      <c r="A208" s="19" t="s">
        <v>123</v>
      </c>
      <c r="B208" s="15" t="s">
        <v>124</v>
      </c>
      <c r="C208" s="17">
        <f t="shared" si="23"/>
        <v>0</v>
      </c>
      <c r="D208" s="17">
        <f t="shared" si="22"/>
        <v>0</v>
      </c>
      <c r="E208" s="19" t="s">
        <v>123</v>
      </c>
      <c r="F208" s="15" t="s">
        <v>124</v>
      </c>
      <c r="G208" s="18"/>
      <c r="H208" s="18"/>
      <c r="I208" s="19" t="s">
        <v>123</v>
      </c>
      <c r="J208" s="15" t="s">
        <v>124</v>
      </c>
      <c r="K208" s="18"/>
      <c r="L208" s="18"/>
      <c r="M208" s="19" t="s">
        <v>123</v>
      </c>
      <c r="N208" s="15" t="s">
        <v>124</v>
      </c>
      <c r="O208" s="18"/>
      <c r="P208" s="18"/>
      <c r="Q208" s="19" t="s">
        <v>123</v>
      </c>
      <c r="R208" s="15" t="s">
        <v>124</v>
      </c>
      <c r="S208" s="18"/>
      <c r="T208" s="18"/>
      <c r="U208" s="19" t="s">
        <v>123</v>
      </c>
      <c r="V208" s="15" t="s">
        <v>124</v>
      </c>
      <c r="W208" s="18"/>
      <c r="X208" s="18"/>
    </row>
    <row r="209" spans="1:24" ht="18.75" customHeight="1" thickBot="1">
      <c r="A209" s="19" t="s">
        <v>125</v>
      </c>
      <c r="B209" s="15"/>
      <c r="C209" s="17">
        <f t="shared" si="23"/>
        <v>0</v>
      </c>
      <c r="D209" s="17">
        <f t="shared" si="22"/>
        <v>0</v>
      </c>
      <c r="E209" s="19" t="s">
        <v>125</v>
      </c>
      <c r="F209" s="15"/>
      <c r="G209" s="18"/>
      <c r="H209" s="18"/>
      <c r="I209" s="19" t="s">
        <v>125</v>
      </c>
      <c r="J209" s="15"/>
      <c r="K209" s="18"/>
      <c r="L209" s="18"/>
      <c r="M209" s="19" t="s">
        <v>125</v>
      </c>
      <c r="N209" s="15"/>
      <c r="O209" s="18"/>
      <c r="P209" s="18"/>
      <c r="Q209" s="19" t="s">
        <v>125</v>
      </c>
      <c r="R209" s="15"/>
      <c r="S209" s="18"/>
      <c r="T209" s="18"/>
      <c r="U209" s="19" t="s">
        <v>125</v>
      </c>
      <c r="V209" s="15"/>
      <c r="W209" s="18"/>
      <c r="X209" s="18"/>
    </row>
    <row r="210" spans="1:24" ht="18.75" customHeight="1" thickBot="1">
      <c r="A210" s="41" t="s">
        <v>126</v>
      </c>
      <c r="B210" s="44" t="s">
        <v>127</v>
      </c>
      <c r="C210" s="28">
        <f>SUM(C205:C209)</f>
        <v>13281091986.73</v>
      </c>
      <c r="D210" s="28">
        <f>SUM(D205:D209)</f>
        <v>12863000544.539999</v>
      </c>
      <c r="E210" s="41" t="s">
        <v>126</v>
      </c>
      <c r="F210" s="44" t="s">
        <v>127</v>
      </c>
      <c r="G210" s="29">
        <f>SUM(G205:G209)</f>
        <v>13281091986.73</v>
      </c>
      <c r="H210" s="29">
        <f>SUM(H205:H209)</f>
        <v>12863000544.539999</v>
      </c>
      <c r="I210" s="41" t="s">
        <v>126</v>
      </c>
      <c r="J210" s="44" t="s">
        <v>127</v>
      </c>
      <c r="K210" s="29">
        <f>SUM(K205:K209)</f>
        <v>0</v>
      </c>
      <c r="L210" s="29">
        <f>SUM(L205:L209)</f>
        <v>0</v>
      </c>
      <c r="M210" s="41" t="s">
        <v>126</v>
      </c>
      <c r="N210" s="44" t="s">
        <v>127</v>
      </c>
      <c r="O210" s="29">
        <f>SUM(O205:O209)</f>
        <v>0</v>
      </c>
      <c r="P210" s="29">
        <f>SUM(P205:P209)</f>
        <v>0</v>
      </c>
      <c r="Q210" s="41" t="s">
        <v>126</v>
      </c>
      <c r="R210" s="44" t="s">
        <v>127</v>
      </c>
      <c r="S210" s="29">
        <f>SUM(S205:S209)</f>
        <v>0</v>
      </c>
      <c r="T210" s="29">
        <f>SUM(T205:T209)</f>
        <v>0</v>
      </c>
      <c r="U210" s="41" t="s">
        <v>126</v>
      </c>
      <c r="V210" s="44" t="s">
        <v>127</v>
      </c>
      <c r="W210" s="29">
        <f>SUM(W205:W209)</f>
        <v>0</v>
      </c>
      <c r="X210" s="29">
        <f>SUM(X205:X209)</f>
        <v>0</v>
      </c>
    </row>
    <row r="211" spans="1:24" ht="29.25" customHeight="1" thickBot="1">
      <c r="A211" s="41" t="s">
        <v>128</v>
      </c>
      <c r="B211" s="45" t="s">
        <v>129</v>
      </c>
      <c r="C211" s="28">
        <f>SUM(C203+C210)</f>
        <v>20320271782.939999</v>
      </c>
      <c r="D211" s="28">
        <f>SUM(D203+D210)</f>
        <v>20119678795.669998</v>
      </c>
      <c r="E211" s="41" t="s">
        <v>128</v>
      </c>
      <c r="F211" s="45" t="s">
        <v>129</v>
      </c>
      <c r="G211" s="29">
        <f>SUM(G203+G210)</f>
        <v>-20650008844.370003</v>
      </c>
      <c r="H211" s="29">
        <f>SUM(H203+H210)</f>
        <v>-29047305821.919998</v>
      </c>
      <c r="I211" s="41" t="s">
        <v>128</v>
      </c>
      <c r="J211" s="45" t="s">
        <v>129</v>
      </c>
      <c r="K211" s="29">
        <f>SUM(K203+K210)</f>
        <v>13649180918.620001</v>
      </c>
      <c r="L211" s="29">
        <f>SUM(L203+L210)</f>
        <v>16621113503.85</v>
      </c>
      <c r="M211" s="41" t="s">
        <v>128</v>
      </c>
      <c r="N211" s="45" t="s">
        <v>129</v>
      </c>
      <c r="O211" s="29">
        <f>SUM(O203+O210)</f>
        <v>10989438115.029999</v>
      </c>
      <c r="P211" s="29">
        <f>SUM(P203+P210)</f>
        <v>13166346723.18</v>
      </c>
      <c r="Q211" s="41" t="s">
        <v>128</v>
      </c>
      <c r="R211" s="45" t="s">
        <v>129</v>
      </c>
      <c r="S211" s="29">
        <f>SUM(S203+S210)</f>
        <v>6817190221.9200001</v>
      </c>
      <c r="T211" s="29">
        <f>SUM(T203+T210)</f>
        <v>7889649915.04</v>
      </c>
      <c r="U211" s="41" t="s">
        <v>128</v>
      </c>
      <c r="V211" s="45" t="s">
        <v>129</v>
      </c>
      <c r="W211" s="29">
        <f>SUM(W203+W210)</f>
        <v>9514471371.7399998</v>
      </c>
      <c r="X211" s="29">
        <f>SUM(X203+X210)</f>
        <v>11489874475.52</v>
      </c>
    </row>
    <row r="212" spans="1:24" ht="33" customHeight="1">
      <c r="A212" s="30">
        <v>2.2999999999999998</v>
      </c>
      <c r="B212" s="43" t="s">
        <v>130</v>
      </c>
      <c r="C212" s="39"/>
      <c r="D212" s="39"/>
      <c r="E212" s="30">
        <v>2.2999999999999998</v>
      </c>
      <c r="F212" s="43" t="s">
        <v>130</v>
      </c>
      <c r="G212" s="40"/>
      <c r="H212" s="40"/>
      <c r="I212" s="30">
        <v>2.2999999999999998</v>
      </c>
      <c r="J212" s="43" t="s">
        <v>130</v>
      </c>
      <c r="K212" s="40"/>
      <c r="L212" s="40"/>
      <c r="M212" s="30">
        <v>2.2999999999999998</v>
      </c>
      <c r="N212" s="43" t="s">
        <v>130</v>
      </c>
      <c r="O212" s="40"/>
      <c r="P212" s="40"/>
      <c r="Q212" s="30">
        <v>2.2999999999999998</v>
      </c>
      <c r="R212" s="43" t="s">
        <v>130</v>
      </c>
      <c r="S212" s="40"/>
      <c r="T212" s="40"/>
      <c r="U212" s="30">
        <v>2.2999999999999998</v>
      </c>
      <c r="V212" s="43" t="s">
        <v>130</v>
      </c>
      <c r="W212" s="40"/>
      <c r="X212" s="40"/>
    </row>
    <row r="213" spans="1:24" ht="23.25" customHeight="1">
      <c r="A213" s="19" t="s">
        <v>131</v>
      </c>
      <c r="B213" s="15" t="s">
        <v>132</v>
      </c>
      <c r="C213" s="17"/>
      <c r="D213" s="17"/>
      <c r="E213" s="19" t="s">
        <v>131</v>
      </c>
      <c r="F213" s="15" t="s">
        <v>132</v>
      </c>
      <c r="G213" s="18"/>
      <c r="H213" s="18"/>
      <c r="I213" s="19" t="s">
        <v>131</v>
      </c>
      <c r="J213" s="15" t="s">
        <v>132</v>
      </c>
      <c r="K213" s="18"/>
      <c r="L213" s="18"/>
      <c r="M213" s="19" t="s">
        <v>131</v>
      </c>
      <c r="N213" s="15" t="s">
        <v>132</v>
      </c>
      <c r="O213" s="18"/>
      <c r="P213" s="18"/>
      <c r="Q213" s="19" t="s">
        <v>131</v>
      </c>
      <c r="R213" s="15" t="s">
        <v>132</v>
      </c>
      <c r="S213" s="18"/>
      <c r="T213" s="18"/>
      <c r="U213" s="19" t="s">
        <v>131</v>
      </c>
      <c r="V213" s="15" t="s">
        <v>132</v>
      </c>
      <c r="W213" s="18"/>
      <c r="X213" s="18"/>
    </row>
    <row r="214" spans="1:24" ht="18.75" customHeight="1">
      <c r="A214" s="19" t="s">
        <v>133</v>
      </c>
      <c r="B214" s="15" t="s">
        <v>134</v>
      </c>
      <c r="C214" s="17">
        <f>G214+K214+O214+S214+W214</f>
        <v>1038511576.99</v>
      </c>
      <c r="D214" s="17">
        <f>H214+L214+P214+T214+X214</f>
        <v>1038511576.99</v>
      </c>
      <c r="E214" s="19" t="s">
        <v>133</v>
      </c>
      <c r="F214" s="15" t="s">
        <v>134</v>
      </c>
      <c r="G214" s="18">
        <v>1038511576.99</v>
      </c>
      <c r="H214" s="18">
        <v>1038511576.99</v>
      </c>
      <c r="I214" s="19" t="s">
        <v>133</v>
      </c>
      <c r="J214" s="15" t="s">
        <v>134</v>
      </c>
      <c r="K214" s="18"/>
      <c r="L214" s="18"/>
      <c r="M214" s="19" t="s">
        <v>133</v>
      </c>
      <c r="N214" s="15" t="s">
        <v>134</v>
      </c>
      <c r="O214" s="18"/>
      <c r="P214" s="18"/>
      <c r="Q214" s="19" t="s">
        <v>133</v>
      </c>
      <c r="R214" s="15" t="s">
        <v>134</v>
      </c>
      <c r="S214" s="18"/>
      <c r="T214" s="18"/>
      <c r="U214" s="19" t="s">
        <v>133</v>
      </c>
      <c r="V214" s="15" t="s">
        <v>134</v>
      </c>
      <c r="W214" s="18"/>
      <c r="X214" s="18"/>
    </row>
    <row r="215" spans="1:24" ht="18.75" customHeight="1">
      <c r="A215" s="19" t="s">
        <v>135</v>
      </c>
      <c r="B215" s="15" t="s">
        <v>136</v>
      </c>
      <c r="C215" s="46"/>
      <c r="D215" s="46"/>
      <c r="E215" s="19" t="s">
        <v>135</v>
      </c>
      <c r="F215" s="15" t="s">
        <v>136</v>
      </c>
      <c r="G215" s="20"/>
      <c r="H215" s="20"/>
      <c r="I215" s="19" t="s">
        <v>135</v>
      </c>
      <c r="J215" s="15" t="s">
        <v>136</v>
      </c>
      <c r="K215" s="20"/>
      <c r="L215" s="20"/>
      <c r="M215" s="19" t="s">
        <v>135</v>
      </c>
      <c r="N215" s="15" t="s">
        <v>136</v>
      </c>
      <c r="O215" s="20"/>
      <c r="P215" s="20"/>
      <c r="Q215" s="19" t="s">
        <v>135</v>
      </c>
      <c r="R215" s="15" t="s">
        <v>136</v>
      </c>
      <c r="S215" s="20"/>
      <c r="T215" s="20"/>
      <c r="U215" s="19" t="s">
        <v>135</v>
      </c>
      <c r="V215" s="15" t="s">
        <v>136</v>
      </c>
      <c r="W215" s="20"/>
      <c r="X215" s="20"/>
    </row>
    <row r="216" spans="1:24" ht="18.75" customHeight="1">
      <c r="A216" s="19" t="s">
        <v>137</v>
      </c>
      <c r="B216" s="15" t="s">
        <v>138</v>
      </c>
      <c r="C216" s="46"/>
      <c r="D216" s="46"/>
      <c r="E216" s="19" t="s">
        <v>137</v>
      </c>
      <c r="F216" s="15" t="s">
        <v>138</v>
      </c>
      <c r="G216" s="20"/>
      <c r="H216" s="20"/>
      <c r="I216" s="19" t="s">
        <v>137</v>
      </c>
      <c r="J216" s="15" t="s">
        <v>138</v>
      </c>
      <c r="K216" s="20"/>
      <c r="L216" s="20"/>
      <c r="M216" s="19" t="s">
        <v>137</v>
      </c>
      <c r="N216" s="15" t="s">
        <v>138</v>
      </c>
      <c r="O216" s="20"/>
      <c r="P216" s="20"/>
      <c r="Q216" s="19" t="s">
        <v>137</v>
      </c>
      <c r="R216" s="15" t="s">
        <v>138</v>
      </c>
      <c r="S216" s="20"/>
      <c r="T216" s="20"/>
      <c r="U216" s="19" t="s">
        <v>137</v>
      </c>
      <c r="V216" s="15" t="s">
        <v>138</v>
      </c>
      <c r="W216" s="20"/>
      <c r="X216" s="20"/>
    </row>
    <row r="217" spans="1:24" ht="18.75" customHeight="1">
      <c r="A217" s="19" t="s">
        <v>139</v>
      </c>
      <c r="B217" s="21" t="s">
        <v>140</v>
      </c>
      <c r="C217" s="17"/>
      <c r="D217" s="17"/>
      <c r="E217" s="19" t="s">
        <v>139</v>
      </c>
      <c r="F217" s="21" t="s">
        <v>140</v>
      </c>
      <c r="G217" s="18"/>
      <c r="H217" s="18"/>
      <c r="I217" s="19" t="s">
        <v>139</v>
      </c>
      <c r="J217" s="21" t="s">
        <v>140</v>
      </c>
      <c r="K217" s="18"/>
      <c r="L217" s="18"/>
      <c r="M217" s="19" t="s">
        <v>139</v>
      </c>
      <c r="N217" s="21" t="s">
        <v>140</v>
      </c>
      <c r="O217" s="18"/>
      <c r="P217" s="18"/>
      <c r="Q217" s="19" t="s">
        <v>139</v>
      </c>
      <c r="R217" s="21" t="s">
        <v>140</v>
      </c>
      <c r="S217" s="18"/>
      <c r="T217" s="18"/>
      <c r="U217" s="19" t="s">
        <v>139</v>
      </c>
      <c r="V217" s="21" t="s">
        <v>140</v>
      </c>
      <c r="W217" s="18"/>
      <c r="X217" s="18"/>
    </row>
    <row r="218" spans="1:24" ht="18.75" customHeight="1">
      <c r="A218" s="19" t="s">
        <v>141</v>
      </c>
      <c r="B218" s="21" t="s">
        <v>142</v>
      </c>
      <c r="C218" s="17">
        <f>G218+K218+O218+S218+W218</f>
        <v>63103330971.93</v>
      </c>
      <c r="D218" s="17">
        <f>H218+L218+P218+T218+X218</f>
        <v>63103330971.93</v>
      </c>
      <c r="E218" s="19" t="s">
        <v>141</v>
      </c>
      <c r="F218" s="21" t="s">
        <v>142</v>
      </c>
      <c r="G218" s="18">
        <v>36151613704.629997</v>
      </c>
      <c r="H218" s="18">
        <v>36151613704.629997</v>
      </c>
      <c r="I218" s="19" t="s">
        <v>141</v>
      </c>
      <c r="J218" s="21" t="s">
        <v>142</v>
      </c>
      <c r="K218" s="18">
        <v>9231846207.7000008</v>
      </c>
      <c r="L218" s="18">
        <v>9231846207.7000008</v>
      </c>
      <c r="M218" s="19" t="s">
        <v>141</v>
      </c>
      <c r="N218" s="21" t="s">
        <v>142</v>
      </c>
      <c r="O218" s="18">
        <v>4642875676.9300003</v>
      </c>
      <c r="P218" s="18">
        <v>4642875676.9300003</v>
      </c>
      <c r="Q218" s="19" t="s">
        <v>141</v>
      </c>
      <c r="R218" s="21" t="s">
        <v>142</v>
      </c>
      <c r="S218" s="18">
        <v>5725487641.9899998</v>
      </c>
      <c r="T218" s="18">
        <v>5725487641.9899998</v>
      </c>
      <c r="U218" s="19" t="s">
        <v>141</v>
      </c>
      <c r="V218" s="21" t="s">
        <v>142</v>
      </c>
      <c r="W218" s="18">
        <v>7351507740.6800003</v>
      </c>
      <c r="X218" s="18">
        <v>7351507740.6800003</v>
      </c>
    </row>
    <row r="219" spans="1:24" ht="18.75" customHeight="1">
      <c r="A219" s="19" t="s">
        <v>143</v>
      </c>
      <c r="B219" s="15" t="s">
        <v>144</v>
      </c>
      <c r="C219" s="17"/>
      <c r="D219" s="17"/>
      <c r="E219" s="19" t="s">
        <v>143</v>
      </c>
      <c r="F219" s="15" t="s">
        <v>144</v>
      </c>
      <c r="G219" s="18"/>
      <c r="H219" s="18"/>
      <c r="I219" s="19" t="s">
        <v>143</v>
      </c>
      <c r="J219" s="15" t="s">
        <v>144</v>
      </c>
      <c r="K219" s="18"/>
      <c r="L219" s="18"/>
      <c r="M219" s="19" t="s">
        <v>143</v>
      </c>
      <c r="N219" s="15" t="s">
        <v>144</v>
      </c>
      <c r="O219" s="18"/>
      <c r="P219" s="18"/>
      <c r="Q219" s="19" t="s">
        <v>143</v>
      </c>
      <c r="R219" s="15" t="s">
        <v>144</v>
      </c>
      <c r="S219" s="18"/>
      <c r="T219" s="18"/>
      <c r="U219" s="19" t="s">
        <v>143</v>
      </c>
      <c r="V219" s="15" t="s">
        <v>144</v>
      </c>
      <c r="W219" s="18"/>
      <c r="X219" s="18"/>
    </row>
    <row r="220" spans="1:24" ht="18.75" customHeight="1">
      <c r="A220" s="19" t="s">
        <v>145</v>
      </c>
      <c r="B220" s="15" t="s">
        <v>146</v>
      </c>
      <c r="C220" s="17"/>
      <c r="D220" s="17"/>
      <c r="E220" s="19" t="s">
        <v>145</v>
      </c>
      <c r="F220" s="15" t="s">
        <v>146</v>
      </c>
      <c r="G220" s="18"/>
      <c r="H220" s="18"/>
      <c r="I220" s="19" t="s">
        <v>145</v>
      </c>
      <c r="J220" s="15" t="s">
        <v>146</v>
      </c>
      <c r="K220" s="18"/>
      <c r="L220" s="18"/>
      <c r="M220" s="19" t="s">
        <v>145</v>
      </c>
      <c r="N220" s="15" t="s">
        <v>146</v>
      </c>
      <c r="O220" s="18"/>
      <c r="P220" s="18"/>
      <c r="Q220" s="19" t="s">
        <v>145</v>
      </c>
      <c r="R220" s="15" t="s">
        <v>146</v>
      </c>
      <c r="S220" s="18"/>
      <c r="T220" s="18"/>
      <c r="U220" s="19" t="s">
        <v>145</v>
      </c>
      <c r="V220" s="15" t="s">
        <v>146</v>
      </c>
      <c r="W220" s="18"/>
      <c r="X220" s="18"/>
    </row>
    <row r="221" spans="1:24" ht="18.75" customHeight="1">
      <c r="A221" s="19" t="s">
        <v>147</v>
      </c>
      <c r="B221" s="47" t="s">
        <v>148</v>
      </c>
      <c r="C221" s="17">
        <f>G221+K221+O221+S221+W221</f>
        <v>224427504.54999542</v>
      </c>
      <c r="D221" s="17">
        <f>H221+L221+P221+T221+X221</f>
        <v>806223524.11000633</v>
      </c>
      <c r="E221" s="19" t="s">
        <v>149</v>
      </c>
      <c r="F221" s="47" t="s">
        <v>148</v>
      </c>
      <c r="G221" s="18">
        <v>42583439801.629997</v>
      </c>
      <c r="H221" s="18">
        <f>52417991247.37-157112016.5</f>
        <v>52260879230.870003</v>
      </c>
      <c r="I221" s="19" t="s">
        <v>149</v>
      </c>
      <c r="J221" s="47" t="s">
        <v>148</v>
      </c>
      <c r="K221" s="18">
        <v>-15236621474.790001</v>
      </c>
      <c r="L221" s="18">
        <v>-18548155375.779999</v>
      </c>
      <c r="M221" s="19" t="s">
        <v>149</v>
      </c>
      <c r="N221" s="47" t="s">
        <v>148</v>
      </c>
      <c r="O221" s="18">
        <v>-9915370044.0100002</v>
      </c>
      <c r="P221" s="18">
        <v>-12327285961.67</v>
      </c>
      <c r="Q221" s="19" t="s">
        <v>149</v>
      </c>
      <c r="R221" s="47" t="s">
        <v>148</v>
      </c>
      <c r="S221" s="18">
        <v>-7536677920.8699999</v>
      </c>
      <c r="T221" s="18">
        <v>-9027922991.5599995</v>
      </c>
      <c r="U221" s="19" t="s">
        <v>149</v>
      </c>
      <c r="V221" s="47" t="s">
        <v>148</v>
      </c>
      <c r="W221" s="18">
        <v>-9670342857.4099998</v>
      </c>
      <c r="X221" s="18">
        <v>-11551291377.75</v>
      </c>
    </row>
    <row r="222" spans="1:24" ht="18.75" customHeight="1" thickBot="1">
      <c r="A222" s="22" t="s">
        <v>150</v>
      </c>
      <c r="B222" s="22"/>
      <c r="C222" s="17">
        <f>G222+K222+O222+S222+W222</f>
        <v>0</v>
      </c>
      <c r="D222" s="17">
        <f>H222+L222+P222+T222+X222</f>
        <v>0</v>
      </c>
      <c r="E222" s="22" t="s">
        <v>151</v>
      </c>
      <c r="F222" s="22"/>
      <c r="G222" s="25"/>
      <c r="H222" s="25"/>
      <c r="I222" s="22" t="s">
        <v>151</v>
      </c>
      <c r="J222" s="22"/>
      <c r="K222" s="25"/>
      <c r="L222" s="25"/>
      <c r="M222" s="22" t="s">
        <v>151</v>
      </c>
      <c r="N222" s="22"/>
      <c r="O222" s="25"/>
      <c r="P222" s="25"/>
      <c r="Q222" s="22" t="s">
        <v>151</v>
      </c>
      <c r="R222" s="22"/>
      <c r="S222" s="25"/>
      <c r="T222" s="25"/>
      <c r="U222" s="22" t="s">
        <v>151</v>
      </c>
      <c r="V222" s="22"/>
      <c r="W222" s="25"/>
      <c r="X222" s="25"/>
    </row>
    <row r="223" spans="1:24" ht="18.75" customHeight="1" thickBot="1">
      <c r="A223" s="41" t="s">
        <v>152</v>
      </c>
      <c r="B223" s="44" t="s">
        <v>153</v>
      </c>
      <c r="C223" s="28">
        <f>SUM(C214:C222)</f>
        <v>64366270053.469994</v>
      </c>
      <c r="D223" s="28">
        <f>SUM(D214:D221)</f>
        <v>64948066073.030006</v>
      </c>
      <c r="E223" s="41" t="s">
        <v>154</v>
      </c>
      <c r="F223" s="44" t="s">
        <v>153</v>
      </c>
      <c r="G223" s="29">
        <f>SUM(G214:G221)</f>
        <v>79773565083.25</v>
      </c>
      <c r="H223" s="29">
        <f>SUM(H214:H221)</f>
        <v>89451004512.48999</v>
      </c>
      <c r="I223" s="41" t="s">
        <v>154</v>
      </c>
      <c r="J223" s="44" t="s">
        <v>153</v>
      </c>
      <c r="K223" s="29">
        <f>SUM(K214:K222)</f>
        <v>-6004775267.0900002</v>
      </c>
      <c r="L223" s="29">
        <f>SUM(L214:L222)</f>
        <v>-9316309168.079998</v>
      </c>
      <c r="M223" s="41" t="s">
        <v>154</v>
      </c>
      <c r="N223" s="44" t="s">
        <v>153</v>
      </c>
      <c r="O223" s="29">
        <f>SUM(O214:O222)</f>
        <v>-5272494367.0799999</v>
      </c>
      <c r="P223" s="29">
        <f>SUM(P214:P222)</f>
        <v>-7684410284.7399998</v>
      </c>
      <c r="Q223" s="41" t="s">
        <v>154</v>
      </c>
      <c r="R223" s="44" t="s">
        <v>153</v>
      </c>
      <c r="S223" s="29">
        <f>SUM(S214:S222)</f>
        <v>-1811190278.8800001</v>
      </c>
      <c r="T223" s="29">
        <f>SUM(T214:T222)</f>
        <v>-3302435349.5699997</v>
      </c>
      <c r="U223" s="41" t="s">
        <v>154</v>
      </c>
      <c r="V223" s="44" t="s">
        <v>153</v>
      </c>
      <c r="W223" s="29">
        <f>SUM(W214:W222)</f>
        <v>-2318835116.7299995</v>
      </c>
      <c r="X223" s="29">
        <f>SUM(X214:X222)</f>
        <v>-4199783637.0699997</v>
      </c>
    </row>
    <row r="224" spans="1:24" ht="25.5" customHeight="1" thickBot="1">
      <c r="A224" s="41">
        <v>2.4</v>
      </c>
      <c r="B224" s="49" t="s">
        <v>155</v>
      </c>
      <c r="C224" s="28">
        <f>SUM(C211+C223)</f>
        <v>84686541836.409988</v>
      </c>
      <c r="D224" s="28">
        <f>SUM(D211+D223)</f>
        <v>85067744868.700012</v>
      </c>
      <c r="E224" s="41" t="s">
        <v>156</v>
      </c>
      <c r="F224" s="49" t="s">
        <v>155</v>
      </c>
      <c r="G224" s="29">
        <f>SUM(G211+G223)</f>
        <v>59123556238.879997</v>
      </c>
      <c r="H224" s="29">
        <f>SUM(H211+H223)</f>
        <v>60403698690.569992</v>
      </c>
      <c r="I224" s="41" t="s">
        <v>156</v>
      </c>
      <c r="J224" s="49" t="s">
        <v>155</v>
      </c>
      <c r="K224" s="29">
        <f>SUM(K211+K223)</f>
        <v>7644405651.5300007</v>
      </c>
      <c r="L224" s="29">
        <f>SUM(L211+L223)</f>
        <v>7304804335.7700024</v>
      </c>
      <c r="M224" s="41" t="s">
        <v>156</v>
      </c>
      <c r="N224" s="49" t="s">
        <v>155</v>
      </c>
      <c r="O224" s="29">
        <f>SUM(O211+O223)</f>
        <v>5716943747.9499989</v>
      </c>
      <c r="P224" s="29">
        <f>SUM(P211+P223)</f>
        <v>5481936438.4400005</v>
      </c>
      <c r="Q224" s="41" t="s">
        <v>156</v>
      </c>
      <c r="R224" s="49" t="s">
        <v>155</v>
      </c>
      <c r="S224" s="29">
        <f>SUM(S211+S223)</f>
        <v>5005999943.04</v>
      </c>
      <c r="T224" s="29">
        <f>SUM(T211+T223)</f>
        <v>4587214565.4700003</v>
      </c>
      <c r="U224" s="41" t="s">
        <v>156</v>
      </c>
      <c r="V224" s="49" t="s">
        <v>155</v>
      </c>
      <c r="W224" s="29">
        <f>SUM(W211+W223)</f>
        <v>7195636255.0100002</v>
      </c>
      <c r="X224" s="29">
        <f>SUM(X211+X223)</f>
        <v>7290090838.4500008</v>
      </c>
    </row>
    <row r="225" spans="1:24" ht="30" customHeight="1">
      <c r="A225" s="50"/>
      <c r="B225" s="51"/>
      <c r="C225" s="52"/>
      <c r="D225" s="52"/>
      <c r="E225" s="50"/>
      <c r="F225" s="51"/>
      <c r="G225" s="52"/>
      <c r="H225" s="52"/>
      <c r="I225" s="50"/>
      <c r="J225" s="51"/>
      <c r="K225" s="52"/>
      <c r="L225" s="52"/>
      <c r="M225" s="50"/>
      <c r="N225" s="51"/>
      <c r="O225" s="52"/>
      <c r="P225" s="52"/>
      <c r="Q225" s="50"/>
      <c r="R225" s="51"/>
      <c r="S225" s="52"/>
      <c r="T225" s="52"/>
      <c r="U225" s="50"/>
      <c r="V225" s="51"/>
      <c r="W225" s="52"/>
      <c r="X225" s="52"/>
    </row>
    <row r="226" spans="1:24" ht="24" customHeight="1">
      <c r="A226" s="1"/>
      <c r="B226" s="1" t="s">
        <v>157</v>
      </c>
      <c r="C226" s="1"/>
      <c r="D226" s="1"/>
      <c r="E226" s="1"/>
      <c r="F226" s="1" t="s">
        <v>157</v>
      </c>
      <c r="G226" s="1"/>
      <c r="H226" s="1"/>
      <c r="I226" s="1"/>
      <c r="J226" s="1" t="s">
        <v>158</v>
      </c>
      <c r="K226" s="1"/>
      <c r="L226" s="1"/>
      <c r="M226" s="1"/>
      <c r="N226" s="1" t="s">
        <v>159</v>
      </c>
      <c r="O226" s="1"/>
      <c r="P226" s="1"/>
      <c r="Q226" s="1"/>
      <c r="R226" s="1" t="s">
        <v>160</v>
      </c>
      <c r="S226" s="1"/>
      <c r="T226" s="1"/>
      <c r="U226" s="1"/>
      <c r="V226" s="1" t="s">
        <v>161</v>
      </c>
      <c r="W226" s="1"/>
      <c r="X226" s="1"/>
    </row>
    <row r="227" spans="1:24" ht="18.75" customHeight="1">
      <c r="A227" s="1"/>
      <c r="B227" s="1" t="s">
        <v>162</v>
      </c>
      <c r="C227" s="1"/>
      <c r="D227" s="1"/>
      <c r="E227" s="1"/>
      <c r="F227" s="1" t="s">
        <v>162</v>
      </c>
      <c r="G227" s="1"/>
      <c r="H227" s="1"/>
      <c r="I227" s="1"/>
      <c r="J227" s="1" t="s">
        <v>163</v>
      </c>
      <c r="K227" s="1"/>
      <c r="L227" s="1"/>
      <c r="M227" s="1"/>
      <c r="N227" s="1" t="s">
        <v>164</v>
      </c>
      <c r="O227" s="1"/>
      <c r="P227" s="1"/>
      <c r="Q227" s="1"/>
      <c r="R227" s="1" t="s">
        <v>165</v>
      </c>
      <c r="S227" s="1"/>
      <c r="T227" s="1"/>
      <c r="U227" s="1"/>
      <c r="V227" s="1" t="s">
        <v>166</v>
      </c>
      <c r="W227" s="1"/>
      <c r="X227" s="1"/>
    </row>
    <row r="228" spans="1:24" ht="18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>
      <c r="A229" s="1"/>
      <c r="B229" s="1"/>
      <c r="C229" s="53">
        <f>C187-C224</f>
        <v>0</v>
      </c>
      <c r="D229" s="53">
        <f>D187-D224</f>
        <v>0</v>
      </c>
      <c r="E229" s="1"/>
      <c r="F229" s="1"/>
      <c r="G229" s="53">
        <f t="shared" ref="G229:H229" si="24">G187-G224</f>
        <v>0</v>
      </c>
      <c r="H229" s="53">
        <f t="shared" si="24"/>
        <v>0</v>
      </c>
      <c r="I229" s="1"/>
      <c r="J229" s="1"/>
      <c r="K229" s="53">
        <f t="shared" ref="K229:L229" si="25">K187-K224</f>
        <v>0</v>
      </c>
      <c r="L229" s="53">
        <f t="shared" si="25"/>
        <v>0</v>
      </c>
      <c r="M229" s="1"/>
      <c r="N229" s="1"/>
      <c r="O229" s="53">
        <f>O187-O224</f>
        <v>0</v>
      </c>
      <c r="P229" s="53">
        <f>P187-P224</f>
        <v>0</v>
      </c>
      <c r="Q229" s="1"/>
      <c r="R229" s="1"/>
      <c r="S229" s="53">
        <f t="shared" ref="S229:T229" si="26">S187-S224</f>
        <v>0</v>
      </c>
      <c r="T229" s="53">
        <f t="shared" si="26"/>
        <v>0</v>
      </c>
      <c r="U229" s="1"/>
      <c r="V229" s="1"/>
      <c r="W229" s="53">
        <f>W187-W224</f>
        <v>0</v>
      </c>
      <c r="X229" s="53">
        <f>X187-X224</f>
        <v>0</v>
      </c>
    </row>
    <row r="230" spans="1:2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>
      <c r="A232" s="1"/>
      <c r="B232" s="1"/>
      <c r="C232" s="5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</sheetData>
  <pageMargins left="0.68" right="0.36" top="0.51" bottom="0.47" header="0.5" footer="0.5"/>
  <pageSetup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38"/>
  <sheetViews>
    <sheetView workbookViewId="0">
      <selection sqref="A1:E37"/>
    </sheetView>
  </sheetViews>
  <sheetFormatPr defaultRowHeight="12.75"/>
  <cols>
    <col min="1" max="1" width="5.85546875" customWidth="1"/>
    <col min="2" max="2" width="10.140625" bestFit="1" customWidth="1"/>
    <col min="3" max="3" width="45.140625" customWidth="1"/>
    <col min="4" max="4" width="21.85546875" customWidth="1"/>
    <col min="5" max="5" width="23.42578125" customWidth="1"/>
  </cols>
  <sheetData>
    <row r="2" spans="2:5" ht="18">
      <c r="B2" s="1"/>
      <c r="C2" s="8" t="s">
        <v>177</v>
      </c>
      <c r="D2" s="8"/>
      <c r="E2" s="1"/>
    </row>
    <row r="3" spans="2:5">
      <c r="B3" s="55" t="s">
        <v>178</v>
      </c>
      <c r="C3" s="56"/>
      <c r="D3" s="57"/>
      <c r="E3" s="1"/>
    </row>
    <row r="4" spans="2:5">
      <c r="B4" s="1" t="s">
        <v>179</v>
      </c>
      <c r="C4" s="1"/>
      <c r="D4" s="1"/>
      <c r="E4" s="1"/>
    </row>
    <row r="5" spans="2:5">
      <c r="B5" s="1"/>
      <c r="C5" s="1"/>
      <c r="D5" s="1"/>
      <c r="E5" s="1" t="s">
        <v>180</v>
      </c>
    </row>
    <row r="6" spans="2:5" ht="53.25" customHeight="1">
      <c r="B6" s="12" t="s">
        <v>181</v>
      </c>
      <c r="C6" s="12" t="s">
        <v>34</v>
      </c>
      <c r="D6" s="12" t="s">
        <v>182</v>
      </c>
      <c r="E6" s="12" t="s">
        <v>183</v>
      </c>
    </row>
    <row r="7" spans="2:5" ht="27" customHeight="1">
      <c r="B7" s="19">
        <v>1</v>
      </c>
      <c r="C7" s="15" t="s">
        <v>184</v>
      </c>
      <c r="D7" s="17">
        <v>74206585068.119995</v>
      </c>
      <c r="E7" s="17">
        <v>89953575334.429993</v>
      </c>
    </row>
    <row r="8" spans="2:5" ht="27" customHeight="1" thickBot="1">
      <c r="B8" s="58">
        <v>2</v>
      </c>
      <c r="C8" s="59" t="s">
        <v>185</v>
      </c>
      <c r="D8" s="17">
        <v>56349944360.080002</v>
      </c>
      <c r="E8" s="17">
        <v>69675718454.449997</v>
      </c>
    </row>
    <row r="9" spans="2:5" ht="27" customHeight="1" thickBot="1">
      <c r="B9" s="60">
        <v>3</v>
      </c>
      <c r="C9" s="44" t="s">
        <v>186</v>
      </c>
      <c r="D9" s="61">
        <f>D7-D8</f>
        <v>17856640708.039993</v>
      </c>
      <c r="E9" s="61">
        <f>E7-E8</f>
        <v>20277856879.979996</v>
      </c>
    </row>
    <row r="10" spans="2:5" ht="27" customHeight="1">
      <c r="B10" s="19">
        <v>4</v>
      </c>
      <c r="C10" s="15" t="s">
        <v>187</v>
      </c>
      <c r="D10" s="17">
        <v>2060727</v>
      </c>
      <c r="E10" s="17">
        <v>26859318</v>
      </c>
    </row>
    <row r="11" spans="2:5" ht="27" customHeight="1">
      <c r="B11" s="19">
        <v>5</v>
      </c>
      <c r="C11" s="15" t="s">
        <v>188</v>
      </c>
      <c r="D11" s="17">
        <v>5705948.04</v>
      </c>
      <c r="E11" s="17">
        <v>7923841.6500000004</v>
      </c>
    </row>
    <row r="12" spans="2:5" ht="23.25" customHeight="1">
      <c r="B12" s="19">
        <v>6</v>
      </c>
      <c r="C12" s="15" t="s">
        <v>189</v>
      </c>
      <c r="D12" s="17"/>
      <c r="E12" s="17"/>
    </row>
    <row r="13" spans="2:5" ht="23.25" customHeight="1">
      <c r="B13" s="19">
        <v>7</v>
      </c>
      <c r="C13" s="15" t="s">
        <v>190</v>
      </c>
      <c r="D13" s="17"/>
      <c r="E13" s="17"/>
    </row>
    <row r="14" spans="2:5" ht="23.25" customHeight="1">
      <c r="B14" s="19">
        <v>8</v>
      </c>
      <c r="C14" s="15" t="s">
        <v>191</v>
      </c>
      <c r="D14" s="17">
        <v>1800679333.8599999</v>
      </c>
      <c r="E14" s="17">
        <v>1484361828.23</v>
      </c>
    </row>
    <row r="15" spans="2:5" ht="23.25" customHeight="1">
      <c r="B15" s="19">
        <v>9</v>
      </c>
      <c r="C15" s="15" t="s">
        <v>192</v>
      </c>
      <c r="D15" s="17">
        <v>8439713411.9399996</v>
      </c>
      <c r="E15" s="17">
        <v>9121846545.4099998</v>
      </c>
    </row>
    <row r="16" spans="2:5" ht="23.25" customHeight="1">
      <c r="B16" s="19">
        <v>10</v>
      </c>
      <c r="C16" s="15" t="s">
        <v>193</v>
      </c>
      <c r="D16" s="17">
        <v>9903297171.7800007</v>
      </c>
      <c r="E16" s="17">
        <v>11021427199.469999</v>
      </c>
    </row>
    <row r="17" spans="2:5" ht="23.25" customHeight="1">
      <c r="B17" s="19">
        <v>11</v>
      </c>
      <c r="C17" s="21" t="s">
        <v>194</v>
      </c>
      <c r="D17" s="17">
        <v>28637818.890000001</v>
      </c>
      <c r="E17" s="17">
        <v>60923663.020000003</v>
      </c>
    </row>
    <row r="18" spans="2:5" ht="23.25" customHeight="1">
      <c r="B18" s="19">
        <v>12</v>
      </c>
      <c r="C18" s="15" t="s">
        <v>195</v>
      </c>
      <c r="D18" s="17">
        <v>1276177432.8499999</v>
      </c>
      <c r="E18" s="17">
        <v>872026390.69000006</v>
      </c>
    </row>
    <row r="19" spans="2:5" ht="23.25" customHeight="1">
      <c r="B19" s="19">
        <v>13</v>
      </c>
      <c r="C19" s="15" t="s">
        <v>196</v>
      </c>
      <c r="D19" s="17">
        <v>860721.55</v>
      </c>
      <c r="E19" s="17">
        <v>-1082694.02</v>
      </c>
    </row>
    <row r="20" spans="2:5" ht="23.25" customHeight="1">
      <c r="B20" s="19">
        <v>14</v>
      </c>
      <c r="C20" s="15" t="s">
        <v>197</v>
      </c>
      <c r="D20" s="17"/>
      <c r="E20" s="17">
        <v>-66736231.109999999</v>
      </c>
    </row>
    <row r="21" spans="2:5" ht="23.25" customHeight="1">
      <c r="B21" s="19">
        <v>15</v>
      </c>
      <c r="C21" s="15" t="s">
        <v>198</v>
      </c>
      <c r="D21" s="17"/>
      <c r="E21" s="17"/>
    </row>
    <row r="22" spans="2:5" ht="23.25" customHeight="1">
      <c r="B22" s="19">
        <v>16</v>
      </c>
      <c r="C22" s="15" t="s">
        <v>199</v>
      </c>
      <c r="D22" s="17"/>
      <c r="E22" s="17"/>
    </row>
    <row r="23" spans="2:5" ht="23.25" customHeight="1" thickBot="1">
      <c r="B23" s="19">
        <v>17</v>
      </c>
      <c r="C23" s="15" t="s">
        <v>200</v>
      </c>
      <c r="D23" s="17"/>
      <c r="E23" s="17"/>
    </row>
    <row r="24" spans="2:5" ht="27" customHeight="1" thickBot="1">
      <c r="B24" s="60">
        <v>18</v>
      </c>
      <c r="C24" s="44" t="s">
        <v>201</v>
      </c>
      <c r="D24" s="28">
        <f>D9+D10+D11+D12+D13+D14-D15-D16-D17-D18+D19+D20+D21+D22+D23</f>
        <v>18121603.02999549</v>
      </c>
      <c r="E24" s="28">
        <f>E9+E10+E11+E12+E13+E14-E15-E16-E17-E18+E19+E20+E21+E22+E23</f>
        <v>652959144.1399976</v>
      </c>
    </row>
    <row r="25" spans="2:5" ht="27" customHeight="1" thickBot="1">
      <c r="B25" s="41">
        <v>19</v>
      </c>
      <c r="C25" s="62" t="s">
        <v>202</v>
      </c>
      <c r="D25" s="63">
        <v>6611593.2999999998</v>
      </c>
      <c r="E25" s="64">
        <v>71163124.579999998</v>
      </c>
    </row>
    <row r="26" spans="2:5" ht="27" customHeight="1" thickBot="1">
      <c r="B26" s="60">
        <v>20</v>
      </c>
      <c r="C26" s="44" t="s">
        <v>203</v>
      </c>
      <c r="D26" s="65">
        <f>SUM(D24-D25)</f>
        <v>11510009.729995489</v>
      </c>
      <c r="E26" s="66">
        <f>SUM(E24-E25)</f>
        <v>581796019.55999756</v>
      </c>
    </row>
    <row r="27" spans="2:5" ht="33.75" customHeight="1" thickBot="1">
      <c r="B27" s="67">
        <v>21</v>
      </c>
      <c r="C27" s="68" t="s">
        <v>204</v>
      </c>
      <c r="D27" s="61"/>
      <c r="E27" s="61"/>
    </row>
    <row r="28" spans="2:5" ht="17.25" customHeight="1" thickBot="1">
      <c r="B28" s="60">
        <v>22</v>
      </c>
      <c r="C28" s="44" t="s">
        <v>205</v>
      </c>
      <c r="D28" s="65">
        <f>SUM(D26)</f>
        <v>11510009.729995489</v>
      </c>
      <c r="E28" s="66">
        <f>SUM(E26)</f>
        <v>581796019.55999756</v>
      </c>
    </row>
    <row r="29" spans="2:5" ht="22.5" customHeight="1">
      <c r="B29" s="109">
        <v>23</v>
      </c>
      <c r="C29" s="69" t="s">
        <v>206</v>
      </c>
      <c r="D29" s="70"/>
      <c r="E29" s="70"/>
    </row>
    <row r="30" spans="2:5" ht="22.5" customHeight="1">
      <c r="B30" s="109"/>
      <c r="C30" s="15" t="s">
        <v>207</v>
      </c>
      <c r="D30" s="71"/>
      <c r="E30" s="71"/>
    </row>
    <row r="31" spans="2:5" ht="22.5" customHeight="1">
      <c r="B31" s="109"/>
      <c r="C31" s="15" t="s">
        <v>208</v>
      </c>
      <c r="D31" s="71"/>
      <c r="E31" s="71"/>
    </row>
    <row r="32" spans="2:5" ht="22.5" customHeight="1" thickBot="1">
      <c r="B32" s="110"/>
      <c r="C32" s="72" t="s">
        <v>209</v>
      </c>
      <c r="D32" s="73"/>
      <c r="E32" s="73"/>
    </row>
    <row r="33" spans="2:5" ht="22.5" customHeight="1" thickBot="1">
      <c r="B33" s="60">
        <v>24</v>
      </c>
      <c r="C33" s="44" t="s">
        <v>210</v>
      </c>
      <c r="D33" s="74"/>
      <c r="E33" s="74"/>
    </row>
    <row r="34" spans="2:5" ht="22.5" customHeight="1">
      <c r="B34" s="30">
        <v>25</v>
      </c>
      <c r="C34" s="69" t="s">
        <v>211</v>
      </c>
      <c r="D34" s="70"/>
      <c r="E34" s="70"/>
    </row>
    <row r="35" spans="2:5">
      <c r="B35" s="50"/>
      <c r="C35" s="57"/>
      <c r="D35" s="57"/>
      <c r="E35" s="75"/>
    </row>
    <row r="36" spans="2:5">
      <c r="B36" s="1"/>
      <c r="C36" s="1" t="s">
        <v>212</v>
      </c>
      <c r="D36" s="1"/>
      <c r="E36" s="1"/>
    </row>
    <row r="37" spans="2:5">
      <c r="B37" s="1"/>
      <c r="C37" s="1" t="s">
        <v>213</v>
      </c>
      <c r="D37" s="1"/>
      <c r="E37" s="1"/>
    </row>
    <row r="38" spans="2:5">
      <c r="B38" s="1"/>
      <c r="C38" s="1"/>
      <c r="D38" s="1"/>
      <c r="E38" s="1"/>
    </row>
  </sheetData>
  <mergeCells count="1">
    <mergeCell ref="B29:B32"/>
  </mergeCells>
  <pageMargins left="0.7" right="0.2" top="0.25" bottom="0.5" header="0.3" footer="0.3"/>
  <pageSetup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28"/>
  <sheetViews>
    <sheetView topLeftCell="A12" workbookViewId="0">
      <selection sqref="A1:J26"/>
    </sheetView>
  </sheetViews>
  <sheetFormatPr defaultRowHeight="12.75"/>
  <cols>
    <col min="1" max="1" width="4.7109375" customWidth="1"/>
    <col min="2" max="2" width="39.7109375" customWidth="1"/>
    <col min="3" max="3" width="15.85546875" customWidth="1"/>
    <col min="4" max="4" width="13.42578125" customWidth="1"/>
    <col min="5" max="5" width="13.5703125" customWidth="1"/>
    <col min="6" max="6" width="17.28515625" customWidth="1"/>
    <col min="7" max="7" width="13.85546875" customWidth="1"/>
    <col min="8" max="8" width="12.85546875" customWidth="1"/>
    <col min="9" max="9" width="16" customWidth="1"/>
    <col min="10" max="10" width="17.5703125" customWidth="1"/>
    <col min="11" max="11" width="20.7109375" customWidth="1"/>
  </cols>
  <sheetData>
    <row r="2" spans="1:10" ht="24" customHeight="1">
      <c r="C2" s="4" t="s">
        <v>214</v>
      </c>
    </row>
    <row r="3" spans="1:10" ht="15.75">
      <c r="A3" s="76" t="s">
        <v>215</v>
      </c>
      <c r="B3" s="56"/>
      <c r="C3" s="4"/>
      <c r="D3" s="1"/>
      <c r="E3" s="1"/>
      <c r="F3" s="1"/>
      <c r="G3" s="1"/>
      <c r="H3" s="1"/>
      <c r="I3" s="1" t="s">
        <v>216</v>
      </c>
      <c r="J3" s="1"/>
    </row>
    <row r="4" spans="1:10">
      <c r="A4" s="1"/>
      <c r="B4" s="1" t="s">
        <v>217</v>
      </c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 t="s">
        <v>218</v>
      </c>
      <c r="H5" s="1"/>
      <c r="I5" s="1"/>
      <c r="J5" s="1"/>
    </row>
    <row r="6" spans="1:10" ht="72.75" customHeight="1">
      <c r="A6" s="15"/>
      <c r="B6" s="12" t="s">
        <v>34</v>
      </c>
      <c r="C6" s="12" t="s">
        <v>219</v>
      </c>
      <c r="D6" s="12" t="s">
        <v>138</v>
      </c>
      <c r="E6" s="12" t="s">
        <v>220</v>
      </c>
      <c r="F6" s="12" t="s">
        <v>142</v>
      </c>
      <c r="G6" s="12" t="s">
        <v>144</v>
      </c>
      <c r="H6" s="12" t="s">
        <v>146</v>
      </c>
      <c r="I6" s="12" t="s">
        <v>148</v>
      </c>
      <c r="J6" s="12" t="s">
        <v>221</v>
      </c>
    </row>
    <row r="7" spans="1:10" ht="20.25" customHeight="1">
      <c r="A7" s="15">
        <v>1</v>
      </c>
      <c r="B7" s="77" t="s">
        <v>222</v>
      </c>
      <c r="C7" s="78">
        <v>1038511576.99</v>
      </c>
      <c r="D7" s="78"/>
      <c r="E7" s="78"/>
      <c r="F7" s="78">
        <v>63103330971.93</v>
      </c>
      <c r="G7" s="78"/>
      <c r="H7" s="78"/>
      <c r="I7" s="78">
        <v>801130765.05999994</v>
      </c>
      <c r="J7" s="78">
        <f>SUM(C7:I7)</f>
        <v>64942973313.979996</v>
      </c>
    </row>
    <row r="8" spans="1:10" ht="28.5" customHeight="1">
      <c r="A8" s="15">
        <v>2</v>
      </c>
      <c r="B8" s="21" t="s">
        <v>223</v>
      </c>
      <c r="C8" s="79"/>
      <c r="D8" s="79"/>
      <c r="E8" s="79"/>
      <c r="F8" s="79"/>
      <c r="G8" s="79"/>
      <c r="H8" s="79"/>
      <c r="I8" s="79"/>
      <c r="J8" s="79"/>
    </row>
    <row r="9" spans="1:10" ht="17.25" customHeight="1">
      <c r="A9" s="15">
        <v>3</v>
      </c>
      <c r="B9" s="14" t="s">
        <v>224</v>
      </c>
      <c r="C9" s="79"/>
      <c r="D9" s="79"/>
      <c r="E9" s="79"/>
      <c r="F9" s="79"/>
      <c r="G9" s="79"/>
      <c r="H9" s="79"/>
      <c r="I9" s="79"/>
      <c r="J9" s="79"/>
    </row>
    <row r="10" spans="1:10" ht="20.25" customHeight="1">
      <c r="A10" s="15">
        <v>4</v>
      </c>
      <c r="B10" s="80" t="s">
        <v>225</v>
      </c>
      <c r="C10" s="79"/>
      <c r="D10" s="81"/>
      <c r="E10" s="81"/>
      <c r="F10" s="79"/>
      <c r="G10" s="79"/>
      <c r="H10" s="79"/>
      <c r="I10" s="81">
        <v>11510009.73</v>
      </c>
      <c r="J10" s="81">
        <f>SUM(I10)</f>
        <v>11510009.73</v>
      </c>
    </row>
    <row r="11" spans="1:10" ht="20.25" customHeight="1">
      <c r="A11" s="15">
        <v>5</v>
      </c>
      <c r="B11" s="82" t="s">
        <v>206</v>
      </c>
      <c r="C11" s="15"/>
      <c r="D11" s="15"/>
      <c r="E11" s="15"/>
      <c r="F11" s="15"/>
      <c r="G11" s="15"/>
      <c r="H11" s="15"/>
      <c r="I11" s="15"/>
      <c r="J11" s="15"/>
    </row>
    <row r="12" spans="1:10" ht="20.25" customHeight="1">
      <c r="A12" s="15">
        <v>6</v>
      </c>
      <c r="B12" s="82" t="s">
        <v>226</v>
      </c>
      <c r="C12" s="81"/>
      <c r="D12" s="79"/>
      <c r="E12" s="79"/>
      <c r="F12" s="79"/>
      <c r="G12" s="79"/>
      <c r="H12" s="79"/>
      <c r="I12" s="79"/>
      <c r="J12" s="81">
        <f>SUM(C12:I12)</f>
        <v>0</v>
      </c>
    </row>
    <row r="13" spans="1:10" ht="20.25" customHeight="1">
      <c r="A13" s="15">
        <v>7</v>
      </c>
      <c r="B13" s="82" t="s">
        <v>227</v>
      </c>
      <c r="C13" s="79"/>
      <c r="D13" s="79"/>
      <c r="E13" s="79"/>
      <c r="F13" s="79"/>
      <c r="G13" s="81"/>
      <c r="H13" s="81"/>
      <c r="I13" s="81">
        <v>588213270.24000001</v>
      </c>
      <c r="J13" s="81">
        <f>SUM(C13:I13)</f>
        <v>588213270.24000001</v>
      </c>
    </row>
    <row r="14" spans="1:10" ht="24.75" customHeight="1">
      <c r="A14" s="15">
        <v>8</v>
      </c>
      <c r="B14" s="82" t="s">
        <v>228</v>
      </c>
      <c r="C14" s="79"/>
      <c r="D14" s="79"/>
      <c r="E14" s="79"/>
      <c r="F14" s="81"/>
      <c r="G14" s="81"/>
      <c r="H14" s="81"/>
      <c r="I14" s="81"/>
      <c r="J14" s="81">
        <f>SUM(F14:I14)</f>
        <v>0</v>
      </c>
    </row>
    <row r="15" spans="1:10" ht="22.5" customHeight="1">
      <c r="A15" s="15">
        <v>9</v>
      </c>
      <c r="B15" s="83" t="s">
        <v>229</v>
      </c>
      <c r="C15" s="84">
        <f>SUM(C7:C12)</f>
        <v>1038511576.99</v>
      </c>
      <c r="D15" s="79"/>
      <c r="E15" s="79"/>
      <c r="F15" s="78">
        <f>SUM(F7:F14)</f>
        <v>63103330971.93</v>
      </c>
      <c r="G15" s="78"/>
      <c r="H15" s="78"/>
      <c r="I15" s="78">
        <f>SUM(I7+I10-I13)</f>
        <v>224427504.54999995</v>
      </c>
      <c r="J15" s="78">
        <f>SUM(J7+J10-J13)</f>
        <v>64366270053.470001</v>
      </c>
    </row>
    <row r="16" spans="1:10" ht="24" customHeight="1">
      <c r="A16" s="15">
        <v>10</v>
      </c>
      <c r="B16" s="21" t="s">
        <v>223</v>
      </c>
      <c r="C16" s="84"/>
      <c r="D16" s="79"/>
      <c r="E16" s="79"/>
      <c r="F16" s="78"/>
      <c r="G16" s="78"/>
      <c r="H16" s="78"/>
      <c r="I16" s="78"/>
      <c r="J16" s="78"/>
    </row>
    <row r="17" spans="1:10" ht="17.25" customHeight="1">
      <c r="A17" s="15">
        <v>11</v>
      </c>
      <c r="B17" s="14" t="s">
        <v>224</v>
      </c>
      <c r="C17" s="84"/>
      <c r="D17" s="79"/>
      <c r="E17" s="79"/>
      <c r="F17" s="78"/>
      <c r="G17" s="78"/>
      <c r="H17" s="78"/>
      <c r="I17" s="78"/>
      <c r="J17" s="78"/>
    </row>
    <row r="18" spans="1:10" ht="21.75" customHeight="1">
      <c r="A18" s="15">
        <v>12</v>
      </c>
      <c r="B18" s="80" t="s">
        <v>225</v>
      </c>
      <c r="C18" s="79"/>
      <c r="D18" s="81"/>
      <c r="E18" s="81"/>
      <c r="F18" s="79"/>
      <c r="G18" s="79"/>
      <c r="H18" s="79"/>
      <c r="I18" s="81">
        <f>738908036.06-157112016.5</f>
        <v>581796019.55999994</v>
      </c>
      <c r="J18" s="81">
        <f>SUM(I18)</f>
        <v>581796019.55999994</v>
      </c>
    </row>
    <row r="19" spans="1:10" ht="21.75" customHeight="1">
      <c r="A19" s="15">
        <v>13</v>
      </c>
      <c r="B19" s="82" t="s">
        <v>206</v>
      </c>
      <c r="C19" s="15"/>
      <c r="D19" s="15"/>
      <c r="E19" s="15"/>
      <c r="F19" s="15"/>
      <c r="G19" s="15"/>
      <c r="H19" s="15"/>
      <c r="I19" s="15"/>
      <c r="J19" s="15"/>
    </row>
    <row r="20" spans="1:10" ht="21.75" customHeight="1">
      <c r="A20" s="15">
        <v>14</v>
      </c>
      <c r="B20" s="82" t="s">
        <v>226</v>
      </c>
      <c r="C20" s="81"/>
      <c r="D20" s="79"/>
      <c r="E20" s="79"/>
      <c r="F20" s="79"/>
      <c r="G20" s="79"/>
      <c r="H20" s="79"/>
      <c r="I20" s="79"/>
      <c r="J20" s="81">
        <f>SUM(C20:I20)</f>
        <v>0</v>
      </c>
    </row>
    <row r="21" spans="1:10" ht="21.75" customHeight="1">
      <c r="A21" s="15">
        <v>15</v>
      </c>
      <c r="B21" s="82" t="s">
        <v>227</v>
      </c>
      <c r="C21" s="79"/>
      <c r="D21" s="79"/>
      <c r="E21" s="79"/>
      <c r="F21" s="79"/>
      <c r="G21" s="81"/>
      <c r="H21" s="81"/>
      <c r="I21" s="81"/>
      <c r="J21" s="81">
        <f>SUM(C21:I21)</f>
        <v>0</v>
      </c>
    </row>
    <row r="22" spans="1:10" ht="27" customHeight="1">
      <c r="A22" s="15">
        <v>16</v>
      </c>
      <c r="B22" s="82" t="s">
        <v>228</v>
      </c>
      <c r="C22" s="79"/>
      <c r="D22" s="79"/>
      <c r="E22" s="79"/>
      <c r="F22" s="81"/>
      <c r="G22" s="81"/>
      <c r="H22" s="81"/>
      <c r="I22" s="81"/>
      <c r="J22" s="81">
        <f>SUM(F22:I22)</f>
        <v>0</v>
      </c>
    </row>
    <row r="23" spans="1:10" ht="27" customHeight="1">
      <c r="A23" s="15">
        <v>17</v>
      </c>
      <c r="B23" s="83" t="s">
        <v>230</v>
      </c>
      <c r="C23" s="84">
        <f>SUM(C15)</f>
        <v>1038511576.99</v>
      </c>
      <c r="D23" s="79"/>
      <c r="E23" s="79"/>
      <c r="F23" s="78">
        <f>SUM(F15)</f>
        <v>63103330971.93</v>
      </c>
      <c r="G23" s="78"/>
      <c r="H23" s="78"/>
      <c r="I23" s="78">
        <f>SUM(I15+I18-I21)</f>
        <v>806223524.1099999</v>
      </c>
      <c r="J23" s="78">
        <f>J15+J18-J21</f>
        <v>64948066073.029999</v>
      </c>
    </row>
    <row r="24" spans="1:10" ht="27" customHeight="1">
      <c r="A24" s="57"/>
      <c r="B24" s="85"/>
      <c r="C24" s="86"/>
      <c r="D24" s="87"/>
      <c r="E24" s="87"/>
      <c r="F24" s="88"/>
      <c r="G24" s="88"/>
      <c r="H24" s="88"/>
      <c r="I24" s="88"/>
      <c r="J24" s="88"/>
    </row>
    <row r="25" spans="1:10" ht="20.25" customHeight="1">
      <c r="A25" s="1"/>
      <c r="B25" s="1"/>
      <c r="C25" s="1" t="s">
        <v>231</v>
      </c>
      <c r="D25" s="1"/>
      <c r="E25" s="1"/>
      <c r="F25" s="1"/>
      <c r="G25" s="1"/>
      <c r="H25" s="1"/>
      <c r="I25" s="1"/>
      <c r="J25" s="53"/>
    </row>
    <row r="26" spans="1:10" ht="20.25" customHeight="1">
      <c r="A26" s="1"/>
      <c r="B26" s="1"/>
      <c r="C26" s="1" t="s">
        <v>232</v>
      </c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J28" s="48"/>
    </row>
  </sheetData>
  <pageMargins left="0.41" right="0.2" top="0.71" bottom="0.35" header="0.5" footer="0.18"/>
  <pageSetup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66"/>
  <sheetViews>
    <sheetView workbookViewId="0"/>
  </sheetViews>
  <sheetFormatPr defaultRowHeight="12.75"/>
  <cols>
    <col min="1" max="1" width="7.85546875" customWidth="1"/>
    <col min="2" max="2" width="57" customWidth="1"/>
    <col min="3" max="3" width="20.140625" customWidth="1"/>
    <col min="4" max="4" width="19.42578125" customWidth="1"/>
    <col min="5" max="5" width="14.42578125" customWidth="1"/>
    <col min="6" max="6" width="12.5703125" customWidth="1"/>
    <col min="8" max="8" width="53.5703125" customWidth="1"/>
    <col min="9" max="9" width="19" customWidth="1"/>
    <col min="10" max="10" width="22.140625" customWidth="1"/>
    <col min="11" max="11" width="15.28515625" customWidth="1"/>
    <col min="14" max="14" width="52.7109375" customWidth="1"/>
    <col min="15" max="15" width="19.42578125" customWidth="1"/>
    <col min="16" max="16" width="18.85546875" customWidth="1"/>
    <col min="17" max="17" width="15.42578125" customWidth="1"/>
    <col min="20" max="20" width="50.42578125" customWidth="1"/>
    <col min="21" max="21" width="20.85546875" customWidth="1"/>
    <col min="22" max="22" width="20.7109375" customWidth="1"/>
    <col min="23" max="23" width="14.5703125" customWidth="1"/>
    <col min="26" max="26" width="51.28515625" customWidth="1"/>
    <col min="27" max="27" width="19.7109375" customWidth="1"/>
    <col min="28" max="28" width="22" customWidth="1"/>
    <col min="29" max="29" width="14.42578125" customWidth="1"/>
    <col min="32" max="32" width="53.7109375" customWidth="1"/>
    <col min="33" max="33" width="19.42578125" customWidth="1"/>
    <col min="34" max="34" width="20" customWidth="1"/>
    <col min="35" max="35" width="12.42578125" customWidth="1"/>
  </cols>
  <sheetData>
    <row r="1" spans="1:35" ht="15.75">
      <c r="A1" s="1"/>
      <c r="B1" s="4" t="s">
        <v>233</v>
      </c>
      <c r="C1" s="1"/>
      <c r="D1" s="1"/>
      <c r="E1" s="1"/>
      <c r="F1" s="1"/>
      <c r="G1" s="1"/>
      <c r="H1" s="4" t="s">
        <v>234</v>
      </c>
      <c r="I1" s="1"/>
      <c r="J1" s="1"/>
      <c r="K1" s="1"/>
      <c r="L1" s="1"/>
      <c r="M1" s="1"/>
      <c r="N1" s="4" t="s">
        <v>234</v>
      </c>
      <c r="O1" s="1"/>
      <c r="P1" s="1"/>
      <c r="Q1" s="1"/>
      <c r="R1" s="1"/>
      <c r="S1" s="1"/>
      <c r="T1" s="4" t="s">
        <v>234</v>
      </c>
      <c r="U1" s="1"/>
      <c r="V1" s="1"/>
      <c r="W1" s="1"/>
      <c r="X1" s="1"/>
      <c r="Y1" s="1"/>
      <c r="Z1" s="4" t="s">
        <v>234</v>
      </c>
      <c r="AA1" s="1"/>
      <c r="AB1" s="1"/>
      <c r="AC1" s="1"/>
      <c r="AD1" s="1"/>
      <c r="AE1" s="1"/>
      <c r="AF1" s="4" t="s">
        <v>234</v>
      </c>
      <c r="AG1" s="1"/>
      <c r="AH1" s="1"/>
      <c r="AI1" s="1"/>
    </row>
    <row r="2" spans="1:35">
      <c r="A2" s="55" t="s">
        <v>178</v>
      </c>
      <c r="B2" s="56"/>
      <c r="C2" s="1"/>
      <c r="D2" s="1"/>
      <c r="E2" s="1"/>
      <c r="F2" s="1"/>
      <c r="G2" s="55" t="s">
        <v>235</v>
      </c>
      <c r="H2" s="56"/>
      <c r="I2" s="1"/>
      <c r="J2" s="1"/>
      <c r="K2" s="1"/>
      <c r="L2" s="1"/>
      <c r="M2" s="55" t="s">
        <v>236</v>
      </c>
      <c r="N2" s="56"/>
      <c r="O2" s="1"/>
      <c r="P2" s="1"/>
      <c r="Q2" s="1"/>
      <c r="R2" s="1"/>
      <c r="S2" s="55" t="s">
        <v>237</v>
      </c>
      <c r="T2" s="56"/>
      <c r="U2" s="1"/>
      <c r="V2" s="1"/>
      <c r="W2" s="1"/>
      <c r="X2" s="1"/>
      <c r="Y2" s="55" t="s">
        <v>238</v>
      </c>
      <c r="Z2" s="56"/>
      <c r="AA2" s="1"/>
      <c r="AB2" s="1"/>
      <c r="AC2" s="1"/>
      <c r="AD2" s="1"/>
      <c r="AE2" s="55" t="s">
        <v>26</v>
      </c>
      <c r="AF2" s="56"/>
      <c r="AG2" s="1"/>
      <c r="AH2" s="1"/>
      <c r="AI2" s="1"/>
    </row>
    <row r="3" spans="1:35">
      <c r="A3" s="1"/>
      <c r="B3" s="1" t="s">
        <v>239</v>
      </c>
      <c r="C3" s="1" t="s">
        <v>240</v>
      </c>
      <c r="D3" s="1"/>
      <c r="E3" s="1"/>
      <c r="F3" s="1"/>
      <c r="G3" s="1"/>
      <c r="H3" s="1" t="s">
        <v>239</v>
      </c>
      <c r="I3" s="1" t="s">
        <v>240</v>
      </c>
      <c r="J3" s="1"/>
      <c r="K3" s="1"/>
      <c r="L3" s="1"/>
      <c r="M3" s="1"/>
      <c r="N3" s="1" t="s">
        <v>239</v>
      </c>
      <c r="O3" s="1" t="s">
        <v>241</v>
      </c>
      <c r="P3" s="1"/>
      <c r="Q3" s="1"/>
      <c r="R3" s="1"/>
      <c r="S3" s="1"/>
      <c r="T3" s="1" t="s">
        <v>239</v>
      </c>
      <c r="U3" s="1" t="s">
        <v>240</v>
      </c>
      <c r="V3" s="1"/>
      <c r="W3" s="1"/>
      <c r="X3" s="1"/>
      <c r="Y3" s="1"/>
      <c r="Z3" s="1" t="s">
        <v>239</v>
      </c>
      <c r="AA3" s="1" t="s">
        <v>240</v>
      </c>
      <c r="AB3" s="1"/>
      <c r="AC3" s="1"/>
      <c r="AD3" s="1"/>
      <c r="AE3" s="1"/>
      <c r="AF3" s="1" t="s">
        <v>239</v>
      </c>
      <c r="AG3" s="1" t="s">
        <v>240</v>
      </c>
      <c r="AH3" s="1"/>
      <c r="AI3" s="1"/>
    </row>
    <row r="4" spans="1:35">
      <c r="A4" s="1"/>
      <c r="B4" s="1"/>
      <c r="C4" s="1"/>
      <c r="D4" s="1" t="s">
        <v>242</v>
      </c>
      <c r="E4" s="1"/>
      <c r="F4" s="1"/>
      <c r="G4" s="1"/>
      <c r="H4" s="1"/>
      <c r="I4" s="1"/>
      <c r="J4" s="1" t="s">
        <v>242</v>
      </c>
      <c r="K4" s="1"/>
      <c r="L4" s="1"/>
      <c r="M4" s="1"/>
      <c r="N4" s="1"/>
      <c r="O4" s="1"/>
      <c r="P4" s="1" t="s">
        <v>242</v>
      </c>
      <c r="Q4" s="1"/>
      <c r="R4" s="1"/>
      <c r="S4" s="1"/>
      <c r="T4" s="1"/>
      <c r="U4" s="1"/>
      <c r="V4" s="1" t="s">
        <v>242</v>
      </c>
      <c r="W4" s="1"/>
      <c r="X4" s="1"/>
      <c r="Y4" s="1"/>
      <c r="Z4" s="1"/>
      <c r="AA4" s="1"/>
      <c r="AB4" s="1" t="s">
        <v>242</v>
      </c>
      <c r="AC4" s="1"/>
      <c r="AD4" s="1"/>
      <c r="AE4" s="1"/>
      <c r="AF4" s="1"/>
      <c r="AG4" s="1"/>
      <c r="AH4" s="1" t="s">
        <v>242</v>
      </c>
      <c r="AI4" s="1"/>
    </row>
    <row r="5" spans="1:35" ht="50.25" customHeight="1">
      <c r="A5" s="12" t="s">
        <v>37</v>
      </c>
      <c r="B5" s="12" t="s">
        <v>34</v>
      </c>
      <c r="C5" s="12" t="s">
        <v>243</v>
      </c>
      <c r="D5" s="12" t="s">
        <v>244</v>
      </c>
      <c r="E5" s="1"/>
      <c r="F5" s="1"/>
      <c r="G5" s="12" t="s">
        <v>37</v>
      </c>
      <c r="H5" s="12" t="s">
        <v>34</v>
      </c>
      <c r="I5" s="12" t="s">
        <v>243</v>
      </c>
      <c r="J5" s="12" t="s">
        <v>244</v>
      </c>
      <c r="K5" s="1"/>
      <c r="L5" s="1"/>
      <c r="M5" s="12" t="s">
        <v>37</v>
      </c>
      <c r="N5" s="12" t="s">
        <v>34</v>
      </c>
      <c r="O5" s="12" t="s">
        <v>243</v>
      </c>
      <c r="P5" s="12" t="s">
        <v>244</v>
      </c>
      <c r="Q5" s="1"/>
      <c r="R5" s="1"/>
      <c r="S5" s="12" t="s">
        <v>37</v>
      </c>
      <c r="T5" s="12" t="s">
        <v>34</v>
      </c>
      <c r="U5" s="12" t="s">
        <v>243</v>
      </c>
      <c r="V5" s="12" t="s">
        <v>244</v>
      </c>
      <c r="W5" s="1"/>
      <c r="X5" s="1"/>
      <c r="Y5" s="12" t="s">
        <v>37</v>
      </c>
      <c r="Z5" s="12" t="s">
        <v>34</v>
      </c>
      <c r="AA5" s="12" t="s">
        <v>243</v>
      </c>
      <c r="AB5" s="12" t="s">
        <v>244</v>
      </c>
      <c r="AC5" s="1"/>
      <c r="AD5" s="1"/>
      <c r="AE5" s="12" t="s">
        <v>37</v>
      </c>
      <c r="AF5" s="12" t="s">
        <v>34</v>
      </c>
      <c r="AG5" s="12" t="s">
        <v>243</v>
      </c>
      <c r="AH5" s="12" t="s">
        <v>244</v>
      </c>
      <c r="AI5" s="1"/>
    </row>
    <row r="6" spans="1:35">
      <c r="A6" s="13">
        <v>1</v>
      </c>
      <c r="B6" s="14" t="s">
        <v>245</v>
      </c>
      <c r="C6" s="19"/>
      <c r="D6" s="19"/>
      <c r="E6" s="1"/>
      <c r="F6" s="1"/>
      <c r="G6" s="13">
        <v>1</v>
      </c>
      <c r="H6" s="14" t="s">
        <v>245</v>
      </c>
      <c r="I6" s="19"/>
      <c r="J6" s="19"/>
      <c r="K6" s="1"/>
      <c r="L6" s="1"/>
      <c r="M6" s="13">
        <v>1</v>
      </c>
      <c r="N6" s="14" t="s">
        <v>245</v>
      </c>
      <c r="O6" s="19"/>
      <c r="P6" s="19"/>
      <c r="Q6" s="1"/>
      <c r="R6" s="1"/>
      <c r="S6" s="13">
        <v>1</v>
      </c>
      <c r="T6" s="14" t="s">
        <v>245</v>
      </c>
      <c r="U6" s="19"/>
      <c r="V6" s="19"/>
      <c r="W6" s="1"/>
      <c r="X6" s="1"/>
      <c r="Y6" s="13">
        <v>1</v>
      </c>
      <c r="Z6" s="14" t="s">
        <v>245</v>
      </c>
      <c r="AA6" s="19"/>
      <c r="AB6" s="19"/>
      <c r="AC6" s="1"/>
      <c r="AD6" s="1"/>
      <c r="AE6" s="13">
        <v>1</v>
      </c>
      <c r="AF6" s="14" t="s">
        <v>245</v>
      </c>
      <c r="AG6" s="19"/>
      <c r="AH6" s="19"/>
      <c r="AI6" s="1"/>
    </row>
    <row r="7" spans="1:35">
      <c r="A7" s="13" t="s">
        <v>246</v>
      </c>
      <c r="B7" s="14" t="s">
        <v>247</v>
      </c>
      <c r="C7" s="46">
        <f>SUM(C8:C13)</f>
        <v>61237957120.919998</v>
      </c>
      <c r="D7" s="46">
        <f>SUM(D8:D13)</f>
        <v>75425969247.590012</v>
      </c>
      <c r="E7" s="1"/>
      <c r="F7" s="1"/>
      <c r="G7" s="19" t="s">
        <v>246</v>
      </c>
      <c r="H7" s="14" t="s">
        <v>247</v>
      </c>
      <c r="I7" s="89"/>
      <c r="J7" s="20">
        <f>SUM(J8:J13)</f>
        <v>62209158576.07</v>
      </c>
      <c r="K7" s="1"/>
      <c r="L7" s="1"/>
      <c r="M7" s="19" t="s">
        <v>246</v>
      </c>
      <c r="N7" s="14" t="s">
        <v>247</v>
      </c>
      <c r="O7" s="89"/>
      <c r="P7" s="89">
        <f>SUM(P8:P13)</f>
        <v>5164129097.4099998</v>
      </c>
      <c r="Q7" s="1"/>
      <c r="R7" s="1"/>
      <c r="S7" s="19" t="s">
        <v>246</v>
      </c>
      <c r="T7" s="14" t="s">
        <v>247</v>
      </c>
      <c r="U7" s="89"/>
      <c r="V7" s="89">
        <v>4232781651.5599999</v>
      </c>
      <c r="W7" s="1"/>
      <c r="X7" s="1"/>
      <c r="Y7" s="19" t="s">
        <v>246</v>
      </c>
      <c r="Z7" s="14" t="s">
        <v>247</v>
      </c>
      <c r="AA7" s="89"/>
      <c r="AB7" s="89">
        <f>SUM(AB8:AB13)</f>
        <v>1414669166.8200002</v>
      </c>
      <c r="AC7" s="1"/>
      <c r="AD7" s="1"/>
      <c r="AE7" s="19" t="s">
        <v>246</v>
      </c>
      <c r="AF7" s="14" t="s">
        <v>247</v>
      </c>
      <c r="AG7" s="89"/>
      <c r="AH7" s="89">
        <f>SUM(AH8:AH13)</f>
        <v>2405230755.73</v>
      </c>
      <c r="AI7" s="1"/>
    </row>
    <row r="8" spans="1:35">
      <c r="A8" s="111"/>
      <c r="B8" s="21" t="s">
        <v>248</v>
      </c>
      <c r="C8" s="17">
        <v>58411598241.629997</v>
      </c>
      <c r="D8" s="17">
        <f>+J8+P8+V8+AB8+AH8</f>
        <v>73848827650.390015</v>
      </c>
      <c r="E8" s="1"/>
      <c r="F8" s="1"/>
      <c r="G8" s="111"/>
      <c r="H8" s="21" t="s">
        <v>248</v>
      </c>
      <c r="I8" s="90"/>
      <c r="J8" s="18">
        <v>60983880991.050003</v>
      </c>
      <c r="K8" s="1"/>
      <c r="L8" s="1"/>
      <c r="M8" s="111"/>
      <c r="N8" s="21" t="s">
        <v>248</v>
      </c>
      <c r="O8" s="90"/>
      <c r="P8" s="90">
        <v>5016161475.2600002</v>
      </c>
      <c r="Q8" s="1"/>
      <c r="R8" s="1"/>
      <c r="S8" s="111"/>
      <c r="T8" s="21" t="s">
        <v>248</v>
      </c>
      <c r="U8" s="90"/>
      <c r="V8" s="90">
        <v>4118048670.5900002</v>
      </c>
      <c r="W8" s="1"/>
      <c r="X8" s="1"/>
      <c r="Y8" s="111"/>
      <c r="Z8" s="21" t="s">
        <v>248</v>
      </c>
      <c r="AA8" s="90"/>
      <c r="AB8" s="90">
        <v>1382190089.1900001</v>
      </c>
      <c r="AC8" s="1"/>
      <c r="AD8" s="1"/>
      <c r="AE8" s="111"/>
      <c r="AF8" s="21" t="s">
        <v>248</v>
      </c>
      <c r="AG8" s="90"/>
      <c r="AH8" s="90">
        <v>2348546424.3000002</v>
      </c>
      <c r="AI8" s="1"/>
    </row>
    <row r="9" spans="1:35">
      <c r="A9" s="112"/>
      <c r="B9" s="15" t="s">
        <v>249</v>
      </c>
      <c r="C9" s="17"/>
      <c r="D9" s="17">
        <f t="shared" ref="D9:D22" si="0">+J9+P9+V9+AB9+AH9</f>
        <v>0</v>
      </c>
      <c r="E9" s="1"/>
      <c r="F9" s="1"/>
      <c r="G9" s="112"/>
      <c r="H9" s="15" t="s">
        <v>249</v>
      </c>
      <c r="I9" s="90"/>
      <c r="J9" s="18"/>
      <c r="K9" s="1"/>
      <c r="L9" s="1"/>
      <c r="M9" s="112"/>
      <c r="N9" s="15" t="s">
        <v>249</v>
      </c>
      <c r="O9" s="90"/>
      <c r="P9" s="90"/>
      <c r="Q9" s="1"/>
      <c r="R9" s="1"/>
      <c r="S9" s="112"/>
      <c r="T9" s="15" t="s">
        <v>249</v>
      </c>
      <c r="U9" s="90"/>
      <c r="V9" s="90"/>
      <c r="W9" s="1"/>
      <c r="X9" s="1"/>
      <c r="Y9" s="112"/>
      <c r="Z9" s="15" t="s">
        <v>249</v>
      </c>
      <c r="AA9" s="90"/>
      <c r="AB9" s="90"/>
      <c r="AC9" s="1"/>
      <c r="AD9" s="1"/>
      <c r="AE9" s="112"/>
      <c r="AF9" s="15" t="s">
        <v>249</v>
      </c>
      <c r="AG9" s="90"/>
      <c r="AH9" s="90"/>
      <c r="AI9" s="1"/>
    </row>
    <row r="10" spans="1:35">
      <c r="A10" s="112"/>
      <c r="B10" s="15" t="s">
        <v>250</v>
      </c>
      <c r="C10" s="17"/>
      <c r="D10" s="17">
        <f t="shared" si="0"/>
        <v>3148314</v>
      </c>
      <c r="E10" s="1"/>
      <c r="F10" s="1"/>
      <c r="G10" s="112"/>
      <c r="H10" s="15" t="s">
        <v>250</v>
      </c>
      <c r="I10" s="90"/>
      <c r="J10" s="18">
        <v>2369050</v>
      </c>
      <c r="K10" s="1"/>
      <c r="L10" s="1"/>
      <c r="M10" s="112"/>
      <c r="N10" s="15" t="s">
        <v>250</v>
      </c>
      <c r="O10" s="90"/>
      <c r="P10" s="90"/>
      <c r="Q10" s="1"/>
      <c r="R10" s="1"/>
      <c r="S10" s="112"/>
      <c r="T10" s="15" t="s">
        <v>250</v>
      </c>
      <c r="U10" s="90"/>
      <c r="V10" s="90">
        <v>779264</v>
      </c>
      <c r="W10" s="1"/>
      <c r="X10" s="1"/>
      <c r="Y10" s="112"/>
      <c r="Z10" s="15" t="s">
        <v>250</v>
      </c>
      <c r="AA10" s="90"/>
      <c r="AB10" s="90"/>
      <c r="AC10" s="1"/>
      <c r="AD10" s="1"/>
      <c r="AE10" s="112"/>
      <c r="AF10" s="15" t="s">
        <v>250</v>
      </c>
      <c r="AG10" s="90"/>
      <c r="AH10" s="90"/>
      <c r="AI10" s="1"/>
    </row>
    <row r="11" spans="1:35">
      <c r="A11" s="112"/>
      <c r="B11" s="15" t="s">
        <v>251</v>
      </c>
      <c r="C11" s="17"/>
      <c r="D11" s="17">
        <f t="shared" si="0"/>
        <v>0</v>
      </c>
      <c r="E11" s="1"/>
      <c r="F11" s="1"/>
      <c r="G11" s="112"/>
      <c r="H11" s="15" t="s">
        <v>251</v>
      </c>
      <c r="I11" s="90"/>
      <c r="J11" s="18"/>
      <c r="K11" s="1"/>
      <c r="L11" s="1"/>
      <c r="M11" s="112"/>
      <c r="N11" s="15" t="s">
        <v>251</v>
      </c>
      <c r="O11" s="90"/>
      <c r="P11" s="90"/>
      <c r="Q11" s="1"/>
      <c r="R11" s="1"/>
      <c r="S11" s="112"/>
      <c r="T11" s="15" t="s">
        <v>251</v>
      </c>
      <c r="U11" s="90"/>
      <c r="V11" s="90"/>
      <c r="W11" s="1"/>
      <c r="X11" s="1"/>
      <c r="Y11" s="112"/>
      <c r="Z11" s="15" t="s">
        <v>251</v>
      </c>
      <c r="AA11" s="90"/>
      <c r="AB11" s="90"/>
      <c r="AC11" s="1"/>
      <c r="AD11" s="1"/>
      <c r="AE11" s="112"/>
      <c r="AF11" s="15" t="s">
        <v>251</v>
      </c>
      <c r="AG11" s="90"/>
      <c r="AH11" s="90"/>
      <c r="AI11" s="1"/>
    </row>
    <row r="12" spans="1:35">
      <c r="A12" s="112"/>
      <c r="B12" s="15" t="s">
        <v>252</v>
      </c>
      <c r="C12" s="17"/>
      <c r="D12" s="17">
        <f t="shared" si="0"/>
        <v>0</v>
      </c>
      <c r="E12" s="1"/>
      <c r="F12" s="1"/>
      <c r="G12" s="112"/>
      <c r="H12" s="15" t="s">
        <v>252</v>
      </c>
      <c r="I12" s="90"/>
      <c r="J12" s="18"/>
      <c r="K12" s="1"/>
      <c r="L12" s="1"/>
      <c r="M12" s="112"/>
      <c r="N12" s="15" t="s">
        <v>252</v>
      </c>
      <c r="O12" s="90"/>
      <c r="P12" s="90"/>
      <c r="Q12" s="1"/>
      <c r="R12" s="1"/>
      <c r="S12" s="112"/>
      <c r="T12" s="15" t="s">
        <v>252</v>
      </c>
      <c r="U12" s="90"/>
      <c r="V12" s="90"/>
      <c r="W12" s="1"/>
      <c r="X12" s="1"/>
      <c r="Y12" s="112"/>
      <c r="Z12" s="15" t="s">
        <v>252</v>
      </c>
      <c r="AA12" s="90"/>
      <c r="AB12" s="90"/>
      <c r="AC12" s="1"/>
      <c r="AD12" s="1"/>
      <c r="AE12" s="112"/>
      <c r="AF12" s="15" t="s">
        <v>252</v>
      </c>
      <c r="AG12" s="90"/>
      <c r="AH12" s="90"/>
      <c r="AI12" s="1"/>
    </row>
    <row r="13" spans="1:35">
      <c r="A13" s="113"/>
      <c r="B13" s="15" t="s">
        <v>253</v>
      </c>
      <c r="C13" s="17">
        <v>2826358879.29</v>
      </c>
      <c r="D13" s="17">
        <f>+J13+P13+V13+AB13+AH13</f>
        <v>1573993283.2000003</v>
      </c>
      <c r="E13" s="1"/>
      <c r="F13" s="1"/>
      <c r="G13" s="113"/>
      <c r="H13" s="15" t="s">
        <v>253</v>
      </c>
      <c r="I13" s="90"/>
      <c r="J13" s="18">
        <f>1222908535.02</f>
        <v>1222908535.02</v>
      </c>
      <c r="K13" s="1"/>
      <c r="L13" s="1"/>
      <c r="M13" s="113"/>
      <c r="N13" s="15" t="s">
        <v>253</v>
      </c>
      <c r="O13" s="90"/>
      <c r="P13" s="90">
        <v>147967622.15000001</v>
      </c>
      <c r="Q13" s="1"/>
      <c r="R13" s="1"/>
      <c r="S13" s="113"/>
      <c r="T13" s="15" t="s">
        <v>253</v>
      </c>
      <c r="U13" s="90"/>
      <c r="V13" s="90">
        <v>113953716.97</v>
      </c>
      <c r="W13" s="1"/>
      <c r="X13" s="1"/>
      <c r="Y13" s="113"/>
      <c r="Z13" s="15" t="s">
        <v>253</v>
      </c>
      <c r="AA13" s="90"/>
      <c r="AB13" s="90">
        <v>32479077.629999999</v>
      </c>
      <c r="AC13" s="1"/>
      <c r="AD13" s="1"/>
      <c r="AE13" s="113"/>
      <c r="AF13" s="15" t="s">
        <v>253</v>
      </c>
      <c r="AG13" s="90"/>
      <c r="AH13" s="90">
        <v>56684331.43</v>
      </c>
      <c r="AI13" s="1"/>
    </row>
    <row r="14" spans="1:35">
      <c r="A14" s="13" t="s">
        <v>62</v>
      </c>
      <c r="B14" s="14" t="s">
        <v>254</v>
      </c>
      <c r="C14" s="46">
        <f>SUM(C15:C23)</f>
        <v>60667374655.139999</v>
      </c>
      <c r="D14" s="46">
        <f>SUM(D15:D23)</f>
        <v>72419198238.350006</v>
      </c>
      <c r="E14" s="1"/>
      <c r="F14" s="1"/>
      <c r="G14" s="13" t="s">
        <v>62</v>
      </c>
      <c r="H14" s="14" t="s">
        <v>254</v>
      </c>
      <c r="I14" s="89"/>
      <c r="J14" s="20">
        <f>SUM(J15:J23)</f>
        <v>72147063604.720001</v>
      </c>
      <c r="K14" s="1"/>
      <c r="L14" s="1"/>
      <c r="M14" s="13" t="s">
        <v>62</v>
      </c>
      <c r="N14" s="14" t="s">
        <v>254</v>
      </c>
      <c r="O14" s="89"/>
      <c r="P14" s="89">
        <f>SUM(P15:P23)</f>
        <v>160535394.97</v>
      </c>
      <c r="Q14" s="1"/>
      <c r="R14" s="1"/>
      <c r="S14" s="13" t="s">
        <v>62</v>
      </c>
      <c r="T14" s="14" t="s">
        <v>254</v>
      </c>
      <c r="U14" s="89"/>
      <c r="V14" s="89">
        <f>SUM(V15:V23)</f>
        <v>92164697.129999995</v>
      </c>
      <c r="W14" s="1"/>
      <c r="X14" s="1"/>
      <c r="Y14" s="13" t="s">
        <v>62</v>
      </c>
      <c r="Z14" s="14" t="s">
        <v>254</v>
      </c>
      <c r="AA14" s="89"/>
      <c r="AB14" s="89">
        <f>SUM(AB15:AB23)</f>
        <v>15385498.239999998</v>
      </c>
      <c r="AC14" s="1"/>
      <c r="AD14" s="1"/>
      <c r="AE14" s="13" t="s">
        <v>62</v>
      </c>
      <c r="AF14" s="14" t="s">
        <v>254</v>
      </c>
      <c r="AG14" s="89"/>
      <c r="AH14" s="89">
        <f>SUM(AH15:AH23)</f>
        <v>4049043.2900000028</v>
      </c>
      <c r="AI14" s="1"/>
    </row>
    <row r="15" spans="1:35">
      <c r="A15" s="114"/>
      <c r="B15" s="15" t="s">
        <v>255</v>
      </c>
      <c r="C15" s="17">
        <v>5662059874.25</v>
      </c>
      <c r="D15" s="17">
        <f t="shared" si="0"/>
        <v>6098963747.6099997</v>
      </c>
      <c r="E15" s="1"/>
      <c r="F15" s="1"/>
      <c r="G15" s="114"/>
      <c r="H15" s="15" t="s">
        <v>255</v>
      </c>
      <c r="I15" s="91"/>
      <c r="J15" s="18">
        <v>5971333264.9099998</v>
      </c>
      <c r="K15" s="1"/>
      <c r="L15" s="1"/>
      <c r="M15" s="114"/>
      <c r="N15" s="15" t="s">
        <v>255</v>
      </c>
      <c r="O15" s="91"/>
      <c r="P15" s="90">
        <v>37391800</v>
      </c>
      <c r="Q15" s="1"/>
      <c r="R15" s="1"/>
      <c r="S15" s="114"/>
      <c r="T15" s="15" t="s">
        <v>255</v>
      </c>
      <c r="U15" s="91"/>
      <c r="V15" s="90">
        <v>39668532.700000003</v>
      </c>
      <c r="W15" s="1"/>
      <c r="X15" s="1"/>
      <c r="Y15" s="114"/>
      <c r="Z15" s="15" t="s">
        <v>255</v>
      </c>
      <c r="AA15" s="91"/>
      <c r="AB15" s="90">
        <v>16584300</v>
      </c>
      <c r="AC15" s="1"/>
      <c r="AD15" s="1"/>
      <c r="AE15" s="114"/>
      <c r="AF15" s="15" t="s">
        <v>255</v>
      </c>
      <c r="AG15" s="91"/>
      <c r="AH15" s="90">
        <v>33985850</v>
      </c>
      <c r="AI15" s="1"/>
    </row>
    <row r="16" spans="1:35">
      <c r="A16" s="115"/>
      <c r="B16" s="21" t="s">
        <v>256</v>
      </c>
      <c r="C16" s="17">
        <v>1489773813.5999999</v>
      </c>
      <c r="D16" s="17">
        <f t="shared" si="0"/>
        <v>1848028551.9400001</v>
      </c>
      <c r="E16" s="1"/>
      <c r="F16" s="1"/>
      <c r="G16" s="115"/>
      <c r="H16" s="21" t="s">
        <v>256</v>
      </c>
      <c r="I16" s="91"/>
      <c r="J16" s="18">
        <v>1847766886.9400001</v>
      </c>
      <c r="K16" s="1"/>
      <c r="L16" s="1"/>
      <c r="M16" s="115"/>
      <c r="N16" s="21" t="s">
        <v>256</v>
      </c>
      <c r="O16" s="91"/>
      <c r="P16" s="90"/>
      <c r="Q16" s="1"/>
      <c r="R16" s="1"/>
      <c r="S16" s="115"/>
      <c r="T16" s="21" t="s">
        <v>256</v>
      </c>
      <c r="U16" s="91"/>
      <c r="V16" s="90"/>
      <c r="W16" s="1"/>
      <c r="X16" s="1"/>
      <c r="Y16" s="115"/>
      <c r="Z16" s="21" t="s">
        <v>256</v>
      </c>
      <c r="AA16" s="91"/>
      <c r="AB16" s="90">
        <v>261665</v>
      </c>
      <c r="AC16" s="1"/>
      <c r="AD16" s="1"/>
      <c r="AE16" s="115"/>
      <c r="AF16" s="21" t="s">
        <v>256</v>
      </c>
      <c r="AG16" s="91"/>
      <c r="AH16" s="90"/>
      <c r="AI16" s="1"/>
    </row>
    <row r="17" spans="1:35">
      <c r="A17" s="115"/>
      <c r="B17" s="21" t="s">
        <v>257</v>
      </c>
      <c r="C17" s="17">
        <v>6703492508.9300003</v>
      </c>
      <c r="D17" s="17">
        <f t="shared" si="0"/>
        <v>4625315373.3400002</v>
      </c>
      <c r="E17" s="1"/>
      <c r="F17" s="1"/>
      <c r="G17" s="115"/>
      <c r="H17" s="21" t="s">
        <v>257</v>
      </c>
      <c r="I17" s="91"/>
      <c r="J17" s="18">
        <v>4620163433.3400002</v>
      </c>
      <c r="K17" s="1"/>
      <c r="L17" s="1"/>
      <c r="M17" s="115"/>
      <c r="N17" s="21" t="s">
        <v>257</v>
      </c>
      <c r="O17" s="91"/>
      <c r="P17" s="90"/>
      <c r="Q17" s="1"/>
      <c r="R17" s="1"/>
      <c r="S17" s="115"/>
      <c r="T17" s="21" t="s">
        <v>257</v>
      </c>
      <c r="U17" s="91"/>
      <c r="V17" s="90">
        <v>4145850</v>
      </c>
      <c r="W17" s="1"/>
      <c r="X17" s="1"/>
      <c r="Y17" s="115"/>
      <c r="Z17" s="21" t="s">
        <v>257</v>
      </c>
      <c r="AA17" s="91"/>
      <c r="AB17" s="90">
        <v>396090</v>
      </c>
      <c r="AC17" s="1"/>
      <c r="AD17" s="1"/>
      <c r="AE17" s="115"/>
      <c r="AF17" s="21" t="s">
        <v>257</v>
      </c>
      <c r="AG17" s="91"/>
      <c r="AH17" s="90">
        <v>610000</v>
      </c>
      <c r="AI17" s="1"/>
    </row>
    <row r="18" spans="1:35">
      <c r="A18" s="115"/>
      <c r="B18" s="15" t="s">
        <v>258</v>
      </c>
      <c r="C18" s="17">
        <v>25648099.399999999</v>
      </c>
      <c r="D18" s="17">
        <f t="shared" si="0"/>
        <v>10575790.82</v>
      </c>
      <c r="E18" s="1"/>
      <c r="F18" s="1"/>
      <c r="G18" s="115"/>
      <c r="H18" s="15" t="s">
        <v>258</v>
      </c>
      <c r="I18" s="91"/>
      <c r="J18" s="18">
        <v>2614714.6</v>
      </c>
      <c r="K18" s="1"/>
      <c r="L18" s="1"/>
      <c r="M18" s="115"/>
      <c r="N18" s="15" t="s">
        <v>258</v>
      </c>
      <c r="O18" s="91"/>
      <c r="P18" s="90"/>
      <c r="Q18" s="1"/>
      <c r="R18" s="1"/>
      <c r="S18" s="115"/>
      <c r="T18" s="15" t="s">
        <v>258</v>
      </c>
      <c r="U18" s="91"/>
      <c r="V18" s="90">
        <v>5104901.5</v>
      </c>
      <c r="W18" s="1"/>
      <c r="X18" s="1"/>
      <c r="Y18" s="115"/>
      <c r="Z18" s="15" t="s">
        <v>258</v>
      </c>
      <c r="AA18" s="91"/>
      <c r="AB18" s="90">
        <v>2749914.72</v>
      </c>
      <c r="AC18" s="1"/>
      <c r="AD18" s="1"/>
      <c r="AE18" s="115"/>
      <c r="AF18" s="15" t="s">
        <v>258</v>
      </c>
      <c r="AG18" s="91"/>
      <c r="AH18" s="90">
        <v>106260</v>
      </c>
      <c r="AI18" s="1"/>
    </row>
    <row r="19" spans="1:35" ht="15.75" customHeight="1">
      <c r="A19" s="115"/>
      <c r="B19" s="21" t="s">
        <v>259</v>
      </c>
      <c r="C19" s="17">
        <v>734717807</v>
      </c>
      <c r="D19" s="17">
        <f t="shared" si="0"/>
        <v>923169233</v>
      </c>
      <c r="E19" s="1"/>
      <c r="F19" s="1"/>
      <c r="G19" s="115"/>
      <c r="H19" s="21" t="s">
        <v>259</v>
      </c>
      <c r="I19" s="91"/>
      <c r="J19" s="18">
        <v>921919233</v>
      </c>
      <c r="K19" s="1"/>
      <c r="L19" s="1"/>
      <c r="M19" s="115"/>
      <c r="N19" s="21" t="s">
        <v>259</v>
      </c>
      <c r="O19" s="91"/>
      <c r="P19" s="90"/>
      <c r="Q19" s="1"/>
      <c r="R19" s="1"/>
      <c r="S19" s="115"/>
      <c r="T19" s="21" t="s">
        <v>259</v>
      </c>
      <c r="U19" s="91"/>
      <c r="V19" s="90">
        <v>1250000</v>
      </c>
      <c r="W19" s="1"/>
      <c r="X19" s="1"/>
      <c r="Y19" s="115"/>
      <c r="Z19" s="21" t="s">
        <v>259</v>
      </c>
      <c r="AA19" s="91"/>
      <c r="AB19" s="90"/>
      <c r="AC19" s="1"/>
      <c r="AD19" s="1"/>
      <c r="AE19" s="115"/>
      <c r="AF19" s="21" t="s">
        <v>259</v>
      </c>
      <c r="AG19" s="91"/>
      <c r="AH19" s="90"/>
      <c r="AI19" s="1"/>
    </row>
    <row r="20" spans="1:35">
      <c r="A20" s="115"/>
      <c r="B20" s="15" t="s">
        <v>260</v>
      </c>
      <c r="C20" s="17">
        <v>720387.89</v>
      </c>
      <c r="D20" s="17">
        <f t="shared" si="0"/>
        <v>676957.33</v>
      </c>
      <c r="E20" s="1"/>
      <c r="F20" s="1"/>
      <c r="G20" s="115"/>
      <c r="H20" s="15" t="s">
        <v>260</v>
      </c>
      <c r="I20" s="91"/>
      <c r="J20" s="18">
        <v>676957.33</v>
      </c>
      <c r="K20" s="1"/>
      <c r="L20" s="1"/>
      <c r="M20" s="115"/>
      <c r="N20" s="15" t="s">
        <v>260</v>
      </c>
      <c r="O20" s="91"/>
      <c r="P20" s="90"/>
      <c r="Q20" s="1"/>
      <c r="R20" s="1"/>
      <c r="S20" s="115"/>
      <c r="T20" s="15" t="s">
        <v>260</v>
      </c>
      <c r="U20" s="91"/>
      <c r="V20" s="90"/>
      <c r="W20" s="1"/>
      <c r="X20" s="1"/>
      <c r="Y20" s="115"/>
      <c r="Z20" s="15" t="s">
        <v>260</v>
      </c>
      <c r="AA20" s="91"/>
      <c r="AB20" s="90"/>
      <c r="AC20" s="1"/>
      <c r="AD20" s="1"/>
      <c r="AE20" s="115"/>
      <c r="AF20" s="15" t="s">
        <v>260</v>
      </c>
      <c r="AG20" s="91"/>
      <c r="AH20" s="90"/>
      <c r="AI20" s="1"/>
    </row>
    <row r="21" spans="1:35">
      <c r="A21" s="115"/>
      <c r="B21" s="15" t="s">
        <v>261</v>
      </c>
      <c r="C21" s="17">
        <v>2393430741.7800002</v>
      </c>
      <c r="D21" s="17">
        <f t="shared" si="0"/>
        <v>2749703794.6199999</v>
      </c>
      <c r="E21" s="1"/>
      <c r="F21" s="1"/>
      <c r="G21" s="115"/>
      <c r="H21" s="15" t="s">
        <v>261</v>
      </c>
      <c r="I21" s="91"/>
      <c r="J21" s="18">
        <v>2743536824.4400001</v>
      </c>
      <c r="K21" s="1"/>
      <c r="L21" s="1"/>
      <c r="M21" s="115"/>
      <c r="N21" s="15" t="s">
        <v>261</v>
      </c>
      <c r="O21" s="91"/>
      <c r="P21" s="90"/>
      <c r="Q21" s="1"/>
      <c r="R21" s="1"/>
      <c r="S21" s="115"/>
      <c r="T21" s="15" t="s">
        <v>261</v>
      </c>
      <c r="U21" s="91"/>
      <c r="V21" s="90">
        <v>3956741.88</v>
      </c>
      <c r="W21" s="1"/>
      <c r="X21" s="1"/>
      <c r="Y21" s="115"/>
      <c r="Z21" s="15" t="s">
        <v>261</v>
      </c>
      <c r="AA21" s="91"/>
      <c r="AB21" s="90">
        <v>1726525.74</v>
      </c>
      <c r="AC21" s="1"/>
      <c r="AD21" s="1"/>
      <c r="AE21" s="115"/>
      <c r="AF21" s="15" t="s">
        <v>261</v>
      </c>
      <c r="AG21" s="91"/>
      <c r="AH21" s="90">
        <v>483702.56</v>
      </c>
      <c r="AI21" s="1"/>
    </row>
    <row r="22" spans="1:35">
      <c r="A22" s="115"/>
      <c r="B22" s="15" t="s">
        <v>262</v>
      </c>
      <c r="C22" s="17">
        <v>7768427</v>
      </c>
      <c r="D22" s="17">
        <f t="shared" si="0"/>
        <v>2168000</v>
      </c>
      <c r="E22" s="1"/>
      <c r="F22" s="1"/>
      <c r="G22" s="115"/>
      <c r="H22" s="15" t="s">
        <v>262</v>
      </c>
      <c r="I22" s="91"/>
      <c r="J22" s="18">
        <v>2168000</v>
      </c>
      <c r="K22" s="1"/>
      <c r="L22" s="1"/>
      <c r="M22" s="115"/>
      <c r="N22" s="15" t="s">
        <v>262</v>
      </c>
      <c r="O22" s="91"/>
      <c r="P22" s="90"/>
      <c r="Q22" s="1"/>
      <c r="R22" s="1"/>
      <c r="S22" s="115"/>
      <c r="T22" s="15" t="s">
        <v>262</v>
      </c>
      <c r="U22" s="91"/>
      <c r="V22" s="90"/>
      <c r="W22" s="1"/>
      <c r="X22" s="1"/>
      <c r="Y22" s="115"/>
      <c r="Z22" s="15" t="s">
        <v>262</v>
      </c>
      <c r="AA22" s="91"/>
      <c r="AB22" s="90"/>
      <c r="AC22" s="1"/>
      <c r="AD22" s="1"/>
      <c r="AE22" s="115"/>
      <c r="AF22" s="15" t="s">
        <v>262</v>
      </c>
      <c r="AG22" s="91"/>
      <c r="AH22" s="90"/>
      <c r="AI22" s="1"/>
    </row>
    <row r="23" spans="1:35">
      <c r="A23" s="116"/>
      <c r="B23" s="15" t="s">
        <v>263</v>
      </c>
      <c r="C23" s="17">
        <v>43649762995.290001</v>
      </c>
      <c r="D23" s="17">
        <f>+J23+P23+V23+AB23+AH23</f>
        <v>56160596789.69001</v>
      </c>
      <c r="E23" s="1"/>
      <c r="F23" s="1"/>
      <c r="G23" s="116"/>
      <c r="H23" s="15" t="s">
        <v>263</v>
      </c>
      <c r="I23" s="91"/>
      <c r="J23" s="18">
        <f>56057993389.9-3000000-18109099.74</f>
        <v>56036884290.160004</v>
      </c>
      <c r="K23" s="1"/>
      <c r="L23" s="1"/>
      <c r="M23" s="116"/>
      <c r="N23" s="15" t="s">
        <v>263</v>
      </c>
      <c r="O23" s="91"/>
      <c r="P23" s="90">
        <v>123143594.97</v>
      </c>
      <c r="Q23" s="1"/>
      <c r="R23" s="1"/>
      <c r="S23" s="116"/>
      <c r="T23" s="15" t="s">
        <v>263</v>
      </c>
      <c r="U23" s="91"/>
      <c r="V23" s="90">
        <v>38038671.049999997</v>
      </c>
      <c r="W23" s="1"/>
      <c r="X23" s="1"/>
      <c r="Y23" s="116"/>
      <c r="Z23" s="15" t="s">
        <v>263</v>
      </c>
      <c r="AA23" s="91"/>
      <c r="AB23" s="90">
        <v>-6332997.2199999997</v>
      </c>
      <c r="AC23" s="1"/>
      <c r="AD23" s="1"/>
      <c r="AE23" s="116"/>
      <c r="AF23" s="15" t="s">
        <v>263</v>
      </c>
      <c r="AG23" s="91"/>
      <c r="AH23" s="90">
        <v>-31136769.27</v>
      </c>
      <c r="AI23" s="1"/>
    </row>
    <row r="24" spans="1:35" ht="19.5" customHeight="1">
      <c r="A24" s="13">
        <v>1.3</v>
      </c>
      <c r="B24" s="92" t="s">
        <v>264</v>
      </c>
      <c r="C24" s="46">
        <f>+C7-C14</f>
        <v>570582465.77999878</v>
      </c>
      <c r="D24" s="46">
        <f>+D7-D14</f>
        <v>3006771009.2400055</v>
      </c>
      <c r="E24" s="93">
        <f>SUM(D7-D14)</f>
        <v>3006771009.2400055</v>
      </c>
      <c r="F24" s="1"/>
      <c r="G24" s="13">
        <v>1.3</v>
      </c>
      <c r="H24" s="92" t="s">
        <v>264</v>
      </c>
      <c r="I24" s="89"/>
      <c r="J24" s="20">
        <f>SUM(J7-J14)</f>
        <v>-9937905028.6500015</v>
      </c>
      <c r="K24" s="1"/>
      <c r="L24" s="1"/>
      <c r="M24" s="13">
        <v>1.3</v>
      </c>
      <c r="N24" s="92" t="s">
        <v>264</v>
      </c>
      <c r="O24" s="89"/>
      <c r="P24" s="89">
        <f>SUM(P7-P14)</f>
        <v>5003593702.4399996</v>
      </c>
      <c r="Q24" s="1"/>
      <c r="R24" s="1"/>
      <c r="S24" s="13">
        <v>1.3</v>
      </c>
      <c r="T24" s="92" t="s">
        <v>264</v>
      </c>
      <c r="U24" s="89"/>
      <c r="V24" s="89">
        <f>SUM(V7-V14)</f>
        <v>4140616954.4299998</v>
      </c>
      <c r="W24" s="1"/>
      <c r="X24" s="1"/>
      <c r="Y24" s="13">
        <v>1.3</v>
      </c>
      <c r="Z24" s="92" t="s">
        <v>264</v>
      </c>
      <c r="AA24" s="89"/>
      <c r="AB24" s="89">
        <f>SUM(AB7-AB14)</f>
        <v>1399283668.5800002</v>
      </c>
      <c r="AC24" s="1"/>
      <c r="AD24" s="1"/>
      <c r="AE24" s="13">
        <v>1.3</v>
      </c>
      <c r="AF24" s="92" t="s">
        <v>264</v>
      </c>
      <c r="AG24" s="89"/>
      <c r="AH24" s="89">
        <f>SUM(AH7-AH14)</f>
        <v>2401181712.4400001</v>
      </c>
      <c r="AI24" s="1"/>
    </row>
    <row r="25" spans="1:35" ht="15.75" customHeight="1">
      <c r="A25" s="13">
        <v>2</v>
      </c>
      <c r="B25" s="92" t="s">
        <v>265</v>
      </c>
      <c r="C25" s="17"/>
      <c r="D25" s="17"/>
      <c r="E25" s="1"/>
      <c r="F25" s="1"/>
      <c r="G25" s="13">
        <v>2</v>
      </c>
      <c r="H25" s="92" t="s">
        <v>265</v>
      </c>
      <c r="I25" s="90"/>
      <c r="J25" s="18"/>
      <c r="K25" s="1"/>
      <c r="L25" s="1"/>
      <c r="M25" s="13">
        <v>2</v>
      </c>
      <c r="N25" s="92" t="s">
        <v>265</v>
      </c>
      <c r="O25" s="90"/>
      <c r="P25" s="90"/>
      <c r="Q25" s="1"/>
      <c r="R25" s="1"/>
      <c r="S25" s="13">
        <v>2</v>
      </c>
      <c r="T25" s="92" t="s">
        <v>265</v>
      </c>
      <c r="U25" s="90"/>
      <c r="V25" s="90"/>
      <c r="W25" s="1"/>
      <c r="X25" s="1"/>
      <c r="Y25" s="13">
        <v>2</v>
      </c>
      <c r="Z25" s="92" t="s">
        <v>265</v>
      </c>
      <c r="AA25" s="90"/>
      <c r="AB25" s="90"/>
      <c r="AC25" s="1"/>
      <c r="AD25" s="1"/>
      <c r="AE25" s="13">
        <v>2</v>
      </c>
      <c r="AF25" s="92" t="s">
        <v>265</v>
      </c>
      <c r="AG25" s="90"/>
      <c r="AH25" s="90"/>
      <c r="AI25" s="1"/>
    </row>
    <row r="26" spans="1:35">
      <c r="A26" s="13">
        <v>2.1</v>
      </c>
      <c r="B26" s="92" t="s">
        <v>247</v>
      </c>
      <c r="C26" s="46">
        <f>SUM(C27:C34)</f>
        <v>5705948.04</v>
      </c>
      <c r="D26" s="46">
        <f>SUM(D27:D34)</f>
        <v>7923831.6500000004</v>
      </c>
      <c r="E26" s="1"/>
      <c r="F26" s="1"/>
      <c r="G26" s="13">
        <v>2.1</v>
      </c>
      <c r="H26" s="92" t="s">
        <v>247</v>
      </c>
      <c r="I26" s="90"/>
      <c r="J26" s="20">
        <f>SUM(J27:J34)</f>
        <v>7183652.8300000001</v>
      </c>
      <c r="K26" s="1"/>
      <c r="L26" s="1"/>
      <c r="M26" s="13">
        <v>2.1</v>
      </c>
      <c r="N26" s="92" t="s">
        <v>247</v>
      </c>
      <c r="O26" s="90"/>
      <c r="P26" s="89">
        <f>SUM(P27:P34)</f>
        <v>12792.49</v>
      </c>
      <c r="Q26" s="1"/>
      <c r="R26" s="1"/>
      <c r="S26" s="13">
        <v>2.1</v>
      </c>
      <c r="T26" s="92" t="s">
        <v>247</v>
      </c>
      <c r="U26" s="90"/>
      <c r="V26" s="89">
        <f>SUM(V27:V34)</f>
        <v>302654.59999999998</v>
      </c>
      <c r="W26" s="1"/>
      <c r="X26" s="1"/>
      <c r="Y26" s="13">
        <v>2.1</v>
      </c>
      <c r="Z26" s="92" t="s">
        <v>247</v>
      </c>
      <c r="AA26" s="90"/>
      <c r="AB26" s="89">
        <f>SUM(AB27:AB34)</f>
        <v>123422.83</v>
      </c>
      <c r="AC26" s="1"/>
      <c r="AD26" s="1"/>
      <c r="AE26" s="13">
        <v>2.1</v>
      </c>
      <c r="AF26" s="92" t="s">
        <v>247</v>
      </c>
      <c r="AG26" s="90"/>
      <c r="AH26" s="89">
        <f>SUM(AH27:AH34)</f>
        <v>301308.90000000002</v>
      </c>
      <c r="AI26" s="1"/>
    </row>
    <row r="27" spans="1:35">
      <c r="A27" s="114"/>
      <c r="B27" s="15" t="s">
        <v>266</v>
      </c>
      <c r="C27" s="17"/>
      <c r="D27" s="17">
        <f t="shared" ref="D27:D34" si="1">+J27+P27+V27+AB27+AH27</f>
        <v>0</v>
      </c>
      <c r="E27" s="1"/>
      <c r="F27" s="1"/>
      <c r="G27" s="114"/>
      <c r="H27" s="15" t="s">
        <v>266</v>
      </c>
      <c r="I27" s="90"/>
      <c r="J27" s="18"/>
      <c r="K27" s="1"/>
      <c r="L27" s="1"/>
      <c r="M27" s="114"/>
      <c r="N27" s="15" t="s">
        <v>266</v>
      </c>
      <c r="O27" s="90"/>
      <c r="P27" s="90"/>
      <c r="Q27" s="1"/>
      <c r="R27" s="1"/>
      <c r="S27" s="114"/>
      <c r="T27" s="15" t="s">
        <v>266</v>
      </c>
      <c r="U27" s="90"/>
      <c r="V27" s="90"/>
      <c r="W27" s="1"/>
      <c r="X27" s="1"/>
      <c r="Y27" s="114"/>
      <c r="Z27" s="15" t="s">
        <v>266</v>
      </c>
      <c r="AA27" s="90"/>
      <c r="AB27" s="90"/>
      <c r="AC27" s="1"/>
      <c r="AD27" s="1"/>
      <c r="AE27" s="114"/>
      <c r="AF27" s="15" t="s">
        <v>266</v>
      </c>
      <c r="AG27" s="90"/>
      <c r="AH27" s="90"/>
      <c r="AI27" s="1"/>
    </row>
    <row r="28" spans="1:35">
      <c r="A28" s="115"/>
      <c r="B28" s="15" t="s">
        <v>267</v>
      </c>
      <c r="C28" s="17"/>
      <c r="D28" s="17">
        <f t="shared" si="1"/>
        <v>0</v>
      </c>
      <c r="E28" s="1"/>
      <c r="F28" s="1"/>
      <c r="G28" s="115"/>
      <c r="H28" s="15" t="s">
        <v>267</v>
      </c>
      <c r="I28" s="90"/>
      <c r="J28" s="18"/>
      <c r="K28" s="1"/>
      <c r="L28" s="1"/>
      <c r="M28" s="115"/>
      <c r="N28" s="15" t="s">
        <v>267</v>
      </c>
      <c r="O28" s="90"/>
      <c r="P28" s="90"/>
      <c r="Q28" s="1"/>
      <c r="R28" s="1"/>
      <c r="S28" s="115"/>
      <c r="T28" s="15" t="s">
        <v>267</v>
      </c>
      <c r="U28" s="90"/>
      <c r="V28" s="90"/>
      <c r="W28" s="1"/>
      <c r="X28" s="1"/>
      <c r="Y28" s="115"/>
      <c r="Z28" s="15" t="s">
        <v>267</v>
      </c>
      <c r="AA28" s="90"/>
      <c r="AB28" s="90"/>
      <c r="AC28" s="1"/>
      <c r="AD28" s="1"/>
      <c r="AE28" s="115"/>
      <c r="AF28" s="15" t="s">
        <v>267</v>
      </c>
      <c r="AG28" s="90"/>
      <c r="AH28" s="90"/>
      <c r="AI28" s="1"/>
    </row>
    <row r="29" spans="1:35">
      <c r="A29" s="115"/>
      <c r="B29" s="15" t="s">
        <v>268</v>
      </c>
      <c r="C29" s="17"/>
      <c r="D29" s="17">
        <f t="shared" si="1"/>
        <v>0</v>
      </c>
      <c r="E29" s="1"/>
      <c r="F29" s="1"/>
      <c r="G29" s="115"/>
      <c r="H29" s="15" t="s">
        <v>268</v>
      </c>
      <c r="I29" s="90"/>
      <c r="J29" s="18"/>
      <c r="K29" s="1"/>
      <c r="L29" s="1"/>
      <c r="M29" s="115"/>
      <c r="N29" s="15" t="s">
        <v>268</v>
      </c>
      <c r="O29" s="90"/>
      <c r="P29" s="90"/>
      <c r="Q29" s="1"/>
      <c r="R29" s="1"/>
      <c r="S29" s="115"/>
      <c r="T29" s="15" t="s">
        <v>268</v>
      </c>
      <c r="U29" s="90"/>
      <c r="V29" s="90"/>
      <c r="W29" s="1"/>
      <c r="X29" s="1"/>
      <c r="Y29" s="115"/>
      <c r="Z29" s="15" t="s">
        <v>268</v>
      </c>
      <c r="AA29" s="90"/>
      <c r="AB29" s="90"/>
      <c r="AC29" s="1"/>
      <c r="AD29" s="1"/>
      <c r="AE29" s="115"/>
      <c r="AF29" s="15" t="s">
        <v>268</v>
      </c>
      <c r="AG29" s="90"/>
      <c r="AH29" s="90"/>
      <c r="AI29" s="1"/>
    </row>
    <row r="30" spans="1:35">
      <c r="A30" s="115"/>
      <c r="B30" s="15" t="s">
        <v>269</v>
      </c>
      <c r="C30" s="17"/>
      <c r="D30" s="17">
        <f t="shared" si="1"/>
        <v>0</v>
      </c>
      <c r="E30" s="1"/>
      <c r="F30" s="1"/>
      <c r="G30" s="115"/>
      <c r="H30" s="15" t="s">
        <v>269</v>
      </c>
      <c r="I30" s="90"/>
      <c r="J30" s="18"/>
      <c r="K30" s="1"/>
      <c r="L30" s="1"/>
      <c r="M30" s="115"/>
      <c r="N30" s="15" t="s">
        <v>269</v>
      </c>
      <c r="O30" s="90"/>
      <c r="P30" s="90"/>
      <c r="Q30" s="1"/>
      <c r="R30" s="1"/>
      <c r="S30" s="115"/>
      <c r="T30" s="15" t="s">
        <v>269</v>
      </c>
      <c r="U30" s="90"/>
      <c r="V30" s="90"/>
      <c r="W30" s="1"/>
      <c r="X30" s="1"/>
      <c r="Y30" s="115"/>
      <c r="Z30" s="15" t="s">
        <v>269</v>
      </c>
      <c r="AA30" s="90"/>
      <c r="AB30" s="90"/>
      <c r="AC30" s="1"/>
      <c r="AD30" s="1"/>
      <c r="AE30" s="115"/>
      <c r="AF30" s="15" t="s">
        <v>269</v>
      </c>
      <c r="AG30" s="90"/>
      <c r="AH30" s="90"/>
      <c r="AI30" s="1"/>
    </row>
    <row r="31" spans="1:35">
      <c r="A31" s="115"/>
      <c r="B31" s="15" t="s">
        <v>270</v>
      </c>
      <c r="C31" s="17"/>
      <c r="D31" s="17">
        <f t="shared" si="1"/>
        <v>0</v>
      </c>
      <c r="E31" s="1"/>
      <c r="F31" s="1"/>
      <c r="G31" s="115"/>
      <c r="H31" s="15" t="s">
        <v>270</v>
      </c>
      <c r="I31" s="90"/>
      <c r="J31" s="18"/>
      <c r="K31" s="1"/>
      <c r="L31" s="1"/>
      <c r="M31" s="115"/>
      <c r="N31" s="15" t="s">
        <v>270</v>
      </c>
      <c r="O31" s="90"/>
      <c r="P31" s="90"/>
      <c r="Q31" s="1"/>
      <c r="R31" s="1"/>
      <c r="S31" s="115"/>
      <c r="T31" s="15" t="s">
        <v>270</v>
      </c>
      <c r="U31" s="90"/>
      <c r="V31" s="90"/>
      <c r="W31" s="1"/>
      <c r="X31" s="1"/>
      <c r="Y31" s="115"/>
      <c r="Z31" s="15" t="s">
        <v>270</v>
      </c>
      <c r="AA31" s="90"/>
      <c r="AB31" s="90"/>
      <c r="AC31" s="1"/>
      <c r="AD31" s="1"/>
      <c r="AE31" s="115"/>
      <c r="AF31" s="15" t="s">
        <v>270</v>
      </c>
      <c r="AG31" s="90"/>
      <c r="AH31" s="90"/>
      <c r="AI31" s="1"/>
    </row>
    <row r="32" spans="1:35">
      <c r="A32" s="115"/>
      <c r="B32" s="15" t="s">
        <v>271</v>
      </c>
      <c r="C32" s="17">
        <v>5705948.04</v>
      </c>
      <c r="D32" s="17">
        <f>+J32+P32+V32+AB32+AH32</f>
        <v>7923831.6500000004</v>
      </c>
      <c r="E32" s="1"/>
      <c r="F32" s="1"/>
      <c r="G32" s="115"/>
      <c r="H32" s="15" t="s">
        <v>271</v>
      </c>
      <c r="I32" s="90"/>
      <c r="J32" s="18">
        <v>7183652.8300000001</v>
      </c>
      <c r="K32" s="1"/>
      <c r="L32" s="1"/>
      <c r="M32" s="115"/>
      <c r="N32" s="15" t="s">
        <v>271</v>
      </c>
      <c r="O32" s="90"/>
      <c r="P32" s="90">
        <v>12792.49</v>
      </c>
      <c r="Q32" s="1"/>
      <c r="R32" s="1"/>
      <c r="S32" s="115"/>
      <c r="T32" s="15" t="s">
        <v>271</v>
      </c>
      <c r="U32" s="90"/>
      <c r="V32" s="90">
        <v>302654.59999999998</v>
      </c>
      <c r="W32" s="1"/>
      <c r="X32" s="1"/>
      <c r="Y32" s="115"/>
      <c r="Z32" s="15" t="s">
        <v>271</v>
      </c>
      <c r="AA32" s="90"/>
      <c r="AB32" s="90">
        <v>123422.83</v>
      </c>
      <c r="AC32" s="1"/>
      <c r="AD32" s="1"/>
      <c r="AE32" s="115"/>
      <c r="AF32" s="15" t="s">
        <v>271</v>
      </c>
      <c r="AG32" s="90"/>
      <c r="AH32" s="90">
        <v>301308.90000000002</v>
      </c>
      <c r="AI32" s="1"/>
    </row>
    <row r="33" spans="1:35">
      <c r="A33" s="115"/>
      <c r="B33" s="15" t="s">
        <v>272</v>
      </c>
      <c r="C33" s="17"/>
      <c r="D33" s="17">
        <f t="shared" si="1"/>
        <v>0</v>
      </c>
      <c r="E33" s="1"/>
      <c r="F33" s="1"/>
      <c r="G33" s="115"/>
      <c r="H33" s="15" t="s">
        <v>272</v>
      </c>
      <c r="I33" s="90"/>
      <c r="J33" s="18"/>
      <c r="K33" s="1"/>
      <c r="L33" s="1"/>
      <c r="M33" s="115"/>
      <c r="N33" s="15" t="s">
        <v>272</v>
      </c>
      <c r="O33" s="90"/>
      <c r="P33" s="90"/>
      <c r="Q33" s="1"/>
      <c r="R33" s="1"/>
      <c r="S33" s="115"/>
      <c r="T33" s="15" t="s">
        <v>272</v>
      </c>
      <c r="U33" s="90"/>
      <c r="V33" s="90"/>
      <c r="W33" s="1"/>
      <c r="X33" s="1"/>
      <c r="Y33" s="115"/>
      <c r="Z33" s="15" t="s">
        <v>272</v>
      </c>
      <c r="AA33" s="90"/>
      <c r="AB33" s="90"/>
      <c r="AC33" s="1"/>
      <c r="AD33" s="1"/>
      <c r="AE33" s="115"/>
      <c r="AF33" s="15" t="s">
        <v>272</v>
      </c>
      <c r="AG33" s="90"/>
      <c r="AH33" s="90"/>
      <c r="AI33" s="1"/>
    </row>
    <row r="34" spans="1:35">
      <c r="A34" s="115"/>
      <c r="B34" s="15"/>
      <c r="C34" s="17"/>
      <c r="D34" s="17">
        <f t="shared" si="1"/>
        <v>0</v>
      </c>
      <c r="E34" s="1"/>
      <c r="F34" s="1"/>
      <c r="G34" s="115"/>
      <c r="H34" s="15"/>
      <c r="I34" s="90"/>
      <c r="J34" s="18"/>
      <c r="K34" s="1"/>
      <c r="L34" s="1"/>
      <c r="M34" s="115"/>
      <c r="N34" s="15"/>
      <c r="O34" s="90"/>
      <c r="P34" s="90"/>
      <c r="Q34" s="1"/>
      <c r="R34" s="1"/>
      <c r="S34" s="115"/>
      <c r="T34" s="15"/>
      <c r="U34" s="90"/>
      <c r="V34" s="90"/>
      <c r="W34" s="1"/>
      <c r="X34" s="1"/>
      <c r="Y34" s="115"/>
      <c r="Z34" s="15"/>
      <c r="AA34" s="90"/>
      <c r="AB34" s="90"/>
      <c r="AC34" s="1"/>
      <c r="AD34" s="1"/>
      <c r="AE34" s="115"/>
      <c r="AF34" s="15"/>
      <c r="AG34" s="90"/>
      <c r="AH34" s="90"/>
      <c r="AI34" s="1"/>
    </row>
    <row r="35" spans="1:35">
      <c r="A35" s="94" t="s">
        <v>273</v>
      </c>
      <c r="B35" s="14" t="s">
        <v>254</v>
      </c>
      <c r="C35" s="46">
        <f>SUM(C36:C41)</f>
        <v>220634395.19999999</v>
      </c>
      <c r="D35" s="46">
        <f>SUM(D36:D41)</f>
        <v>2733204083</v>
      </c>
      <c r="E35" s="1"/>
      <c r="F35" s="1"/>
      <c r="G35" s="94" t="s">
        <v>273</v>
      </c>
      <c r="H35" s="15" t="s">
        <v>254</v>
      </c>
      <c r="I35" s="89"/>
      <c r="J35" s="20">
        <f>SUM(J36:J41)</f>
        <v>2732977183</v>
      </c>
      <c r="K35" s="1"/>
      <c r="L35" s="1"/>
      <c r="M35" s="94" t="s">
        <v>273</v>
      </c>
      <c r="N35" s="15" t="s">
        <v>254</v>
      </c>
      <c r="O35" s="89"/>
      <c r="P35" s="89">
        <f>SUM(P36:P41)</f>
        <v>191000</v>
      </c>
      <c r="Q35" s="1"/>
      <c r="R35" s="1"/>
      <c r="S35" s="94" t="s">
        <v>273</v>
      </c>
      <c r="T35" s="15" t="s">
        <v>254</v>
      </c>
      <c r="U35" s="89"/>
      <c r="V35" s="89">
        <f>SUM(V36:V41)</f>
        <v>5000</v>
      </c>
      <c r="W35" s="1"/>
      <c r="X35" s="1"/>
      <c r="Y35" s="94" t="s">
        <v>273</v>
      </c>
      <c r="Z35" s="15" t="s">
        <v>254</v>
      </c>
      <c r="AA35" s="89"/>
      <c r="AB35" s="89">
        <f>SUM(AB36:AB41)</f>
        <v>28900</v>
      </c>
      <c r="AC35" s="1"/>
      <c r="AD35" s="1"/>
      <c r="AE35" s="94" t="s">
        <v>273</v>
      </c>
      <c r="AF35" s="15" t="s">
        <v>254</v>
      </c>
      <c r="AG35" s="89"/>
      <c r="AH35" s="89">
        <f>SUM(AH36:AH41)</f>
        <v>2000</v>
      </c>
      <c r="AI35" s="1"/>
    </row>
    <row r="36" spans="1:35">
      <c r="A36" s="114"/>
      <c r="B36" s="15" t="s">
        <v>274</v>
      </c>
      <c r="C36" s="17">
        <v>173074394</v>
      </c>
      <c r="D36" s="95">
        <f t="shared" ref="D36:D41" si="2">+J36+P36+V36+AB36+AH36</f>
        <v>2183056778</v>
      </c>
      <c r="E36" s="1"/>
      <c r="F36" s="1"/>
      <c r="G36" s="114"/>
      <c r="H36" s="15" t="s">
        <v>274</v>
      </c>
      <c r="I36" s="90"/>
      <c r="J36" s="18">
        <v>2183053678</v>
      </c>
      <c r="K36" s="1"/>
      <c r="L36" s="1"/>
      <c r="M36" s="114"/>
      <c r="N36" s="15" t="s">
        <v>274</v>
      </c>
      <c r="O36" s="90"/>
      <c r="P36" s="90"/>
      <c r="Q36" s="1"/>
      <c r="R36" s="1"/>
      <c r="S36" s="114"/>
      <c r="T36" s="15" t="s">
        <v>274</v>
      </c>
      <c r="U36" s="90"/>
      <c r="V36" s="90"/>
      <c r="W36" s="1"/>
      <c r="X36" s="1"/>
      <c r="Y36" s="114"/>
      <c r="Z36" s="15" t="s">
        <v>274</v>
      </c>
      <c r="AA36" s="90"/>
      <c r="AB36" s="90">
        <v>1100</v>
      </c>
      <c r="AC36" s="1"/>
      <c r="AD36" s="1"/>
      <c r="AE36" s="114"/>
      <c r="AF36" s="15" t="s">
        <v>274</v>
      </c>
      <c r="AG36" s="90"/>
      <c r="AH36" s="90">
        <v>2000</v>
      </c>
      <c r="AI36" s="1"/>
    </row>
    <row r="37" spans="1:35">
      <c r="A37" s="115"/>
      <c r="B37" s="15" t="s">
        <v>275</v>
      </c>
      <c r="C37" s="17">
        <v>47560001.200000003</v>
      </c>
      <c r="D37" s="17">
        <f t="shared" si="2"/>
        <v>550147305</v>
      </c>
      <c r="E37" s="1"/>
      <c r="F37" s="1"/>
      <c r="G37" s="115"/>
      <c r="H37" s="15" t="s">
        <v>275</v>
      </c>
      <c r="I37" s="90"/>
      <c r="J37" s="18">
        <f>531814405.26+18109099.74</f>
        <v>549923505</v>
      </c>
      <c r="K37" s="1"/>
      <c r="L37" s="1"/>
      <c r="M37" s="115"/>
      <c r="N37" s="15" t="s">
        <v>275</v>
      </c>
      <c r="O37" s="90"/>
      <c r="P37" s="90">
        <v>191000</v>
      </c>
      <c r="Q37" s="1"/>
      <c r="R37" s="1"/>
      <c r="S37" s="115"/>
      <c r="T37" s="15" t="s">
        <v>275</v>
      </c>
      <c r="U37" s="90"/>
      <c r="V37" s="90">
        <v>5000</v>
      </c>
      <c r="W37" s="1"/>
      <c r="X37" s="1"/>
      <c r="Y37" s="115"/>
      <c r="Z37" s="15" t="s">
        <v>275</v>
      </c>
      <c r="AA37" s="90"/>
      <c r="AB37" s="90">
        <v>27800</v>
      </c>
      <c r="AC37" s="1"/>
      <c r="AD37" s="1"/>
      <c r="AE37" s="115"/>
      <c r="AF37" s="15" t="s">
        <v>275</v>
      </c>
      <c r="AG37" s="90"/>
      <c r="AH37" s="90"/>
      <c r="AI37" s="1"/>
    </row>
    <row r="38" spans="1:35">
      <c r="A38" s="115"/>
      <c r="B38" s="15" t="s">
        <v>276</v>
      </c>
      <c r="C38" s="17"/>
      <c r="D38" s="17">
        <f t="shared" si="2"/>
        <v>0</v>
      </c>
      <c r="E38" s="1"/>
      <c r="F38" s="1"/>
      <c r="G38" s="115"/>
      <c r="H38" s="15" t="s">
        <v>276</v>
      </c>
      <c r="I38" s="90"/>
      <c r="J38" s="18"/>
      <c r="K38" s="1"/>
      <c r="L38" s="1"/>
      <c r="M38" s="115"/>
      <c r="N38" s="15" t="s">
        <v>276</v>
      </c>
      <c r="O38" s="90"/>
      <c r="P38" s="90"/>
      <c r="Q38" s="1"/>
      <c r="R38" s="1"/>
      <c r="S38" s="115"/>
      <c r="T38" s="15" t="s">
        <v>276</v>
      </c>
      <c r="U38" s="90"/>
      <c r="V38" s="90"/>
      <c r="W38" s="1"/>
      <c r="X38" s="1"/>
      <c r="Y38" s="115"/>
      <c r="Z38" s="15" t="s">
        <v>276</v>
      </c>
      <c r="AA38" s="90"/>
      <c r="AB38" s="90"/>
      <c r="AC38" s="1"/>
      <c r="AD38" s="1"/>
      <c r="AE38" s="115"/>
      <c r="AF38" s="15" t="s">
        <v>276</v>
      </c>
      <c r="AG38" s="90"/>
      <c r="AH38" s="90"/>
      <c r="AI38" s="1"/>
    </row>
    <row r="39" spans="1:35">
      <c r="A39" s="115"/>
      <c r="B39" s="15" t="s">
        <v>277</v>
      </c>
      <c r="C39" s="17"/>
      <c r="D39" s="17">
        <f t="shared" si="2"/>
        <v>0</v>
      </c>
      <c r="E39" s="1"/>
      <c r="F39" s="1"/>
      <c r="G39" s="115"/>
      <c r="H39" s="15" t="s">
        <v>277</v>
      </c>
      <c r="I39" s="90"/>
      <c r="J39" s="18"/>
      <c r="K39" s="1"/>
      <c r="L39" s="1"/>
      <c r="M39" s="115"/>
      <c r="N39" s="15" t="s">
        <v>277</v>
      </c>
      <c r="O39" s="90"/>
      <c r="P39" s="90"/>
      <c r="Q39" s="1"/>
      <c r="R39" s="1"/>
      <c r="S39" s="115"/>
      <c r="T39" s="15" t="s">
        <v>277</v>
      </c>
      <c r="U39" s="90"/>
      <c r="V39" s="90"/>
      <c r="W39" s="1"/>
      <c r="X39" s="1"/>
      <c r="Y39" s="115"/>
      <c r="Z39" s="15" t="s">
        <v>277</v>
      </c>
      <c r="AA39" s="90"/>
      <c r="AB39" s="90"/>
      <c r="AC39" s="1"/>
      <c r="AD39" s="1"/>
      <c r="AE39" s="115"/>
      <c r="AF39" s="15" t="s">
        <v>277</v>
      </c>
      <c r="AG39" s="90"/>
      <c r="AH39" s="90"/>
      <c r="AI39" s="1"/>
    </row>
    <row r="40" spans="1:35">
      <c r="A40" s="115"/>
      <c r="B40" s="15" t="s">
        <v>278</v>
      </c>
      <c r="C40" s="17"/>
      <c r="D40" s="17">
        <f t="shared" si="2"/>
        <v>0</v>
      </c>
      <c r="E40" s="1"/>
      <c r="F40" s="1"/>
      <c r="G40" s="115"/>
      <c r="H40" s="15" t="s">
        <v>278</v>
      </c>
      <c r="I40" s="90"/>
      <c r="J40" s="18"/>
      <c r="K40" s="1"/>
      <c r="L40" s="1"/>
      <c r="M40" s="115"/>
      <c r="N40" s="15" t="s">
        <v>278</v>
      </c>
      <c r="O40" s="90"/>
      <c r="P40" s="90"/>
      <c r="Q40" s="1"/>
      <c r="R40" s="1"/>
      <c r="S40" s="115"/>
      <c r="T40" s="15" t="s">
        <v>278</v>
      </c>
      <c r="U40" s="90"/>
      <c r="V40" s="90"/>
      <c r="W40" s="1"/>
      <c r="X40" s="1"/>
      <c r="Y40" s="115"/>
      <c r="Z40" s="15" t="s">
        <v>278</v>
      </c>
      <c r="AA40" s="90"/>
      <c r="AB40" s="90"/>
      <c r="AC40" s="1"/>
      <c r="AD40" s="1"/>
      <c r="AE40" s="115"/>
      <c r="AF40" s="15" t="s">
        <v>278</v>
      </c>
      <c r="AG40" s="90"/>
      <c r="AH40" s="90"/>
      <c r="AI40" s="1"/>
    </row>
    <row r="41" spans="1:35">
      <c r="A41" s="115"/>
      <c r="B41" s="15"/>
      <c r="C41" s="17"/>
      <c r="D41" s="17">
        <f t="shared" si="2"/>
        <v>0</v>
      </c>
      <c r="E41" s="1"/>
      <c r="F41" s="1"/>
      <c r="G41" s="115"/>
      <c r="H41" s="15"/>
      <c r="I41" s="90"/>
      <c r="J41" s="18"/>
      <c r="K41" s="1"/>
      <c r="L41" s="1"/>
      <c r="M41" s="115"/>
      <c r="N41" s="15"/>
      <c r="O41" s="90"/>
      <c r="P41" s="90"/>
      <c r="Q41" s="1"/>
      <c r="R41" s="1"/>
      <c r="S41" s="115"/>
      <c r="T41" s="15"/>
      <c r="U41" s="90"/>
      <c r="V41" s="90"/>
      <c r="W41" s="1"/>
      <c r="X41" s="1"/>
      <c r="Y41" s="115"/>
      <c r="Z41" s="15"/>
      <c r="AA41" s="90"/>
      <c r="AB41" s="90"/>
      <c r="AC41" s="1"/>
      <c r="AD41" s="1"/>
      <c r="AE41" s="115"/>
      <c r="AF41" s="15"/>
      <c r="AG41" s="90"/>
      <c r="AH41" s="90"/>
      <c r="AI41" s="1"/>
    </row>
    <row r="42" spans="1:35" ht="25.5">
      <c r="A42" s="13">
        <v>2.2999999999999998</v>
      </c>
      <c r="B42" s="92" t="s">
        <v>279</v>
      </c>
      <c r="C42" s="46">
        <f>+C26-C35</f>
        <v>-214928447.16</v>
      </c>
      <c r="D42" s="46">
        <f>+D26-D35</f>
        <v>-2725280251.3499999</v>
      </c>
      <c r="E42" s="96"/>
      <c r="F42" s="1"/>
      <c r="G42" s="13">
        <v>2.2999999999999998</v>
      </c>
      <c r="H42" s="92" t="s">
        <v>279</v>
      </c>
      <c r="I42" s="89"/>
      <c r="J42" s="20">
        <f>SUM(J26-J35)</f>
        <v>-2725793530.1700001</v>
      </c>
      <c r="K42" s="1"/>
      <c r="L42" s="1"/>
      <c r="M42" s="13">
        <v>2.2999999999999998</v>
      </c>
      <c r="N42" s="92" t="s">
        <v>279</v>
      </c>
      <c r="O42" s="89"/>
      <c r="P42" s="89">
        <f>SUM(P26-P35)</f>
        <v>-178207.51</v>
      </c>
      <c r="Q42" s="1"/>
      <c r="R42" s="1"/>
      <c r="S42" s="13">
        <v>2.2999999999999998</v>
      </c>
      <c r="T42" s="92" t="s">
        <v>279</v>
      </c>
      <c r="U42" s="89"/>
      <c r="V42" s="89">
        <f>SUM(V26-V35)</f>
        <v>297654.59999999998</v>
      </c>
      <c r="W42" s="1"/>
      <c r="X42" s="1"/>
      <c r="Y42" s="13">
        <v>2.2999999999999998</v>
      </c>
      <c r="Z42" s="92" t="s">
        <v>279</v>
      </c>
      <c r="AA42" s="89"/>
      <c r="AB42" s="89">
        <f>SUM(AB26-AB35)</f>
        <v>94522.83</v>
      </c>
      <c r="AC42" s="1"/>
      <c r="AD42" s="1"/>
      <c r="AE42" s="13">
        <v>2.2999999999999998</v>
      </c>
      <c r="AF42" s="92" t="s">
        <v>279</v>
      </c>
      <c r="AG42" s="89"/>
      <c r="AH42" s="89">
        <f>SUM(AH26-AH35)</f>
        <v>299308.90000000002</v>
      </c>
      <c r="AI42" s="1"/>
    </row>
    <row r="43" spans="1:35" ht="15.75" customHeight="1">
      <c r="A43" s="13">
        <v>3</v>
      </c>
      <c r="B43" s="92" t="s">
        <v>280</v>
      </c>
      <c r="C43" s="17"/>
      <c r="D43" s="17"/>
      <c r="E43" s="1"/>
      <c r="F43" s="1"/>
      <c r="G43" s="13">
        <v>3</v>
      </c>
      <c r="H43" s="92" t="s">
        <v>280</v>
      </c>
      <c r="I43" s="90"/>
      <c r="J43" s="18"/>
      <c r="K43" s="1"/>
      <c r="L43" s="1"/>
      <c r="M43" s="13">
        <v>3</v>
      </c>
      <c r="N43" s="92" t="s">
        <v>280</v>
      </c>
      <c r="O43" s="90"/>
      <c r="P43" s="90"/>
      <c r="Q43" s="1"/>
      <c r="R43" s="1"/>
      <c r="S43" s="13">
        <v>3</v>
      </c>
      <c r="T43" s="92" t="s">
        <v>280</v>
      </c>
      <c r="U43" s="90"/>
      <c r="V43" s="90"/>
      <c r="W43" s="1"/>
      <c r="X43" s="1"/>
      <c r="Y43" s="13">
        <v>3</v>
      </c>
      <c r="Z43" s="92" t="s">
        <v>280</v>
      </c>
      <c r="AA43" s="90"/>
      <c r="AB43" s="90"/>
      <c r="AC43" s="1"/>
      <c r="AD43" s="1"/>
      <c r="AE43" s="13">
        <v>3</v>
      </c>
      <c r="AF43" s="92" t="s">
        <v>280</v>
      </c>
      <c r="AG43" s="90"/>
      <c r="AH43" s="90"/>
      <c r="AI43" s="1"/>
    </row>
    <row r="44" spans="1:35" ht="15.75" customHeight="1">
      <c r="A44" s="13">
        <v>3.1</v>
      </c>
      <c r="B44" s="92" t="s">
        <v>281</v>
      </c>
      <c r="C44" s="46">
        <f>SUM(C45:C48)</f>
        <v>-16558716.59</v>
      </c>
      <c r="D44" s="46">
        <f>SUM(D45:D48)</f>
        <v>-5761293.9299999997</v>
      </c>
      <c r="E44" s="1"/>
      <c r="F44" s="1"/>
      <c r="G44" s="13">
        <v>3.1</v>
      </c>
      <c r="H44" s="92" t="s">
        <v>281</v>
      </c>
      <c r="I44" s="90"/>
      <c r="J44" s="20">
        <f>SUM(J45:J48)</f>
        <v>-5761293.9299999997</v>
      </c>
      <c r="K44" s="1"/>
      <c r="L44" s="1"/>
      <c r="M44" s="13">
        <v>3.1</v>
      </c>
      <c r="N44" s="92" t="s">
        <v>281</v>
      </c>
      <c r="O44" s="90"/>
      <c r="P44" s="89">
        <f>SUM(P45:P48)</f>
        <v>0</v>
      </c>
      <c r="Q44" s="1"/>
      <c r="R44" s="1"/>
      <c r="S44" s="13">
        <v>3.1</v>
      </c>
      <c r="T44" s="92" t="s">
        <v>281</v>
      </c>
      <c r="U44" s="90"/>
      <c r="V44" s="89">
        <f>SUM(V45:V48)</f>
        <v>0</v>
      </c>
      <c r="W44" s="1"/>
      <c r="X44" s="1"/>
      <c r="Y44" s="13">
        <v>3.1</v>
      </c>
      <c r="Z44" s="92" t="s">
        <v>281</v>
      </c>
      <c r="AA44" s="90"/>
      <c r="AB44" s="89">
        <f>SUM(AB45:AB48)</f>
        <v>0</v>
      </c>
      <c r="AC44" s="1"/>
      <c r="AD44" s="1"/>
      <c r="AE44" s="13">
        <v>3.1</v>
      </c>
      <c r="AF44" s="92" t="s">
        <v>281</v>
      </c>
      <c r="AG44" s="90"/>
      <c r="AH44" s="89">
        <f>SUM(AH45:AH48)</f>
        <v>0</v>
      </c>
      <c r="AI44" s="1"/>
    </row>
    <row r="45" spans="1:35" ht="13.5" customHeight="1">
      <c r="A45" s="111"/>
      <c r="B45" s="21" t="s">
        <v>282</v>
      </c>
      <c r="C45" s="17"/>
      <c r="D45" s="17">
        <f t="shared" ref="D45:D48" si="3">+J45+P45+V45+AB45+AH45</f>
        <v>0</v>
      </c>
      <c r="E45" s="1"/>
      <c r="F45" s="1"/>
      <c r="G45" s="111"/>
      <c r="H45" s="21" t="s">
        <v>282</v>
      </c>
      <c r="I45" s="90"/>
      <c r="J45" s="18"/>
      <c r="K45" s="1"/>
      <c r="L45" s="1"/>
      <c r="M45" s="111"/>
      <c r="N45" s="21" t="s">
        <v>282</v>
      </c>
      <c r="O45" s="90"/>
      <c r="P45" s="90"/>
      <c r="Q45" s="1"/>
      <c r="R45" s="1"/>
      <c r="S45" s="111"/>
      <c r="T45" s="21" t="s">
        <v>282</v>
      </c>
      <c r="U45" s="90"/>
      <c r="V45" s="90"/>
      <c r="W45" s="1"/>
      <c r="X45" s="1"/>
      <c r="Y45" s="111"/>
      <c r="Z45" s="21" t="s">
        <v>282</v>
      </c>
      <c r="AA45" s="90"/>
      <c r="AB45" s="90"/>
      <c r="AC45" s="1"/>
      <c r="AD45" s="1"/>
      <c r="AE45" s="111"/>
      <c r="AF45" s="21" t="s">
        <v>282</v>
      </c>
      <c r="AG45" s="90"/>
      <c r="AH45" s="90"/>
      <c r="AI45" s="1"/>
    </row>
    <row r="46" spans="1:35" ht="25.5">
      <c r="A46" s="112"/>
      <c r="B46" s="21" t="s">
        <v>283</v>
      </c>
      <c r="C46" s="17"/>
      <c r="D46" s="17">
        <f t="shared" si="3"/>
        <v>0</v>
      </c>
      <c r="E46" s="1"/>
      <c r="F46" s="1"/>
      <c r="G46" s="112"/>
      <c r="H46" s="21" t="s">
        <v>283</v>
      </c>
      <c r="I46" s="90"/>
      <c r="J46" s="18"/>
      <c r="K46" s="1"/>
      <c r="L46" s="1"/>
      <c r="M46" s="112"/>
      <c r="N46" s="21" t="s">
        <v>283</v>
      </c>
      <c r="O46" s="90"/>
      <c r="P46" s="90"/>
      <c r="Q46" s="1"/>
      <c r="R46" s="1"/>
      <c r="S46" s="112"/>
      <c r="T46" s="21" t="s">
        <v>283</v>
      </c>
      <c r="U46" s="90"/>
      <c r="V46" s="90"/>
      <c r="W46" s="1"/>
      <c r="X46" s="1"/>
      <c r="Y46" s="112"/>
      <c r="Z46" s="21" t="s">
        <v>283</v>
      </c>
      <c r="AA46" s="90"/>
      <c r="AB46" s="90"/>
      <c r="AC46" s="1"/>
      <c r="AD46" s="1"/>
      <c r="AE46" s="112"/>
      <c r="AF46" s="21" t="s">
        <v>283</v>
      </c>
      <c r="AG46" s="90"/>
      <c r="AH46" s="90"/>
      <c r="AI46" s="1"/>
    </row>
    <row r="47" spans="1:35">
      <c r="A47" s="112"/>
      <c r="B47" s="15" t="s">
        <v>284</v>
      </c>
      <c r="C47" s="17">
        <v>-18140000</v>
      </c>
      <c r="D47" s="17">
        <f>+J47+P47+V47+AB47+AH47</f>
        <v>-6120000</v>
      </c>
      <c r="E47" s="1"/>
      <c r="F47" s="1"/>
      <c r="G47" s="112"/>
      <c r="H47" s="15" t="s">
        <v>284</v>
      </c>
      <c r="I47" s="90"/>
      <c r="J47" s="18">
        <v>-6120000</v>
      </c>
      <c r="K47" s="1"/>
      <c r="L47" s="1"/>
      <c r="M47" s="112"/>
      <c r="N47" s="15" t="s">
        <v>284</v>
      </c>
      <c r="O47" s="90"/>
      <c r="P47" s="90"/>
      <c r="Q47" s="1"/>
      <c r="R47" s="1"/>
      <c r="S47" s="112"/>
      <c r="T47" s="15" t="s">
        <v>284</v>
      </c>
      <c r="U47" s="90"/>
      <c r="V47" s="90"/>
      <c r="W47" s="1"/>
      <c r="X47" s="1"/>
      <c r="Y47" s="112"/>
      <c r="Z47" s="15" t="s">
        <v>284</v>
      </c>
      <c r="AA47" s="90"/>
      <c r="AB47" s="90"/>
      <c r="AC47" s="1"/>
      <c r="AD47" s="1"/>
      <c r="AE47" s="112"/>
      <c r="AF47" s="15" t="s">
        <v>284</v>
      </c>
      <c r="AG47" s="90"/>
      <c r="AH47" s="90"/>
      <c r="AI47" s="1"/>
    </row>
    <row r="48" spans="1:35">
      <c r="A48" s="113"/>
      <c r="B48" s="15" t="s">
        <v>285</v>
      </c>
      <c r="C48" s="17">
        <v>1581283.41</v>
      </c>
      <c r="D48" s="17">
        <f t="shared" si="3"/>
        <v>358706.07</v>
      </c>
      <c r="E48" s="1"/>
      <c r="F48" s="1"/>
      <c r="G48" s="113"/>
      <c r="H48" s="15" t="s">
        <v>285</v>
      </c>
      <c r="I48" s="90"/>
      <c r="J48" s="18">
        <v>358706.07</v>
      </c>
      <c r="K48" s="1"/>
      <c r="L48" s="1"/>
      <c r="M48" s="113"/>
      <c r="N48" s="15" t="s">
        <v>285</v>
      </c>
      <c r="O48" s="90"/>
      <c r="P48" s="90"/>
      <c r="Q48" s="1"/>
      <c r="R48" s="1"/>
      <c r="S48" s="113"/>
      <c r="T48" s="15" t="s">
        <v>285</v>
      </c>
      <c r="U48" s="90"/>
      <c r="V48" s="90"/>
      <c r="W48" s="1"/>
      <c r="X48" s="1"/>
      <c r="Y48" s="113"/>
      <c r="Z48" s="15" t="s">
        <v>285</v>
      </c>
      <c r="AA48" s="90"/>
      <c r="AB48" s="90"/>
      <c r="AC48" s="1"/>
      <c r="AD48" s="1"/>
      <c r="AE48" s="113"/>
      <c r="AF48" s="15" t="s">
        <v>285</v>
      </c>
      <c r="AG48" s="90"/>
      <c r="AH48" s="90"/>
      <c r="AI48" s="1"/>
    </row>
    <row r="49" spans="1:35">
      <c r="A49" s="13" t="s">
        <v>286</v>
      </c>
      <c r="B49" s="14" t="s">
        <v>254</v>
      </c>
      <c r="C49" s="46">
        <f>SUM(C50:C54)</f>
        <v>385482739.94</v>
      </c>
      <c r="D49" s="46">
        <f>SUM(D50:D54)</f>
        <v>172180780.83000001</v>
      </c>
      <c r="E49" s="1"/>
      <c r="F49" s="1"/>
      <c r="G49" s="13" t="s">
        <v>286</v>
      </c>
      <c r="H49" s="14" t="s">
        <v>254</v>
      </c>
      <c r="I49" s="89"/>
      <c r="J49" s="20">
        <f>SUM(J50:J54)</f>
        <v>-12749732493.110001</v>
      </c>
      <c r="K49" s="1"/>
      <c r="L49" s="1"/>
      <c r="M49" s="13" t="s">
        <v>286</v>
      </c>
      <c r="N49" s="14" t="s">
        <v>254</v>
      </c>
      <c r="O49" s="89"/>
      <c r="P49" s="89">
        <f>SUM(P50:P54)</f>
        <v>5004013983.3000002</v>
      </c>
      <c r="Q49" s="1"/>
      <c r="R49" s="1"/>
      <c r="S49" s="13" t="s">
        <v>286</v>
      </c>
      <c r="T49" s="14" t="s">
        <v>254</v>
      </c>
      <c r="U49" s="89"/>
      <c r="V49" s="89">
        <f>SUM(V50:V54)</f>
        <v>4128294196.0999999</v>
      </c>
      <c r="W49" s="1"/>
      <c r="X49" s="1"/>
      <c r="Y49" s="13" t="s">
        <v>286</v>
      </c>
      <c r="Z49" s="14" t="s">
        <v>254</v>
      </c>
      <c r="AA49" s="89"/>
      <c r="AB49" s="89">
        <f>SUM(AB50:AB54)</f>
        <v>1388572404.0799999</v>
      </c>
      <c r="AC49" s="1"/>
      <c r="AD49" s="1"/>
      <c r="AE49" s="13" t="s">
        <v>286</v>
      </c>
      <c r="AF49" s="14" t="s">
        <v>254</v>
      </c>
      <c r="AG49" s="89"/>
      <c r="AH49" s="89">
        <f>SUM(AH50:AH54)</f>
        <v>2401032690.46</v>
      </c>
      <c r="AI49" s="1"/>
    </row>
    <row r="50" spans="1:35">
      <c r="A50" s="111"/>
      <c r="B50" s="15" t="s">
        <v>287</v>
      </c>
      <c r="C50" s="17">
        <v>2171549.36</v>
      </c>
      <c r="D50" s="17">
        <f t="shared" ref="D50:D53" si="4">+J50+P50+V50+AB50+AH50</f>
        <v>2171548.6800000002</v>
      </c>
      <c r="E50" s="1"/>
      <c r="F50" s="1"/>
      <c r="G50" s="111"/>
      <c r="H50" s="15" t="s">
        <v>287</v>
      </c>
      <c r="I50" s="90"/>
      <c r="J50" s="18">
        <v>2171548.6800000002</v>
      </c>
      <c r="K50" s="1"/>
      <c r="L50" s="1"/>
      <c r="M50" s="111"/>
      <c r="N50" s="15" t="s">
        <v>287</v>
      </c>
      <c r="O50" s="90"/>
      <c r="P50" s="90"/>
      <c r="Q50" s="1"/>
      <c r="R50" s="1"/>
      <c r="S50" s="111"/>
      <c r="T50" s="15" t="s">
        <v>287</v>
      </c>
      <c r="U50" s="90"/>
      <c r="V50" s="90"/>
      <c r="W50" s="1"/>
      <c r="X50" s="1"/>
      <c r="Y50" s="111"/>
      <c r="Z50" s="15" t="s">
        <v>287</v>
      </c>
      <c r="AA50" s="90"/>
      <c r="AB50" s="90"/>
      <c r="AC50" s="1"/>
      <c r="AD50" s="1"/>
      <c r="AE50" s="111"/>
      <c r="AF50" s="15" t="s">
        <v>287</v>
      </c>
      <c r="AG50" s="90"/>
      <c r="AH50" s="90"/>
      <c r="AI50" s="1"/>
    </row>
    <row r="51" spans="1:35" ht="15.75" customHeight="1">
      <c r="A51" s="112"/>
      <c r="B51" s="21" t="s">
        <v>288</v>
      </c>
      <c r="C51" s="17"/>
      <c r="D51" s="17">
        <f>+J51+P51+V51+AB51+AH51</f>
        <v>0</v>
      </c>
      <c r="E51" s="1"/>
      <c r="F51" s="1"/>
      <c r="G51" s="112"/>
      <c r="H51" s="21" t="s">
        <v>288</v>
      </c>
      <c r="I51" s="90"/>
      <c r="J51" s="97">
        <v>-12921913273.940001</v>
      </c>
      <c r="K51" s="1"/>
      <c r="L51" s="1"/>
      <c r="M51" s="112"/>
      <c r="N51" s="21" t="s">
        <v>288</v>
      </c>
      <c r="O51" s="90"/>
      <c r="P51" s="18">
        <v>5004013983.3000002</v>
      </c>
      <c r="Q51" s="1"/>
      <c r="R51" s="1"/>
      <c r="S51" s="112"/>
      <c r="T51" s="21" t="s">
        <v>288</v>
      </c>
      <c r="U51" s="90"/>
      <c r="V51" s="18">
        <v>4128294196.0999999</v>
      </c>
      <c r="W51" s="1"/>
      <c r="X51" s="1"/>
      <c r="Y51" s="112"/>
      <c r="Z51" s="21" t="s">
        <v>288</v>
      </c>
      <c r="AA51" s="90"/>
      <c r="AB51" s="18">
        <v>1388572404.0799999</v>
      </c>
      <c r="AC51" s="1"/>
      <c r="AD51" s="1"/>
      <c r="AE51" s="112"/>
      <c r="AF51" s="21" t="s">
        <v>288</v>
      </c>
      <c r="AG51" s="90"/>
      <c r="AH51" s="18">
        <v>2401032690.46</v>
      </c>
      <c r="AI51" s="1"/>
    </row>
    <row r="52" spans="1:35">
      <c r="A52" s="112"/>
      <c r="B52" s="15" t="s">
        <v>289</v>
      </c>
      <c r="C52" s="17"/>
      <c r="D52" s="17">
        <f t="shared" si="4"/>
        <v>0</v>
      </c>
      <c r="E52" s="1"/>
      <c r="F52" s="1"/>
      <c r="G52" s="112"/>
      <c r="H52" s="15" t="s">
        <v>289</v>
      </c>
      <c r="I52" s="90"/>
      <c r="J52" s="18"/>
      <c r="K52" s="1"/>
      <c r="L52" s="1"/>
      <c r="M52" s="112"/>
      <c r="N52" s="15" t="s">
        <v>289</v>
      </c>
      <c r="O52" s="90"/>
      <c r="P52" s="90"/>
      <c r="Q52" s="1"/>
      <c r="R52" s="1"/>
      <c r="S52" s="112"/>
      <c r="T52" s="15" t="s">
        <v>289</v>
      </c>
      <c r="U52" s="90"/>
      <c r="V52" s="90"/>
      <c r="W52" s="1"/>
      <c r="X52" s="1"/>
      <c r="Y52" s="112"/>
      <c r="Z52" s="15" t="s">
        <v>289</v>
      </c>
      <c r="AA52" s="90"/>
      <c r="AB52" s="90"/>
      <c r="AC52" s="1"/>
      <c r="AD52" s="1"/>
      <c r="AE52" s="112"/>
      <c r="AF52" s="15" t="s">
        <v>289</v>
      </c>
      <c r="AG52" s="90"/>
      <c r="AH52" s="90"/>
      <c r="AI52" s="1"/>
    </row>
    <row r="53" spans="1:35">
      <c r="A53" s="112"/>
      <c r="B53" s="15" t="s">
        <v>290</v>
      </c>
      <c r="C53" s="17">
        <v>382590618</v>
      </c>
      <c r="D53" s="17">
        <f t="shared" si="4"/>
        <v>168567832.06</v>
      </c>
      <c r="E53" s="1"/>
      <c r="F53" s="1"/>
      <c r="G53" s="112"/>
      <c r="H53" s="15" t="s">
        <v>290</v>
      </c>
      <c r="I53" s="90"/>
      <c r="J53" s="18">
        <v>168567832.06</v>
      </c>
      <c r="K53" s="1"/>
      <c r="L53" s="1"/>
      <c r="M53" s="112"/>
      <c r="N53" s="15" t="s">
        <v>290</v>
      </c>
      <c r="O53" s="90"/>
      <c r="P53" s="90"/>
      <c r="Q53" s="1"/>
      <c r="R53" s="1"/>
      <c r="S53" s="112"/>
      <c r="T53" s="15" t="s">
        <v>290</v>
      </c>
      <c r="U53" s="90"/>
      <c r="V53" s="90"/>
      <c r="W53" s="1"/>
      <c r="X53" s="1"/>
      <c r="Y53" s="112"/>
      <c r="Z53" s="15" t="s">
        <v>290</v>
      </c>
      <c r="AA53" s="90"/>
      <c r="AB53" s="90"/>
      <c r="AC53" s="1"/>
      <c r="AD53" s="1"/>
      <c r="AE53" s="112"/>
      <c r="AF53" s="15" t="s">
        <v>290</v>
      </c>
      <c r="AG53" s="90"/>
      <c r="AH53" s="90"/>
      <c r="AI53" s="1"/>
    </row>
    <row r="54" spans="1:35">
      <c r="A54" s="113"/>
      <c r="B54" s="15" t="s">
        <v>291</v>
      </c>
      <c r="C54" s="17">
        <v>720572.58</v>
      </c>
      <c r="D54" s="17">
        <f>+J54+P54+V54+AB54+AH54</f>
        <v>1441400.09</v>
      </c>
      <c r="E54" s="1"/>
      <c r="F54" s="1"/>
      <c r="G54" s="113"/>
      <c r="H54" s="15" t="s">
        <v>291</v>
      </c>
      <c r="I54" s="90"/>
      <c r="J54" s="18">
        <v>1441400.09</v>
      </c>
      <c r="K54" s="1"/>
      <c r="L54" s="1"/>
      <c r="M54" s="113"/>
      <c r="N54" s="15" t="s">
        <v>291</v>
      </c>
      <c r="O54" s="90"/>
      <c r="P54" s="90"/>
      <c r="Q54" s="1"/>
      <c r="R54" s="1"/>
      <c r="S54" s="113"/>
      <c r="T54" s="15" t="s">
        <v>291</v>
      </c>
      <c r="U54" s="90"/>
      <c r="V54" s="90"/>
      <c r="W54" s="1"/>
      <c r="X54" s="1"/>
      <c r="Y54" s="113"/>
      <c r="Z54" s="15" t="s">
        <v>291</v>
      </c>
      <c r="AA54" s="90"/>
      <c r="AB54" s="90"/>
      <c r="AC54" s="1"/>
      <c r="AD54" s="1"/>
      <c r="AE54" s="113"/>
      <c r="AF54" s="15" t="s">
        <v>291</v>
      </c>
      <c r="AG54" s="90"/>
      <c r="AH54" s="90"/>
      <c r="AI54" s="1"/>
    </row>
    <row r="55" spans="1:35" ht="15.75" customHeight="1">
      <c r="A55" s="13">
        <v>3.3</v>
      </c>
      <c r="B55" s="92" t="s">
        <v>292</v>
      </c>
      <c r="C55" s="46">
        <f>+C44-C49</f>
        <v>-402041456.52999997</v>
      </c>
      <c r="D55" s="46">
        <f>+D44-D49</f>
        <v>-177942074.76000002</v>
      </c>
      <c r="E55" s="53">
        <f>E24+D42+D55</f>
        <v>103548683.13000557</v>
      </c>
      <c r="F55" s="1"/>
      <c r="G55" s="13">
        <v>3.3</v>
      </c>
      <c r="H55" s="92" t="s">
        <v>292</v>
      </c>
      <c r="I55" s="89"/>
      <c r="J55" s="20">
        <f>+J44-J49</f>
        <v>12743971199.18</v>
      </c>
      <c r="K55" s="1"/>
      <c r="L55" s="1"/>
      <c r="M55" s="13">
        <v>3.3</v>
      </c>
      <c r="N55" s="92" t="s">
        <v>292</v>
      </c>
      <c r="O55" s="89"/>
      <c r="P55" s="89">
        <f>+P44-P49</f>
        <v>-5004013983.3000002</v>
      </c>
      <c r="Q55" s="1"/>
      <c r="R55" s="1"/>
      <c r="S55" s="13">
        <v>3.3</v>
      </c>
      <c r="T55" s="92" t="s">
        <v>292</v>
      </c>
      <c r="U55" s="89"/>
      <c r="V55" s="89">
        <f>+V44-V49</f>
        <v>-4128294196.0999999</v>
      </c>
      <c r="W55" s="1"/>
      <c r="X55" s="1"/>
      <c r="Y55" s="13">
        <v>3.3</v>
      </c>
      <c r="Z55" s="92" t="s">
        <v>292</v>
      </c>
      <c r="AA55" s="89"/>
      <c r="AB55" s="89">
        <f>+AB44-AB49</f>
        <v>-1388572404.0799999</v>
      </c>
      <c r="AC55" s="1"/>
      <c r="AD55" s="1"/>
      <c r="AE55" s="13">
        <v>3.3</v>
      </c>
      <c r="AF55" s="92" t="s">
        <v>292</v>
      </c>
      <c r="AG55" s="89"/>
      <c r="AH55" s="89">
        <f>+AH44-AH49</f>
        <v>-2401032690.46</v>
      </c>
      <c r="AI55" s="1"/>
    </row>
    <row r="56" spans="1:35">
      <c r="A56" s="13">
        <v>4</v>
      </c>
      <c r="B56" s="14" t="s">
        <v>293</v>
      </c>
      <c r="C56" s="46">
        <f>+C24+C42+C55</f>
        <v>-46387437.910001159</v>
      </c>
      <c r="D56" s="46">
        <f>+D24+D42+D55</f>
        <v>103548683.13000557</v>
      </c>
      <c r="E56" s="93"/>
      <c r="F56" s="98"/>
      <c r="G56" s="13">
        <v>4</v>
      </c>
      <c r="H56" s="14" t="s">
        <v>293</v>
      </c>
      <c r="I56" s="90"/>
      <c r="J56" s="18">
        <f>SUM(J24+J42+J55)</f>
        <v>80272640.359998703</v>
      </c>
      <c r="K56" s="1"/>
      <c r="L56" s="1"/>
      <c r="M56" s="13">
        <v>4</v>
      </c>
      <c r="N56" s="14" t="s">
        <v>293</v>
      </c>
      <c r="O56" s="90"/>
      <c r="P56" s="18">
        <f>SUM(P24+P42+P55)</f>
        <v>-598488.37000083923</v>
      </c>
      <c r="Q56" s="1"/>
      <c r="R56" s="1"/>
      <c r="S56" s="13">
        <v>4</v>
      </c>
      <c r="T56" s="14" t="s">
        <v>293</v>
      </c>
      <c r="U56" s="90"/>
      <c r="V56" s="18">
        <f>SUM(V24+V42+V55)</f>
        <v>12620412.929999828</v>
      </c>
      <c r="W56" s="1"/>
      <c r="X56" s="1"/>
      <c r="Y56" s="13">
        <v>4</v>
      </c>
      <c r="Z56" s="14" t="s">
        <v>293</v>
      </c>
      <c r="AA56" s="90"/>
      <c r="AB56" s="18">
        <f>SUM(AB24+AB42+AB55)</f>
        <v>10805787.330000162</v>
      </c>
      <c r="AC56" s="1"/>
      <c r="AD56" s="1"/>
      <c r="AE56" s="13">
        <v>4</v>
      </c>
      <c r="AF56" s="14" t="s">
        <v>293</v>
      </c>
      <c r="AG56" s="90"/>
      <c r="AH56" s="18">
        <f>SUM(AH24+AH42+AH55)</f>
        <v>448330.88000011444</v>
      </c>
      <c r="AI56" s="1"/>
    </row>
    <row r="57" spans="1:35" ht="12.75" customHeight="1">
      <c r="A57" s="19">
        <v>5</v>
      </c>
      <c r="B57" s="92" t="s">
        <v>294</v>
      </c>
      <c r="C57" s="46">
        <v>333154025.39999998</v>
      </c>
      <c r="D57" s="46">
        <f t="shared" ref="D57:D58" si="5">+J57+P57+V57+AB57+AH57</f>
        <v>286766587.49000001</v>
      </c>
      <c r="E57" s="53">
        <f>D58-D57</f>
        <v>103548683.13000005</v>
      </c>
      <c r="F57" s="93"/>
      <c r="G57" s="19">
        <v>5</v>
      </c>
      <c r="H57" s="92" t="s">
        <v>294</v>
      </c>
      <c r="I57" s="90"/>
      <c r="J57" s="18">
        <v>266761709.44999999</v>
      </c>
      <c r="K57" s="53">
        <f>J58-J57</f>
        <v>80272640.360000014</v>
      </c>
      <c r="L57" s="1"/>
      <c r="M57" s="19">
        <v>5</v>
      </c>
      <c r="N57" s="92" t="s">
        <v>294</v>
      </c>
      <c r="O57" s="90"/>
      <c r="P57" s="90">
        <v>11360937.98</v>
      </c>
      <c r="Q57" s="53">
        <f>P58-P57</f>
        <v>-598488.37000000104</v>
      </c>
      <c r="R57" s="1"/>
      <c r="S57" s="19">
        <v>5</v>
      </c>
      <c r="T57" s="92" t="s">
        <v>294</v>
      </c>
      <c r="U57" s="90"/>
      <c r="V57" s="90">
        <v>4633557.68</v>
      </c>
      <c r="W57" s="53">
        <f>V58-V57</f>
        <v>12620412.93</v>
      </c>
      <c r="X57" s="1"/>
      <c r="Y57" s="19">
        <v>5</v>
      </c>
      <c r="Z57" s="92" t="s">
        <v>294</v>
      </c>
      <c r="AA57" s="90"/>
      <c r="AB57" s="90">
        <v>2745474.54</v>
      </c>
      <c r="AC57" s="53">
        <f>AB58-AB57</f>
        <v>10805787.329999998</v>
      </c>
      <c r="AD57" s="1"/>
      <c r="AE57" s="19">
        <v>5</v>
      </c>
      <c r="AF57" s="92" t="s">
        <v>294</v>
      </c>
      <c r="AG57" s="90"/>
      <c r="AH57" s="90">
        <v>1264907.8400000001</v>
      </c>
      <c r="AI57" s="53">
        <f>AH58-AH57</f>
        <v>448330.87999999989</v>
      </c>
    </row>
    <row r="58" spans="1:35" ht="15" customHeight="1">
      <c r="A58" s="19">
        <v>6</v>
      </c>
      <c r="B58" s="92" t="s">
        <v>295</v>
      </c>
      <c r="C58" s="46">
        <v>286766587.49000001</v>
      </c>
      <c r="D58" s="46">
        <f t="shared" si="5"/>
        <v>390315270.62000006</v>
      </c>
      <c r="E58" s="1"/>
      <c r="F58" s="1"/>
      <c r="G58" s="19">
        <v>6</v>
      </c>
      <c r="H58" s="92" t="s">
        <v>295</v>
      </c>
      <c r="I58" s="90"/>
      <c r="J58" s="18">
        <v>347034349.81</v>
      </c>
      <c r="K58" s="1"/>
      <c r="L58" s="1"/>
      <c r="M58" s="19">
        <v>6</v>
      </c>
      <c r="N58" s="92" t="s">
        <v>295</v>
      </c>
      <c r="O58" s="90"/>
      <c r="P58" s="90">
        <v>10762449.609999999</v>
      </c>
      <c r="Q58" s="1"/>
      <c r="R58" s="1"/>
      <c r="S58" s="19">
        <v>6</v>
      </c>
      <c r="T58" s="92" t="s">
        <v>295</v>
      </c>
      <c r="U58" s="90"/>
      <c r="V58" s="90">
        <v>17253970.609999999</v>
      </c>
      <c r="W58" s="1"/>
      <c r="X58" s="1"/>
      <c r="Y58" s="19">
        <v>6</v>
      </c>
      <c r="Z58" s="92" t="s">
        <v>295</v>
      </c>
      <c r="AA58" s="90"/>
      <c r="AB58" s="90">
        <v>13551261.869999999</v>
      </c>
      <c r="AC58" s="1"/>
      <c r="AD58" s="1"/>
      <c r="AE58" s="19">
        <v>6</v>
      </c>
      <c r="AF58" s="92" t="s">
        <v>295</v>
      </c>
      <c r="AG58" s="90"/>
      <c r="AH58" s="90">
        <v>1713238.72</v>
      </c>
      <c r="AI58" s="1"/>
    </row>
    <row r="59" spans="1:35" ht="15" customHeight="1">
      <c r="A59" s="1"/>
      <c r="B59" s="99" t="s">
        <v>296</v>
      </c>
      <c r="C59" s="1"/>
      <c r="D59" s="1"/>
      <c r="E59" s="1"/>
      <c r="F59" s="1"/>
      <c r="G59" s="1"/>
      <c r="H59" s="99" t="s">
        <v>296</v>
      </c>
      <c r="I59" s="1"/>
      <c r="J59" s="1"/>
      <c r="K59" s="1"/>
      <c r="L59" s="1"/>
      <c r="M59" s="1"/>
      <c r="N59" s="99" t="s">
        <v>297</v>
      </c>
      <c r="O59" s="1"/>
      <c r="P59" s="1"/>
      <c r="Q59" s="1"/>
      <c r="R59" s="1"/>
      <c r="S59" s="1"/>
      <c r="T59" s="99" t="s">
        <v>298</v>
      </c>
      <c r="U59" s="1"/>
      <c r="V59" s="1"/>
      <c r="W59" s="1"/>
      <c r="X59" s="1"/>
      <c r="Y59" s="1"/>
      <c r="Z59" s="99" t="s">
        <v>299</v>
      </c>
      <c r="AA59" s="1"/>
      <c r="AB59" s="1"/>
      <c r="AC59" s="1"/>
      <c r="AD59" s="1"/>
      <c r="AE59" s="1"/>
      <c r="AF59" s="99" t="s">
        <v>300</v>
      </c>
      <c r="AG59" s="1"/>
      <c r="AH59" s="1"/>
      <c r="AI59" s="1"/>
    </row>
    <row r="60" spans="1:35">
      <c r="A60" s="1"/>
      <c r="B60" s="99" t="s">
        <v>301</v>
      </c>
      <c r="C60" s="1"/>
      <c r="D60" s="1"/>
      <c r="E60" s="1"/>
      <c r="F60" s="1"/>
      <c r="G60" s="1"/>
      <c r="H60" s="99" t="s">
        <v>301</v>
      </c>
      <c r="I60" s="1"/>
      <c r="J60" s="1"/>
      <c r="K60" s="1"/>
      <c r="L60" s="1"/>
      <c r="M60" s="1"/>
      <c r="N60" s="99" t="s">
        <v>302</v>
      </c>
      <c r="O60" s="1"/>
      <c r="P60" s="1"/>
      <c r="Q60" s="1"/>
      <c r="R60" s="1"/>
      <c r="S60" s="1"/>
      <c r="T60" s="99" t="s">
        <v>303</v>
      </c>
      <c r="U60" s="1"/>
      <c r="V60" s="1"/>
      <c r="W60" s="1"/>
      <c r="X60" s="1"/>
      <c r="Y60" s="1"/>
      <c r="Z60" s="99" t="s">
        <v>304</v>
      </c>
      <c r="AA60" s="1"/>
      <c r="AB60" s="1"/>
      <c r="AC60" s="1"/>
      <c r="AD60" s="1"/>
      <c r="AE60" s="1"/>
      <c r="AF60" s="99" t="s">
        <v>305</v>
      </c>
      <c r="AG60" s="1"/>
      <c r="AH60" s="1"/>
      <c r="AI60" s="1"/>
    </row>
    <row r="61" spans="1: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>
      <c r="A62" s="1"/>
      <c r="B62" s="1"/>
      <c r="C62" s="9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6" spans="10:10">
      <c r="J66" s="100">
        <f>+J56-K57</f>
        <v>-1.3113021850585938E-6</v>
      </c>
    </row>
  </sheetData>
  <mergeCells count="36">
    <mergeCell ref="AE15:AE23"/>
    <mergeCell ref="A8:A13"/>
    <mergeCell ref="G8:G13"/>
    <mergeCell ref="M8:M13"/>
    <mergeCell ref="S8:S13"/>
    <mergeCell ref="Y8:Y13"/>
    <mergeCell ref="AE8:AE13"/>
    <mergeCell ref="A15:A23"/>
    <mergeCell ref="G15:G23"/>
    <mergeCell ref="M15:M23"/>
    <mergeCell ref="S15:S23"/>
    <mergeCell ref="Y15:Y23"/>
    <mergeCell ref="AE36:AE41"/>
    <mergeCell ref="A27:A34"/>
    <mergeCell ref="G27:G34"/>
    <mergeCell ref="M27:M34"/>
    <mergeCell ref="S27:S34"/>
    <mergeCell ref="Y27:Y34"/>
    <mergeCell ref="AE27:AE34"/>
    <mergeCell ref="A36:A41"/>
    <mergeCell ref="G36:G41"/>
    <mergeCell ref="M36:M41"/>
    <mergeCell ref="S36:S41"/>
    <mergeCell ref="Y36:Y41"/>
    <mergeCell ref="AE50:AE54"/>
    <mergeCell ref="A45:A48"/>
    <mergeCell ref="G45:G48"/>
    <mergeCell ref="M45:M48"/>
    <mergeCell ref="S45:S48"/>
    <mergeCell ref="Y45:Y48"/>
    <mergeCell ref="AE45:AE48"/>
    <mergeCell ref="A50:A54"/>
    <mergeCell ref="G50:G54"/>
    <mergeCell ref="M50:M54"/>
    <mergeCell ref="S50:S54"/>
    <mergeCell ref="Y50:Y54"/>
  </mergeCells>
  <pageMargins left="0.95" right="0.25" top="0.45" bottom="0.42" header="0.5" footer="0.2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НҮҮР</vt:lpstr>
      <vt:lpstr>balans</vt:lpstr>
      <vt:lpstr>ct-1.1</vt:lpstr>
      <vt:lpstr>CT-2</vt:lpstr>
      <vt:lpstr>CT-3-1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Gobi Coal Mongolia</cp:lastModifiedBy>
  <dcterms:created xsi:type="dcterms:W3CDTF">2020-02-13T08:49:04Z</dcterms:created>
  <dcterms:modified xsi:type="dcterms:W3CDTF">2020-02-13T07:59:46Z</dcterms:modified>
</cp:coreProperties>
</file>