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55" activeTab="0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<sst xmlns="http://schemas.openxmlformats.org/spreadsheetml/2006/main" count="371" uniqueCount="277">
  <si>
    <t>ОРЛОГЫН ДЭЛГЭРЭНГҮЙ ТАЙЛАН</t>
  </si>
  <si>
    <t>/Мянган төгрөг/</t>
  </si>
  <si>
    <t>№</t>
  </si>
  <si>
    <t>Үзүүлэлт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</si>
  <si>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</si>
  <si>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</si>
  <si>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</si>
  <si>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</si>
  <si>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</si>
  <si>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</si>
  <si>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</si>
  <si>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</si>
  <si>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</si>
  <si>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</si>
  <si>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</si>
  <si>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</si>
  <si>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</si>
  <si>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</si>
  <si>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</si>
  <si>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</si>
  <si>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</si>
  <si>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</si>
  <si>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</si>
  <si>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</si>
  <si>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</si>
  <si>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</si>
  <si>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</si>
  <si>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</si>
  <si>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</si>
  <si>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</si>
  <si>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</si>
  <si>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</si>
  <si>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</si>
  <si>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</si>
  <si>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</si>
  <si>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</si>
  <si>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</si>
  <si>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</si>
  <si>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</si>
  <si>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</si>
  <si>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</si>
  <si>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</si>
  <si>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</si>
  <si>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</si>
  <si>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</si>
  <si>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</si>
  <si>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</si>
  <si>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</si>
  <si>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</si>
  <si>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</si>
  <si>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</si>
  <si>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</si>
  <si>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</si>
  <si>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</si>
  <si>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</si>
  <si>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</si>
  <si>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</si>
  <si>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</si>
  <si>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</si>
  <si>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</si>
  <si>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</si>
  <si>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</si>
  <si>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</si>
  <si>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</si>
  <si>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</si>
  <si>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</si>
  <si>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</si>
  <si>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</si>
  <si>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</si>
  <si>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</si>
  <si>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</si>
  <si>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</si>
  <si>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</si>
  <si>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</si>
  <si>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</si>
  <si>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</si>
  <si>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</si>
  <si>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</si>
  <si>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</si>
  <si>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</si>
  <si>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</si>
  <si>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</si>
  <si>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</si>
  <si>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</si>
  <si>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</si>
  <si>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</si>
  <si>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</si>
  <si>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</si>
  <si>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</si>
  <si>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</si>
  <si>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</si>
  <si>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</si>
  <si>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</si>
  <si>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</si>
  <si>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</si>
  <si>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</si>
  <si>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</si>
  <si>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</si>
  <si>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</si>
  <si>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</si>
  <si>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</si>
  <si>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</si>
  <si>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</si>
  <si>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</si>
  <si>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</si>
  <si>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</si>
  <si>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</si>
  <si>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</si>
  <si>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</si>
  <si>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</si>
  <si>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</si>
  <si>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</si>
  <si>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</si>
  <si>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</si>
  <si>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</si>
  <si>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</si>
  <si>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</si>
  <si>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</si>
  <si>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</si>
  <si>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</si>
  <si>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</si>
  <si>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</si>
  <si>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</si>
  <si>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</si>
  <si>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</si>
  <si>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</si>
  <si>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</si>
  <si>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</si>
  <si>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</si>
  <si>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</si>
  <si>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</si>
  <si>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</si>
  <si>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</si>
  <si>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</si>
  <si>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</si>
  <si>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</si>
  <si>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</si>
  <si>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</si>
  <si>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</si>
  <si>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</si>
  <si>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</si>
  <si>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</si>
  <si>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</si>
  <si>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</si>
  <si>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</si>
  <si>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</si>
  <si>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</si>
  <si>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</si>
  <si>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</si>
  <si>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</si>
  <si>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</si>
  <si>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</si>
  <si>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</si>
  <si>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</si>
  <si>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</si>
  <si>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</si>
  <si>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</si>
  <si>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</si>
  <si>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</si>
  <si>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</si>
  <si>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</si>
  <si>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</si>
  <si>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</si>
  <si>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</si>
  <si>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</si>
  <si>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</si>
  <si>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</si>
  <si>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</si>
  <si>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</si>
  <si>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</si>
  <si>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</si>
  <si>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</si>
  <si>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</si>
  <si>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</si>
  <si>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</si>
  <si>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</si>
  <si>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</si>
  <si>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</si>
  <si>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</si>
  <si>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</si>
  <si>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</si>
  <si>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</si>
  <si>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</si>
  <si>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</si>
  <si>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</si>
  <si>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</si>
  <si>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</si>
  <si>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</si>
  <si>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</si>
  <si>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</si>
  <si>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</si>
  <si>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</si>
  <si>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</si>
  <si>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</si>
  <si>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</si>
  <si>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</si>
  <si>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</si>
  <si>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</si>
  <si>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</si>
  <si>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</si>
  <si>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</si>
  <si>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</si>
  <si>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</si>
  <si>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</si>
  <si>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</si>
  <si>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</si>
  <si>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</si>
  <si>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</si>
  <si>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</si>
  <si>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</si>
  <si>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</si>
  <si>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</si>
  <si>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</si>
  <si>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</si>
  <si>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</si>
  <si>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</si>
  <si>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</si>
  <si>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</si>
  <si>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</si>
  <si>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</si>
  <si>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</si>
  <si>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</si>
  <si>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</si>
  <si>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</si>
  <si>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</si>
  <si>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</si>
  <si>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</si>
  <si>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</si>
  <si>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</si>
  <si>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</si>
  <si>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</si>
  <si>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</si>
  <si>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</si>
  <si>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</si>
  <si>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</si>
  <si>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</si>
  <si>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</si>
  <si>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</si>
  <si>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</si>
  <si>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</si>
  <si>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</si>
  <si>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</si>
  <si>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</si>
  <si>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</si>
  <si>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</si>
  <si>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</si>
  <si>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</si>
  <si>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</si>
  <si>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</si>
  <si>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</si>
  <si>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</si>
  <si>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</si>
  <si>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</si>
  <si>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</si>
  <si>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</si>
  <si>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</si>
  <si>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</si>
  <si>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</si>
  <si>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</si>
  <si>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</si>
  <si>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</si>
  <si>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</si>
  <si>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</si>
  <si>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</si>
  <si>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</si>
  <si>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</si>
  <si>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2018 оны 12-р сарын 31-ны үлдэгдэл</t>
  </si>
  <si>
    <t>Байгууллагын нэр: Мандал Даатгал ХК</t>
  </si>
  <si>
    <t>Регистр: 5473489</t>
  </si>
  <si>
    <t>Үнэт цаасны дахин үнэлгээний нэмэгдэл</t>
  </si>
  <si>
    <t>Гүйцэтгэх захирал                                         Б.Жавхлан</t>
  </si>
  <si>
    <t>Ерөнхий нягтлан бодогч                                Г.Баярцэцэг</t>
  </si>
  <si>
    <t>Давхар даатгалын нөхөн төлбөр</t>
  </si>
  <si>
    <t>2019.12.31</t>
  </si>
  <si>
    <t>2019 оны 12-р сарын 31-ны үлдэгдэл</t>
  </si>
  <si>
    <t>2020.09.30</t>
  </si>
  <si>
    <t>2020 оны 09-р сарын 30-ны үлдэгдэл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</si>
</sst>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₮&quot;;\-#,##0\ &quot;₮&quot;"/>
    <numFmt numFmtId="165" formatCode="#,##0\ &quot;₮&quot;;[Red]\-#,##0\ &quot;₮&quot;"/>
    <numFmt numFmtId="166" formatCode="#,##0.00\ &quot;₮&quot;;\-#,##0.00\ &quot;₮&quot;"/>
    <numFmt numFmtId="167" formatCode="#,##0.00\ &quot;₮&quot;;[Red]\-#,##0.00\ &quot;₮&quot;"/>
    <numFmt numFmtId="168" formatCode="_-* #,##0\ &quot;₮&quot;_-;\-* #,##0\ &quot;₮&quot;_-;_-* &quot;-&quot;\ &quot;₮&quot;_-;_-@_-"/>
    <numFmt numFmtId="169" formatCode="_-* #,##0\ _₮_-;\-* #,##0\ _₮_-;_-* &quot;-&quot;\ _₮_-;_-@_-"/>
    <numFmt numFmtId="170" formatCode="_-* #,##0.00\ &quot;₮&quot;_-;\-* #,##0.00\ &quot;₮&quot;_-;_-* &quot;-&quot;??\ &quot;₮&quot;_-;_-@_-"/>
    <numFmt numFmtId="171" formatCode="_-* #,##0.00\ _₮_-;\-* #,##0.00\ _₮_-;_-* &quot;-&quot;??\ _₮_-;_-@_-"/>
    <numFmt numFmtId="172" formatCode="0.0"/>
    <numFmt numFmtId="173" formatCode="#,##0.0"/>
    <numFmt numFmtId="174" formatCode="[$-409]dddd\,\ mmmm\ d\,\ yyyy"/>
    <numFmt numFmtId="175" formatCode="[$-409]h:mm:ss\ AM/PM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" fillId="0" borderId="0" xfId="0" applyFont="1" applyAlignment="1">
      <alignment vertical="top"/>
    </xf>
    <xf numFmtId="173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173" fontId="2" fillId="0" borderId="10" xfId="42" applyNumberFormat="1" applyFont="1" applyBorder="1" applyAlignment="1">
      <alignment horizontal="right" vertical="center" wrapText="1"/>
    </xf>
    <xf numFmtId="173" fontId="1" fillId="0" borderId="10" xfId="42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80" zoomScaleNormal="80" zoomScalePageLayoutView="0" workbookViewId="0" topLeftCell="A10">
      <selection activeCell="E20" sqref="E20"/>
    </sheetView>
  </sheetViews>
  <sheetFormatPr defaultColWidth="9.140625" defaultRowHeight="12.75"/>
  <cols>
    <col min="1" max="1" width="11.28125" style="0" customWidth="1"/>
    <col min="2" max="2" width="51.140625" style="0" customWidth="1"/>
    <col min="3" max="4" width="19.421875" style="0" bestFit="1" customWidth="1"/>
  </cols>
  <sheetData>
    <row r="1" ht="12.75">
      <c r="A1" s="1" t="s">
        <v>267</v>
      </c>
    </row>
    <row r="2" ht="12.75">
      <c r="A2" s="1" t="s">
        <v>268</v>
      </c>
    </row>
    <row r="3" ht="12.75">
      <c r="A3" s="1" t="s">
        <v>60</v>
      </c>
    </row>
    <row r="4" ht="12.75">
      <c r="D4" s="10" t="s">
        <v>1</v>
      </c>
    </row>
    <row r="5" spans="1:4" ht="12.75">
      <c r="A5" s="2" t="s">
        <v>2</v>
      </c>
      <c r="B5" s="2" t="s">
        <v>3</v>
      </c>
      <c r="C5" s="2" t="s">
        <v>273</v>
      </c>
      <c r="D5" s="2" t="s">
        <v>275</v>
      </c>
    </row>
    <row r="6" spans="1:4" ht="12.75">
      <c r="A6" s="5" t="s">
        <v>61</v>
      </c>
      <c r="B6" s="6" t="s">
        <v>62</v>
      </c>
      <c r="C6" s="4">
        <v>0</v>
      </c>
      <c r="D6" s="4">
        <v>0</v>
      </c>
    </row>
    <row r="7" spans="1:4" ht="12.75">
      <c r="A7" s="5" t="s">
        <v>63</v>
      </c>
      <c r="B7" s="6" t="s">
        <v>64</v>
      </c>
      <c r="C7" s="4">
        <v>0</v>
      </c>
      <c r="D7" s="4">
        <v>0</v>
      </c>
    </row>
    <row r="8" spans="1:4" ht="12.75">
      <c r="A8" s="5" t="s">
        <v>65</v>
      </c>
      <c r="B8" s="5" t="s">
        <v>66</v>
      </c>
      <c r="C8" s="4">
        <v>28542500.89</v>
      </c>
      <c r="D8" s="4">
        <v>32663606.4508191</v>
      </c>
    </row>
    <row r="9" spans="1:4" ht="12.75">
      <c r="A9" s="5" t="s">
        <v>67</v>
      </c>
      <c r="B9" s="5" t="s">
        <v>68</v>
      </c>
      <c r="C9" s="4">
        <v>6253418.81</v>
      </c>
      <c r="D9" s="4">
        <v>7064846.3212537</v>
      </c>
    </row>
    <row r="10" spans="1:4" ht="12.75">
      <c r="A10" s="5" t="s">
        <v>69</v>
      </c>
      <c r="B10" s="5" t="s">
        <v>70</v>
      </c>
      <c r="C10" s="4">
        <v>54331.6</v>
      </c>
      <c r="D10" s="4">
        <v>8566.23035</v>
      </c>
    </row>
    <row r="11" spans="1:4" ht="12.75">
      <c r="A11" s="5" t="s">
        <v>71</v>
      </c>
      <c r="B11" s="5" t="s">
        <v>72</v>
      </c>
      <c r="C11" s="4">
        <v>618472.1</v>
      </c>
      <c r="D11" s="4">
        <v>772748.74081</v>
      </c>
    </row>
    <row r="12" spans="1:4" ht="12.75">
      <c r="A12" s="5" t="s">
        <v>73</v>
      </c>
      <c r="B12" s="5" t="s">
        <v>74</v>
      </c>
      <c r="C12" s="4">
        <v>0</v>
      </c>
      <c r="D12" s="4">
        <v>0</v>
      </c>
    </row>
    <row r="13" spans="1:4" ht="12.75">
      <c r="A13" s="5" t="s">
        <v>75</v>
      </c>
      <c r="B13" s="5" t="s">
        <v>76</v>
      </c>
      <c r="C13" s="4">
        <v>23017.89</v>
      </c>
      <c r="D13" s="4">
        <v>44659.52404</v>
      </c>
    </row>
    <row r="14" spans="1:4" ht="12.75">
      <c r="A14" s="5" t="s">
        <v>77</v>
      </c>
      <c r="B14" s="5" t="s">
        <v>78</v>
      </c>
      <c r="C14" s="4">
        <v>1390296.3</v>
      </c>
      <c r="D14" s="4">
        <v>1554602.61544</v>
      </c>
    </row>
    <row r="15" spans="1:4" ht="12.75">
      <c r="A15" s="5" t="s">
        <v>79</v>
      </c>
      <c r="B15" s="5" t="s">
        <v>80</v>
      </c>
      <c r="C15" s="4">
        <v>3257262.98</v>
      </c>
      <c r="D15" s="4">
        <v>8202324.60488</v>
      </c>
    </row>
    <row r="16" spans="1:4" ht="25.5">
      <c r="A16" s="5" t="s">
        <v>81</v>
      </c>
      <c r="B16" s="5" t="s">
        <v>82</v>
      </c>
      <c r="C16" s="4">
        <v>0</v>
      </c>
      <c r="D16" s="4">
        <v>0</v>
      </c>
    </row>
    <row r="17" spans="1:4" ht="12.75">
      <c r="A17" s="5" t="s">
        <v>83</v>
      </c>
      <c r="B17" s="5"/>
      <c r="C17" s="4">
        <v>0</v>
      </c>
      <c r="D17" s="4">
        <v>0</v>
      </c>
    </row>
    <row r="18" spans="1:4" ht="12.75">
      <c r="A18" s="5" t="s">
        <v>84</v>
      </c>
      <c r="B18" s="6" t="s">
        <v>85</v>
      </c>
      <c r="C18" s="9">
        <f>SUM(C8:C17)</f>
        <v>40139300.57</v>
      </c>
      <c r="D18" s="9">
        <f>SUM(D8:D17)</f>
        <v>50311354.4875928</v>
      </c>
    </row>
    <row r="19" spans="1:4" ht="12.75">
      <c r="A19" s="5" t="s">
        <v>86</v>
      </c>
      <c r="B19" s="6" t="s">
        <v>87</v>
      </c>
      <c r="C19" s="4">
        <v>0</v>
      </c>
      <c r="D19" s="4">
        <v>0</v>
      </c>
    </row>
    <row r="20" spans="1:4" ht="12.75">
      <c r="A20" s="5" t="s">
        <v>88</v>
      </c>
      <c r="B20" s="5" t="s">
        <v>89</v>
      </c>
      <c r="C20" s="4">
        <v>537191.51</v>
      </c>
      <c r="D20" s="4">
        <v>698345.8068699999</v>
      </c>
    </row>
    <row r="21" spans="1:4" ht="12.75">
      <c r="A21" s="5" t="s">
        <v>90</v>
      </c>
      <c r="B21" s="5" t="s">
        <v>91</v>
      </c>
      <c r="C21" s="4">
        <v>69518.85</v>
      </c>
      <c r="D21" s="4">
        <v>177149.04906999995</v>
      </c>
    </row>
    <row r="22" spans="1:4" ht="12.75">
      <c r="A22" s="5" t="s">
        <v>92</v>
      </c>
      <c r="B22" s="5" t="s">
        <v>93</v>
      </c>
      <c r="C22" s="4">
        <v>0</v>
      </c>
      <c r="D22" s="4">
        <v>0</v>
      </c>
    </row>
    <row r="23" spans="1:4" ht="12.75">
      <c r="A23" s="5" t="s">
        <v>94</v>
      </c>
      <c r="B23" s="5" t="s">
        <v>95</v>
      </c>
      <c r="C23" s="4">
        <v>0</v>
      </c>
      <c r="D23" s="4">
        <v>0</v>
      </c>
    </row>
    <row r="24" spans="1:4" ht="12.75">
      <c r="A24" s="5" t="s">
        <v>96</v>
      </c>
      <c r="B24" s="5" t="s">
        <v>97</v>
      </c>
      <c r="C24" s="4">
        <v>0</v>
      </c>
      <c r="D24" s="4">
        <v>0</v>
      </c>
    </row>
    <row r="25" spans="1:4" ht="12.75">
      <c r="A25" s="5" t="s">
        <v>98</v>
      </c>
      <c r="B25" s="5" t="s">
        <v>99</v>
      </c>
      <c r="C25" s="4">
        <v>0</v>
      </c>
      <c r="D25" s="4">
        <v>0</v>
      </c>
    </row>
    <row r="26" spans="1:4" ht="12.75">
      <c r="A26" s="5" t="s">
        <v>100</v>
      </c>
      <c r="B26" s="5" t="s">
        <v>101</v>
      </c>
      <c r="C26" s="4">
        <v>0</v>
      </c>
      <c r="D26" s="4">
        <v>0</v>
      </c>
    </row>
    <row r="27" spans="1:4" ht="12.75">
      <c r="A27" s="5" t="s">
        <v>102</v>
      </c>
      <c r="B27" s="5" t="s">
        <v>103</v>
      </c>
      <c r="C27" s="4">
        <v>0</v>
      </c>
      <c r="D27" s="4">
        <v>0</v>
      </c>
    </row>
    <row r="28" spans="1:4" ht="12.75">
      <c r="A28" s="5" t="s">
        <v>104</v>
      </c>
      <c r="B28" s="5"/>
      <c r="C28" s="4">
        <v>0</v>
      </c>
      <c r="D28" s="4">
        <v>0</v>
      </c>
    </row>
    <row r="29" spans="1:4" ht="12.75">
      <c r="A29" s="5" t="s">
        <v>105</v>
      </c>
      <c r="B29" s="6" t="s">
        <v>106</v>
      </c>
      <c r="C29" s="9">
        <f>SUM(C20:C28)</f>
        <v>606710.36</v>
      </c>
      <c r="D29" s="9">
        <f>SUM(D20:D28)</f>
        <v>875494.8559399998</v>
      </c>
    </row>
    <row r="30" spans="1:4" ht="12.75">
      <c r="A30" s="6" t="s">
        <v>107</v>
      </c>
      <c r="B30" s="6" t="s">
        <v>108</v>
      </c>
      <c r="C30" s="9">
        <f>+C18+C29</f>
        <v>40746010.93</v>
      </c>
      <c r="D30" s="9">
        <f>+D18+D29</f>
        <v>51186849.3435328</v>
      </c>
    </row>
    <row r="31" spans="1:4" ht="12.75">
      <c r="A31" s="5" t="s">
        <v>109</v>
      </c>
      <c r="B31" s="6" t="s">
        <v>110</v>
      </c>
      <c r="C31" s="4">
        <v>0</v>
      </c>
      <c r="D31" s="4">
        <v>0</v>
      </c>
    </row>
    <row r="32" spans="1:4" ht="12.75">
      <c r="A32" s="5" t="s">
        <v>111</v>
      </c>
      <c r="B32" s="6" t="s">
        <v>112</v>
      </c>
      <c r="C32" s="4">
        <v>0</v>
      </c>
      <c r="D32" s="4">
        <v>0</v>
      </c>
    </row>
    <row r="33" spans="1:4" ht="12.75">
      <c r="A33" s="5" t="s">
        <v>113</v>
      </c>
      <c r="B33" s="6" t="s">
        <v>114</v>
      </c>
      <c r="C33" s="4">
        <v>0</v>
      </c>
      <c r="D33" s="4">
        <v>0</v>
      </c>
    </row>
    <row r="34" spans="1:4" ht="12.75">
      <c r="A34" s="5" t="s">
        <v>115</v>
      </c>
      <c r="B34" s="5" t="s">
        <v>116</v>
      </c>
      <c r="C34" s="4">
        <v>1850516.75</v>
      </c>
      <c r="D34" s="4">
        <v>4864818.9276302</v>
      </c>
    </row>
    <row r="35" spans="1:4" ht="12.75">
      <c r="A35" s="5" t="s">
        <v>117</v>
      </c>
      <c r="B35" s="5" t="s">
        <v>118</v>
      </c>
      <c r="C35" s="4">
        <v>115703.44</v>
      </c>
      <c r="D35" s="4">
        <v>182122.61138</v>
      </c>
    </row>
    <row r="36" spans="1:4" ht="12.75">
      <c r="A36" s="5" t="s">
        <v>119</v>
      </c>
      <c r="B36" s="5" t="s">
        <v>120</v>
      </c>
      <c r="C36" s="4">
        <v>0</v>
      </c>
      <c r="D36" s="4">
        <v>126399.68676</v>
      </c>
    </row>
    <row r="37" spans="1:4" ht="12.75">
      <c r="A37" s="5" t="s">
        <v>121</v>
      </c>
      <c r="B37" s="5" t="s">
        <v>122</v>
      </c>
      <c r="C37" s="4">
        <v>16.64</v>
      </c>
      <c r="D37" s="4">
        <v>313.39619</v>
      </c>
    </row>
    <row r="38" spans="1:4" ht="12.75">
      <c r="A38" s="5" t="s">
        <v>123</v>
      </c>
      <c r="B38" s="5" t="s">
        <v>124</v>
      </c>
      <c r="C38" s="4">
        <v>0</v>
      </c>
      <c r="D38" s="4">
        <v>0</v>
      </c>
    </row>
    <row r="39" spans="1:4" ht="12.75">
      <c r="A39" s="5" t="s">
        <v>125</v>
      </c>
      <c r="B39" s="5" t="s">
        <v>126</v>
      </c>
      <c r="C39" s="4">
        <v>0</v>
      </c>
      <c r="D39" s="4">
        <v>0</v>
      </c>
    </row>
    <row r="40" spans="1:4" ht="12.75">
      <c r="A40" s="5" t="s">
        <v>127</v>
      </c>
      <c r="B40" s="5" t="s">
        <v>128</v>
      </c>
      <c r="C40" s="4">
        <v>0</v>
      </c>
      <c r="D40" s="4">
        <v>19073.5182</v>
      </c>
    </row>
    <row r="41" spans="1:4" ht="12.75">
      <c r="A41" s="5" t="s">
        <v>129</v>
      </c>
      <c r="B41" s="5" t="s">
        <v>130</v>
      </c>
      <c r="C41" s="4">
        <v>152903.4</v>
      </c>
      <c r="D41" s="4">
        <v>256426.3864463</v>
      </c>
    </row>
    <row r="42" spans="1:4" ht="12.75">
      <c r="A42" s="5" t="s">
        <v>131</v>
      </c>
      <c r="B42" s="5" t="s">
        <v>132</v>
      </c>
      <c r="C42" s="4">
        <v>0</v>
      </c>
      <c r="D42" s="4">
        <v>0</v>
      </c>
    </row>
    <row r="43" spans="1:4" ht="12.75">
      <c r="A43" s="5" t="s">
        <v>133</v>
      </c>
      <c r="B43" s="5" t="s">
        <v>134</v>
      </c>
      <c r="C43" s="4">
        <v>469462.19</v>
      </c>
      <c r="D43" s="4">
        <v>287973.16430580005</v>
      </c>
    </row>
    <row r="44" spans="1:4" ht="25.5">
      <c r="A44" s="5" t="s">
        <v>135</v>
      </c>
      <c r="B44" s="5" t="s">
        <v>136</v>
      </c>
      <c r="C44" s="4">
        <v>0</v>
      </c>
      <c r="D44" s="4">
        <v>0</v>
      </c>
    </row>
    <row r="45" spans="1:4" ht="12.75">
      <c r="A45" s="5" t="s">
        <v>137</v>
      </c>
      <c r="B45" s="5"/>
      <c r="C45" s="4">
        <v>0</v>
      </c>
      <c r="D45" s="4">
        <v>0</v>
      </c>
    </row>
    <row r="46" spans="1:4" ht="12.75">
      <c r="A46" s="5" t="s">
        <v>138</v>
      </c>
      <c r="B46" s="6" t="s">
        <v>139</v>
      </c>
      <c r="C46" s="9">
        <f>SUM(C34:C45)</f>
        <v>2588602.42</v>
      </c>
      <c r="D46" s="9">
        <f>SUM(D34:D45)</f>
        <v>5737127.690912299</v>
      </c>
    </row>
    <row r="47" spans="1:4" ht="12.75">
      <c r="A47" s="5" t="s">
        <v>140</v>
      </c>
      <c r="B47" s="6" t="s">
        <v>141</v>
      </c>
      <c r="C47" s="4">
        <v>0</v>
      </c>
      <c r="D47" s="4">
        <v>0</v>
      </c>
    </row>
    <row r="48" spans="1:4" ht="12.75">
      <c r="A48" s="5" t="s">
        <v>142</v>
      </c>
      <c r="B48" s="5" t="s">
        <v>143</v>
      </c>
      <c r="C48" s="4">
        <v>0</v>
      </c>
      <c r="D48" s="4">
        <v>0</v>
      </c>
    </row>
    <row r="49" spans="1:4" ht="12.75">
      <c r="A49" s="5" t="s">
        <v>144</v>
      </c>
      <c r="B49" s="5" t="s">
        <v>145</v>
      </c>
      <c r="C49" s="4">
        <v>17428159.35</v>
      </c>
      <c r="D49" s="4">
        <v>23233677.58868</v>
      </c>
    </row>
    <row r="50" spans="1:4" ht="12.75">
      <c r="A50" s="5" t="s">
        <v>146</v>
      </c>
      <c r="B50" s="5" t="s">
        <v>147</v>
      </c>
      <c r="C50" s="4">
        <v>0</v>
      </c>
      <c r="D50" s="4">
        <v>0</v>
      </c>
    </row>
    <row r="51" spans="1:4" ht="12.75">
      <c r="A51" s="5" t="s">
        <v>148</v>
      </c>
      <c r="B51" s="5" t="s">
        <v>149</v>
      </c>
      <c r="C51" s="4">
        <v>0</v>
      </c>
      <c r="D51" s="4">
        <v>0</v>
      </c>
    </row>
    <row r="52" spans="1:4" ht="12.75">
      <c r="A52" s="5" t="s">
        <v>150</v>
      </c>
      <c r="B52" s="5"/>
      <c r="C52" s="4">
        <v>0</v>
      </c>
      <c r="D52" s="4">
        <v>0</v>
      </c>
    </row>
    <row r="53" spans="1:4" ht="12.75">
      <c r="A53" s="5" t="s">
        <v>151</v>
      </c>
      <c r="B53" s="6" t="s">
        <v>152</v>
      </c>
      <c r="C53" s="9">
        <f>SUM(C48:C52)</f>
        <v>17428159.35</v>
      </c>
      <c r="D53" s="9">
        <f>SUM(D48:D52)</f>
        <v>23233677.58868</v>
      </c>
    </row>
    <row r="54" spans="1:4" ht="12.75">
      <c r="A54" s="5" t="s">
        <v>153</v>
      </c>
      <c r="B54" s="6" t="s">
        <v>154</v>
      </c>
      <c r="C54" s="9">
        <f>+C46+C53</f>
        <v>20016761.770000003</v>
      </c>
      <c r="D54" s="9">
        <f>+D46+D53</f>
        <v>28970805.279592298</v>
      </c>
    </row>
    <row r="55" spans="1:4" ht="12.75">
      <c r="A55" s="5" t="s">
        <v>59</v>
      </c>
      <c r="B55" s="6" t="s">
        <v>155</v>
      </c>
      <c r="C55" s="4">
        <v>0</v>
      </c>
      <c r="D55" s="4">
        <v>0</v>
      </c>
    </row>
    <row r="56" spans="1:4" ht="12.75">
      <c r="A56" s="5" t="s">
        <v>156</v>
      </c>
      <c r="B56" s="6" t="s">
        <v>157</v>
      </c>
      <c r="C56" s="4">
        <v>0</v>
      </c>
      <c r="D56" s="4">
        <v>0</v>
      </c>
    </row>
    <row r="57" spans="1:4" ht="12.75">
      <c r="A57" s="5" t="s">
        <v>158</v>
      </c>
      <c r="B57" s="5" t="s">
        <v>159</v>
      </c>
      <c r="C57" s="4">
        <v>0</v>
      </c>
      <c r="D57" s="4">
        <v>0</v>
      </c>
    </row>
    <row r="58" spans="1:4" ht="12.75">
      <c r="A58" s="5" t="s">
        <v>160</v>
      </c>
      <c r="B58" s="5" t="s">
        <v>161</v>
      </c>
      <c r="C58" s="4">
        <v>6243016</v>
      </c>
      <c r="D58" s="4">
        <v>6243016</v>
      </c>
    </row>
    <row r="59" spans="1:4" ht="12.75">
      <c r="A59" s="5" t="s">
        <v>162</v>
      </c>
      <c r="B59" s="5" t="s">
        <v>163</v>
      </c>
      <c r="C59" s="4">
        <v>0</v>
      </c>
      <c r="D59" s="4">
        <v>0</v>
      </c>
    </row>
    <row r="60" spans="1:4" ht="12.75">
      <c r="A60" s="5" t="s">
        <v>164</v>
      </c>
      <c r="B60" s="5" t="s">
        <v>165</v>
      </c>
      <c r="C60" s="4">
        <v>0</v>
      </c>
      <c r="D60" s="4">
        <v>0</v>
      </c>
    </row>
    <row r="61" spans="1:4" ht="12.75">
      <c r="A61" s="5" t="s">
        <v>166</v>
      </c>
      <c r="B61" s="5" t="s">
        <v>167</v>
      </c>
      <c r="C61" s="4">
        <v>4441895.70847</v>
      </c>
      <c r="D61" s="4">
        <v>4441895.70847</v>
      </c>
    </row>
    <row r="62" spans="1:4" ht="12.75">
      <c r="A62" s="5" t="s">
        <v>168</v>
      </c>
      <c r="B62" s="5" t="s">
        <v>269</v>
      </c>
      <c r="C62" s="4">
        <v>-71096.41</v>
      </c>
      <c r="D62" s="4">
        <v>371491.53822000005</v>
      </c>
    </row>
    <row r="63" spans="1:4" ht="12.75">
      <c r="A63" s="5" t="s">
        <v>170</v>
      </c>
      <c r="B63" s="5" t="s">
        <v>171</v>
      </c>
      <c r="C63" s="4">
        <v>0</v>
      </c>
      <c r="D63" s="4">
        <v>0</v>
      </c>
    </row>
    <row r="64" spans="1:4" ht="12.75">
      <c r="A64" s="5" t="s">
        <v>172</v>
      </c>
      <c r="B64" s="5" t="s">
        <v>173</v>
      </c>
      <c r="C64" s="4">
        <v>0</v>
      </c>
      <c r="D64" s="4">
        <v>0</v>
      </c>
    </row>
    <row r="65" spans="1:4" ht="12.75">
      <c r="A65" s="5" t="s">
        <v>174</v>
      </c>
      <c r="B65" s="5" t="s">
        <v>175</v>
      </c>
      <c r="C65" s="4">
        <v>10115433.9</v>
      </c>
      <c r="D65" s="4">
        <v>11159640.81725</v>
      </c>
    </row>
    <row r="66" spans="1:4" ht="12.75">
      <c r="A66" s="5" t="s">
        <v>176</v>
      </c>
      <c r="B66" s="5"/>
      <c r="C66" s="4">
        <v>0</v>
      </c>
      <c r="D66" s="4">
        <v>0</v>
      </c>
    </row>
    <row r="67" spans="1:4" ht="12.75">
      <c r="A67" s="5" t="s">
        <v>177</v>
      </c>
      <c r="B67" s="6" t="s">
        <v>178</v>
      </c>
      <c r="C67" s="9">
        <f>SUM(C57:C66)</f>
        <v>20729249.19847</v>
      </c>
      <c r="D67" s="9">
        <f>SUM(D57:D66)</f>
        <v>22216044.06394</v>
      </c>
    </row>
    <row r="68" spans="1:4" ht="12.75">
      <c r="A68" s="6" t="s">
        <v>179</v>
      </c>
      <c r="B68" s="6" t="s">
        <v>180</v>
      </c>
      <c r="C68" s="9">
        <f>+C54+C67</f>
        <v>40746010.96847001</v>
      </c>
      <c r="D68" s="9">
        <f>+D54+D67</f>
        <v>51186849.343532294</v>
      </c>
    </row>
    <row r="69" spans="1:4" ht="12.75">
      <c r="C69" s="7">
        <f>+C30-C68</f>
        <v>-0.038470007479190826</v>
      </c>
      <c r="D69" s="7">
        <f>+D30-D68</f>
        <v>5.066394805908203E-07</v>
      </c>
    </row>
    <row r="70" spans="2:4" ht="12.75">
      <c r="B70" s="8" t="s">
        <v>270</v>
      </c>
      <c r="D70" s="8"/>
    </row>
    <row r="71" spans="2:4" ht="12.75">
      <c r="B71" s="8" t="s">
        <v>271</v>
      </c>
      <c r="D71" s="8"/>
    </row>
  </sheetData>
  <sheetProtection/>
  <printOptions/>
  <pageMargins left="0.25" right="0.25" top="0.75" bottom="0.75" header="0.3" footer="0.3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2" max="2" width="57.7109375" style="0" customWidth="1"/>
    <col min="3" max="4" width="17.57421875" style="0" customWidth="1"/>
  </cols>
  <sheetData>
    <row r="1" ht="12.75">
      <c r="A1" s="1" t="s">
        <v>267</v>
      </c>
    </row>
    <row r="2" ht="12.75">
      <c r="A2" s="1" t="s">
        <v>268</v>
      </c>
    </row>
    <row r="3" ht="12.75">
      <c r="A3" s="1" t="s">
        <v>0</v>
      </c>
    </row>
    <row r="4" ht="12.75">
      <c r="D4" s="10" t="s">
        <v>1</v>
      </c>
    </row>
    <row r="5" spans="1:4" ht="12.75">
      <c r="A5" s="2" t="s">
        <v>2</v>
      </c>
      <c r="B5" s="2" t="s">
        <v>3</v>
      </c>
      <c r="C5" s="2" t="s">
        <v>273</v>
      </c>
      <c r="D5" s="2" t="s">
        <v>275</v>
      </c>
    </row>
    <row r="6" spans="1:4" ht="12.75">
      <c r="A6" s="5" t="s">
        <v>4</v>
      </c>
      <c r="B6" s="5" t="s">
        <v>5</v>
      </c>
      <c r="C6" s="11">
        <v>28927212.47</v>
      </c>
      <c r="D6" s="4">
        <v>27904149.77857</v>
      </c>
    </row>
    <row r="7" spans="1:4" ht="12.75">
      <c r="A7" s="5" t="s">
        <v>6</v>
      </c>
      <c r="B7" s="5" t="s">
        <v>7</v>
      </c>
      <c r="C7" s="11">
        <v>19589969.8</v>
      </c>
      <c r="D7" s="4">
        <v>22389726.8</v>
      </c>
    </row>
    <row r="8" spans="1:4" ht="12.75">
      <c r="A8" s="5" t="s">
        <v>8</v>
      </c>
      <c r="B8" s="6" t="s">
        <v>9</v>
      </c>
      <c r="C8" s="12">
        <f>+C6-C7</f>
        <v>9337242.669999998</v>
      </c>
      <c r="D8" s="12">
        <f>+D6-D7</f>
        <v>5514422.978569999</v>
      </c>
    </row>
    <row r="9" spans="1:4" ht="12.75">
      <c r="A9" s="5" t="s">
        <v>10</v>
      </c>
      <c r="B9" s="5" t="s">
        <v>11</v>
      </c>
      <c r="C9" s="4">
        <v>0</v>
      </c>
      <c r="D9" s="4">
        <v>0</v>
      </c>
    </row>
    <row r="10" spans="1:4" ht="12.75">
      <c r="A10" s="5" t="s">
        <v>12</v>
      </c>
      <c r="B10" s="5" t="s">
        <v>13</v>
      </c>
      <c r="C10" s="11">
        <v>3760410.83</v>
      </c>
      <c r="D10" s="4">
        <v>3032323.2206099997</v>
      </c>
    </row>
    <row r="11" spans="1:4" ht="15" customHeight="1">
      <c r="A11" s="5" t="s">
        <v>14</v>
      </c>
      <c r="B11" s="5" t="s">
        <v>15</v>
      </c>
      <c r="C11" s="4">
        <v>0</v>
      </c>
      <c r="D11" s="4">
        <v>0</v>
      </c>
    </row>
    <row r="12" spans="1:4" ht="15" customHeight="1">
      <c r="A12" s="5" t="s">
        <v>16</v>
      </c>
      <c r="B12" s="5" t="s">
        <v>17</v>
      </c>
      <c r="C12" s="4">
        <v>0</v>
      </c>
      <c r="D12" s="4">
        <v>0</v>
      </c>
    </row>
    <row r="13" spans="1:4" ht="12.75">
      <c r="A13" s="5" t="s">
        <v>18</v>
      </c>
      <c r="B13" s="5" t="s">
        <v>19</v>
      </c>
      <c r="C13" s="11">
        <v>51451.47</v>
      </c>
      <c r="D13" s="4">
        <v>281062.67</v>
      </c>
    </row>
    <row r="14" spans="1:4" ht="15" customHeight="1">
      <c r="A14" s="5" t="s">
        <v>20</v>
      </c>
      <c r="B14" s="5" t="s">
        <v>21</v>
      </c>
      <c r="C14" s="11">
        <v>1014256.46</v>
      </c>
      <c r="D14" s="4">
        <v>666515.8989299999</v>
      </c>
    </row>
    <row r="15" spans="1:4" ht="15" customHeight="1">
      <c r="A15" s="5" t="s">
        <v>22</v>
      </c>
      <c r="B15" s="5" t="s">
        <v>23</v>
      </c>
      <c r="C15" s="11">
        <v>5611431.94</v>
      </c>
      <c r="D15" s="4">
        <v>4625687.76866</v>
      </c>
    </row>
    <row r="16" spans="1:4" ht="12.75">
      <c r="A16" s="5" t="s">
        <v>24</v>
      </c>
      <c r="B16" s="5" t="s">
        <v>25</v>
      </c>
      <c r="C16" s="4">
        <v>0</v>
      </c>
      <c r="D16" s="4">
        <v>139264.7632</v>
      </c>
    </row>
    <row r="17" spans="1:4" ht="12.75">
      <c r="A17" s="5" t="s">
        <v>26</v>
      </c>
      <c r="B17" s="5" t="s">
        <v>27</v>
      </c>
      <c r="C17" s="11">
        <v>3103.94</v>
      </c>
      <c r="D17" s="4">
        <v>0</v>
      </c>
    </row>
    <row r="18" spans="1:4" ht="15" customHeight="1">
      <c r="A18" s="5" t="s">
        <v>28</v>
      </c>
      <c r="B18" s="5" t="s">
        <v>29</v>
      </c>
      <c r="C18" s="11">
        <v>14955.58</v>
      </c>
      <c r="D18" s="4">
        <v>472818.08431000006</v>
      </c>
    </row>
    <row r="19" spans="1:4" ht="15" customHeight="1">
      <c r="A19" s="5" t="s">
        <v>30</v>
      </c>
      <c r="B19" s="5" t="s">
        <v>31</v>
      </c>
      <c r="C19" s="11">
        <v>365.84</v>
      </c>
      <c r="D19" s="4">
        <v>0</v>
      </c>
    </row>
    <row r="20" spans="1:4" ht="15" customHeight="1">
      <c r="A20" s="5" t="s">
        <v>32</v>
      </c>
      <c r="B20" s="5" t="s">
        <v>33</v>
      </c>
      <c r="C20" s="4">
        <v>0</v>
      </c>
      <c r="D20" s="4">
        <v>0</v>
      </c>
    </row>
    <row r="21" spans="1:4" ht="15" customHeight="1">
      <c r="A21" s="5" t="s">
        <v>34</v>
      </c>
      <c r="B21" s="5" t="s">
        <v>35</v>
      </c>
      <c r="C21" s="4">
        <v>0</v>
      </c>
      <c r="D21" s="4">
        <v>0</v>
      </c>
    </row>
    <row r="22" spans="1:4" ht="15" customHeight="1">
      <c r="A22" s="5" t="s">
        <v>36</v>
      </c>
      <c r="B22" s="5" t="s">
        <v>37</v>
      </c>
      <c r="C22" s="4">
        <v>0</v>
      </c>
      <c r="D22" s="4">
        <v>0</v>
      </c>
    </row>
    <row r="23" spans="1:4" ht="12.75">
      <c r="A23" s="5" t="s">
        <v>38</v>
      </c>
      <c r="B23" s="6" t="s">
        <v>39</v>
      </c>
      <c r="C23" s="12">
        <f>+C8+SUM(C9:C13)-SUM(C14:C17)+SUM(C18:C22)</f>
        <v>6535634.049999998</v>
      </c>
      <c r="D23" s="12">
        <f>+D8+SUM(D9:D13)-SUM(D14:D17)+SUM(D18:D22)</f>
        <v>3869158.5226999996</v>
      </c>
    </row>
    <row r="24" spans="1:4" ht="12.75">
      <c r="A24" s="5" t="s">
        <v>40</v>
      </c>
      <c r="B24" s="5" t="s">
        <v>41</v>
      </c>
      <c r="C24" s="11">
        <v>665047.5</v>
      </c>
      <c r="D24" s="4">
        <v>327745.25535000005</v>
      </c>
    </row>
    <row r="25" spans="1:4" ht="12.75">
      <c r="A25" s="5" t="s">
        <v>42</v>
      </c>
      <c r="B25" s="6" t="s">
        <v>43</v>
      </c>
      <c r="C25" s="12">
        <f>+C23-C24</f>
        <v>5870586.549999998</v>
      </c>
      <c r="D25" s="12">
        <f>+D23-D24</f>
        <v>3541413.2673499994</v>
      </c>
    </row>
    <row r="26" spans="1:4" ht="12.75">
      <c r="A26" s="5" t="s">
        <v>44</v>
      </c>
      <c r="B26" s="6" t="s">
        <v>45</v>
      </c>
      <c r="C26" s="4">
        <v>0</v>
      </c>
      <c r="D26" s="4">
        <v>0</v>
      </c>
    </row>
    <row r="27" spans="1:4" ht="12.75">
      <c r="A27" s="5" t="s">
        <v>46</v>
      </c>
      <c r="B27" s="6" t="s">
        <v>47</v>
      </c>
      <c r="C27" s="12">
        <f>+C25-C26</f>
        <v>5870586.549999998</v>
      </c>
      <c r="D27" s="12">
        <f>+D25-D26</f>
        <v>3541413.2673499994</v>
      </c>
    </row>
    <row r="28" spans="1:4" ht="12.75">
      <c r="A28" s="5" t="s">
        <v>48</v>
      </c>
      <c r="B28" s="6" t="s">
        <v>49</v>
      </c>
      <c r="C28" s="4">
        <v>0</v>
      </c>
      <c r="D28" s="4">
        <v>0</v>
      </c>
    </row>
    <row r="29" spans="1:4" ht="12.75">
      <c r="A29" s="5" t="s">
        <v>50</v>
      </c>
      <c r="B29" s="5" t="s">
        <v>269</v>
      </c>
      <c r="C29" s="11">
        <v>-91586.54</v>
      </c>
      <c r="D29" s="4">
        <v>442587.94417000003</v>
      </c>
    </row>
    <row r="30" spans="1:4" ht="12.75">
      <c r="A30" s="5" t="s">
        <v>51</v>
      </c>
      <c r="B30" s="5" t="s">
        <v>52</v>
      </c>
      <c r="C30" s="4">
        <v>0</v>
      </c>
      <c r="D30" s="4">
        <v>0</v>
      </c>
    </row>
    <row r="31" spans="1:4" ht="12.75">
      <c r="A31" s="5" t="s">
        <v>53</v>
      </c>
      <c r="B31" s="5" t="s">
        <v>54</v>
      </c>
      <c r="C31" s="4">
        <v>0</v>
      </c>
      <c r="D31" s="4">
        <v>0</v>
      </c>
    </row>
    <row r="32" spans="1:4" ht="12.75">
      <c r="A32" s="5" t="s">
        <v>55</v>
      </c>
      <c r="B32" s="6" t="s">
        <v>56</v>
      </c>
      <c r="C32" s="12">
        <f>SUM(C27:C31)</f>
        <v>5779000.009999998</v>
      </c>
      <c r="D32" s="12">
        <f>SUM(D27:D31)</f>
        <v>3984001.2115199994</v>
      </c>
    </row>
    <row r="33" spans="1:4" ht="12.75">
      <c r="A33" s="5" t="s">
        <v>57</v>
      </c>
      <c r="B33" s="5" t="s">
        <v>58</v>
      </c>
      <c r="C33" s="4">
        <v>0</v>
      </c>
      <c r="D33" s="4">
        <v>0</v>
      </c>
    </row>
    <row r="34" spans="1:4" ht="12.75">
      <c r="C34" s="7" t="s">
        <v>59</v>
      </c>
      <c r="D34" s="7">
        <f>+СБД!D65-СБД!C65-ОДТ!D27+2497206.4</f>
        <v>0.04990000044927001</v>
      </c>
    </row>
    <row r="35" spans="2:4" ht="12.75">
      <c r="B35" s="8" t="s">
        <v>270</v>
      </c>
      <c r="D35" s="3"/>
    </row>
    <row r="36" spans="2:4" ht="12.75">
      <c r="B36" s="8" t="s">
        <v>271</v>
      </c>
      <c r="D36" s="3"/>
    </row>
  </sheetData>
  <sheetProtection/>
  <printOptions/>
  <pageMargins left="0.25" right="0.25" top="0.75" bottom="0.75" header="0.3" footer="0.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zoomScalePageLayoutView="0" workbookViewId="0" topLeftCell="A1">
      <selection activeCell="F40" sqref="F40"/>
    </sheetView>
  </sheetViews>
  <sheetFormatPr defaultColWidth="9.140625" defaultRowHeight="12.75"/>
  <cols>
    <col min="2" max="2" width="33.140625" style="0" customWidth="1"/>
    <col min="3" max="10" width="17.57421875" style="0" customWidth="1"/>
  </cols>
  <sheetData>
    <row r="1" ht="12.75">
      <c r="A1" s="1" t="s">
        <v>267</v>
      </c>
    </row>
    <row r="2" ht="12.75">
      <c r="A2" s="1" t="s">
        <v>268</v>
      </c>
    </row>
    <row r="3" ht="12.75">
      <c r="A3" s="1" t="s">
        <v>259</v>
      </c>
    </row>
    <row r="4" ht="12.75">
      <c r="J4" s="10" t="s">
        <v>1</v>
      </c>
    </row>
    <row r="5" spans="1:10" ht="51">
      <c r="A5" s="2" t="s">
        <v>2</v>
      </c>
      <c r="B5" s="2" t="s">
        <v>3</v>
      </c>
      <c r="C5" s="2" t="s">
        <v>157</v>
      </c>
      <c r="D5" s="2" t="s">
        <v>165</v>
      </c>
      <c r="E5" s="2" t="s">
        <v>167</v>
      </c>
      <c r="F5" s="2" t="s">
        <v>169</v>
      </c>
      <c r="G5" s="2" t="s">
        <v>171</v>
      </c>
      <c r="H5" s="2" t="s">
        <v>269</v>
      </c>
      <c r="I5" s="2" t="s">
        <v>175</v>
      </c>
      <c r="J5" s="2" t="s">
        <v>256</v>
      </c>
    </row>
    <row r="6" spans="1:10" ht="25.5">
      <c r="A6" s="5" t="s">
        <v>260</v>
      </c>
      <c r="B6" s="6" t="s">
        <v>266</v>
      </c>
      <c r="C6" s="9">
        <v>6243016</v>
      </c>
      <c r="D6" s="9">
        <v>0</v>
      </c>
      <c r="E6" s="4">
        <v>4441895.7</v>
      </c>
      <c r="F6" s="4">
        <v>0</v>
      </c>
      <c r="G6" s="4">
        <v>0</v>
      </c>
      <c r="H6" s="4">
        <v>20490.1</v>
      </c>
      <c r="I6" s="9">
        <v>4869148.9</v>
      </c>
      <c r="J6" s="9">
        <f>SUM(C6:I6)</f>
        <v>15574550.7</v>
      </c>
    </row>
    <row r="7" spans="1:10" ht="38.25">
      <c r="A7" s="5" t="s">
        <v>61</v>
      </c>
      <c r="B7" s="5" t="s">
        <v>261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f aca="true" t="shared" si="0" ref="J7:J22">SUM(C7:I7)</f>
        <v>0</v>
      </c>
    </row>
    <row r="8" spans="1:10" ht="12.75">
      <c r="A8" s="5" t="s">
        <v>109</v>
      </c>
      <c r="B8" s="6" t="s">
        <v>262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 t="shared" si="0"/>
        <v>0</v>
      </c>
    </row>
    <row r="9" spans="1:10" ht="25.5">
      <c r="A9" s="5" t="s">
        <v>8</v>
      </c>
      <c r="B9" s="5" t="s">
        <v>263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5870586.6</v>
      </c>
      <c r="J9" s="4">
        <f t="shared" si="0"/>
        <v>5870586.6</v>
      </c>
    </row>
    <row r="10" spans="1:10" ht="12.75">
      <c r="A10" s="5" t="s">
        <v>248</v>
      </c>
      <c r="B10" s="5" t="s">
        <v>49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-91586.5</v>
      </c>
      <c r="I10" s="4">
        <v>0</v>
      </c>
      <c r="J10" s="4">
        <f t="shared" si="0"/>
        <v>-91586.5</v>
      </c>
    </row>
    <row r="11" spans="1:10" ht="12.75">
      <c r="A11" s="5" t="s">
        <v>252</v>
      </c>
      <c r="B11" s="5" t="s">
        <v>264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 t="shared" si="0"/>
        <v>0</v>
      </c>
    </row>
    <row r="12" spans="1:10" ht="12.75">
      <c r="A12" s="5" t="s">
        <v>254</v>
      </c>
      <c r="B12" s="5" t="s">
        <v>265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-624301.6</v>
      </c>
      <c r="J12" s="4">
        <f t="shared" si="0"/>
        <v>-624301.6</v>
      </c>
    </row>
    <row r="13" spans="1:10" ht="25.5">
      <c r="A13" s="5" t="s">
        <v>257</v>
      </c>
      <c r="B13" s="5" t="s">
        <v>258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f t="shared" si="0"/>
        <v>0</v>
      </c>
    </row>
    <row r="14" spans="1:10" ht="25.5">
      <c r="A14" s="5" t="s">
        <v>260</v>
      </c>
      <c r="B14" s="6" t="s">
        <v>274</v>
      </c>
      <c r="C14" s="9">
        <f aca="true" t="shared" si="1" ref="C14:I14">SUM(C6:C13)</f>
        <v>6243016</v>
      </c>
      <c r="D14" s="9">
        <f t="shared" si="1"/>
        <v>0</v>
      </c>
      <c r="E14" s="9">
        <f t="shared" si="1"/>
        <v>4441895.7</v>
      </c>
      <c r="F14" s="9">
        <f t="shared" si="1"/>
        <v>0</v>
      </c>
      <c r="G14" s="9">
        <f t="shared" si="1"/>
        <v>0</v>
      </c>
      <c r="H14" s="9">
        <f t="shared" si="1"/>
        <v>-71096.4</v>
      </c>
      <c r="I14" s="9">
        <f t="shared" si="1"/>
        <v>10115433.9</v>
      </c>
      <c r="J14" s="9">
        <f t="shared" si="0"/>
        <v>20729249.2</v>
      </c>
    </row>
    <row r="15" spans="1:10" ht="38.25">
      <c r="A15" s="5" t="s">
        <v>61</v>
      </c>
      <c r="B15" s="5" t="s">
        <v>261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 t="shared" si="0"/>
        <v>0</v>
      </c>
    </row>
    <row r="16" spans="1:10" ht="12.75">
      <c r="A16" s="5" t="s">
        <v>109</v>
      </c>
      <c r="B16" s="6" t="s">
        <v>262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 t="shared" si="0"/>
        <v>0</v>
      </c>
    </row>
    <row r="17" spans="1:10" ht="25.5">
      <c r="A17" s="5" t="s">
        <v>8</v>
      </c>
      <c r="B17" s="5" t="s">
        <v>263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>+ОДТ!D27</f>
        <v>3541413.2673499994</v>
      </c>
      <c r="J17" s="4">
        <f t="shared" si="0"/>
        <v>3541413.2673499994</v>
      </c>
    </row>
    <row r="18" spans="1:10" ht="12.75">
      <c r="A18" s="5" t="s">
        <v>248</v>
      </c>
      <c r="B18" s="5" t="s">
        <v>49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>+ОДТ!D29</f>
        <v>442587.94417000003</v>
      </c>
      <c r="I18" s="4">
        <v>0</v>
      </c>
      <c r="J18" s="4">
        <f t="shared" si="0"/>
        <v>442587.94417000003</v>
      </c>
    </row>
    <row r="19" spans="1:10" ht="12.75">
      <c r="A19" s="5" t="s">
        <v>252</v>
      </c>
      <c r="B19" s="5" t="s">
        <v>264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 t="shared" si="0"/>
        <v>0</v>
      </c>
    </row>
    <row r="20" spans="1:10" ht="12.75">
      <c r="A20" s="5" t="s">
        <v>254</v>
      </c>
      <c r="B20" s="5" t="s">
        <v>265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-2497206.4</v>
      </c>
      <c r="J20" s="4">
        <f t="shared" si="0"/>
        <v>-2497206.4</v>
      </c>
    </row>
    <row r="21" spans="1:10" ht="25.5">
      <c r="A21" s="5" t="s">
        <v>257</v>
      </c>
      <c r="B21" s="5" t="s">
        <v>258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 t="shared" si="0"/>
        <v>0</v>
      </c>
    </row>
    <row r="22" spans="1:10" ht="25.5">
      <c r="A22" s="5" t="s">
        <v>260</v>
      </c>
      <c r="B22" s="6" t="s">
        <v>276</v>
      </c>
      <c r="C22" s="9">
        <f aca="true" t="shared" si="2" ref="C22:I22">SUM(C14:C21)</f>
        <v>6243016</v>
      </c>
      <c r="D22" s="9">
        <f t="shared" si="2"/>
        <v>0</v>
      </c>
      <c r="E22" s="9">
        <f t="shared" si="2"/>
        <v>4441895.7</v>
      </c>
      <c r="F22" s="9">
        <f t="shared" si="2"/>
        <v>0</v>
      </c>
      <c r="G22" s="9">
        <f t="shared" si="2"/>
        <v>0</v>
      </c>
      <c r="H22" s="9">
        <f t="shared" si="2"/>
        <v>371491.54417</v>
      </c>
      <c r="I22" s="9">
        <f t="shared" si="2"/>
        <v>11159640.76735</v>
      </c>
      <c r="J22" s="9">
        <f t="shared" si="0"/>
        <v>22216044.01152</v>
      </c>
    </row>
    <row r="23" spans="1:10" ht="12.75">
      <c r="J23" s="7">
        <f>+J22-СБД!D67+0.01</f>
        <v>-0.042420001477003096</v>
      </c>
    </row>
    <row r="24" ht="12.75">
      <c r="D24" s="8" t="s">
        <v>270</v>
      </c>
    </row>
    <row r="25" ht="12.75">
      <c r="D25" s="8" t="s">
        <v>271</v>
      </c>
    </row>
  </sheetData>
  <sheetProtection/>
  <printOptions/>
  <pageMargins left="0.25" right="0.25" top="0.75" bottom="0.75" header="0.3" footer="0.3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="80" zoomScaleNormal="80" zoomScalePageLayoutView="0" workbookViewId="0" topLeftCell="A17">
      <selection activeCell="C70" sqref="C70"/>
    </sheetView>
  </sheetViews>
  <sheetFormatPr defaultColWidth="9.140625" defaultRowHeight="12.75"/>
  <cols>
    <col min="2" max="2" width="63.7109375" style="0" customWidth="1"/>
    <col min="3" max="4" width="17.57421875" style="0" customWidth="1"/>
  </cols>
  <sheetData>
    <row r="1" ht="12.75">
      <c r="A1" s="1" t="s">
        <v>267</v>
      </c>
    </row>
    <row r="2" ht="12.75">
      <c r="A2" s="1" t="s">
        <v>268</v>
      </c>
    </row>
    <row r="3" ht="12.75">
      <c r="A3" s="1" t="s">
        <v>181</v>
      </c>
    </row>
    <row r="4" ht="12.75">
      <c r="D4" s="10" t="s">
        <v>1</v>
      </c>
    </row>
    <row r="5" spans="1:4" ht="12.75">
      <c r="A5" s="2" t="s">
        <v>2</v>
      </c>
      <c r="B5" s="2" t="s">
        <v>3</v>
      </c>
      <c r="C5" s="2" t="s">
        <v>273</v>
      </c>
      <c r="D5" s="2" t="s">
        <v>275</v>
      </c>
    </row>
    <row r="6" spans="1:4" ht="12.75">
      <c r="A6" s="5" t="s">
        <v>61</v>
      </c>
      <c r="B6" s="6" t="s">
        <v>182</v>
      </c>
      <c r="C6" s="4"/>
      <c r="D6" s="4"/>
    </row>
    <row r="7" spans="1:4" ht="12.75">
      <c r="A7" s="5" t="s">
        <v>63</v>
      </c>
      <c r="B7" s="6" t="s">
        <v>183</v>
      </c>
      <c r="C7" s="9">
        <f>SUM(C8:C13)</f>
        <v>26805666.15</v>
      </c>
      <c r="D7" s="9">
        <f>SUM(D8:D13)</f>
        <v>26899491.736273836</v>
      </c>
    </row>
    <row r="8" spans="1:4" ht="12.75">
      <c r="A8" s="5" t="s">
        <v>65</v>
      </c>
      <c r="B8" s="5" t="s">
        <v>184</v>
      </c>
      <c r="C8" s="4">
        <v>24985153.95</v>
      </c>
      <c r="D8" s="4">
        <v>25278343.7353375</v>
      </c>
    </row>
    <row r="9" spans="1:4" ht="12.75">
      <c r="A9" s="5" t="s">
        <v>67</v>
      </c>
      <c r="B9" s="5" t="s">
        <v>272</v>
      </c>
      <c r="C9" s="4">
        <v>731903.38</v>
      </c>
      <c r="D9" s="4">
        <v>1092679.621887035</v>
      </c>
    </row>
    <row r="10" spans="1:4" ht="12.75">
      <c r="A10" s="5" t="s">
        <v>69</v>
      </c>
      <c r="B10" s="5" t="s">
        <v>185</v>
      </c>
      <c r="C10" s="4">
        <v>0</v>
      </c>
      <c r="D10" s="4">
        <v>1421.1</v>
      </c>
    </row>
    <row r="11" spans="1:4" ht="12.75">
      <c r="A11" s="5" t="s">
        <v>71</v>
      </c>
      <c r="B11" s="5" t="s">
        <v>186</v>
      </c>
      <c r="C11" s="4">
        <v>0</v>
      </c>
      <c r="D11" s="4">
        <v>0</v>
      </c>
    </row>
    <row r="12" spans="1:4" ht="12.75">
      <c r="A12" s="5" t="s">
        <v>73</v>
      </c>
      <c r="B12" s="5" t="s">
        <v>187</v>
      </c>
      <c r="C12" s="4">
        <v>0</v>
      </c>
      <c r="D12" s="4">
        <v>0</v>
      </c>
    </row>
    <row r="13" spans="1:4" ht="12.75">
      <c r="A13" s="5" t="s">
        <v>75</v>
      </c>
      <c r="B13" s="5" t="s">
        <v>188</v>
      </c>
      <c r="C13" s="4">
        <v>1088608.82</v>
      </c>
      <c r="D13" s="4">
        <v>527047.2790493001</v>
      </c>
    </row>
    <row r="14" spans="1:4" ht="12.75">
      <c r="A14" s="5" t="s">
        <v>86</v>
      </c>
      <c r="B14" s="6" t="s">
        <v>189</v>
      </c>
      <c r="C14" s="9">
        <f>SUM(C15:C23)</f>
        <v>24073267.400000002</v>
      </c>
      <c r="D14" s="9">
        <f>SUM(D15:D23)</f>
        <v>23628813.275476497</v>
      </c>
    </row>
    <row r="15" spans="1:4" ht="12.75">
      <c r="A15" s="5" t="s">
        <v>88</v>
      </c>
      <c r="B15" s="5" t="s">
        <v>190</v>
      </c>
      <c r="C15" s="4">
        <v>2494071.49</v>
      </c>
      <c r="D15" s="4">
        <v>2555115.23851</v>
      </c>
    </row>
    <row r="16" spans="1:4" ht="12.75">
      <c r="A16" s="5" t="s">
        <v>90</v>
      </c>
      <c r="B16" s="5" t="s">
        <v>191</v>
      </c>
      <c r="C16" s="4">
        <v>621390</v>
      </c>
      <c r="D16" s="4">
        <v>262100</v>
      </c>
    </row>
    <row r="17" spans="1:4" ht="12.75">
      <c r="A17" s="5" t="s">
        <v>92</v>
      </c>
      <c r="B17" s="5" t="s">
        <v>192</v>
      </c>
      <c r="C17" s="4">
        <v>0</v>
      </c>
      <c r="D17" s="4">
        <v>0</v>
      </c>
    </row>
    <row r="18" spans="1:4" ht="12.75">
      <c r="A18" s="5" t="s">
        <v>94</v>
      </c>
      <c r="B18" s="5" t="s">
        <v>193</v>
      </c>
      <c r="C18" s="4">
        <v>12700.85</v>
      </c>
      <c r="D18" s="4">
        <v>15814.06355</v>
      </c>
    </row>
    <row r="19" spans="1:4" ht="12.75">
      <c r="A19" s="5" t="s">
        <v>96</v>
      </c>
      <c r="B19" s="5" t="s">
        <v>194</v>
      </c>
      <c r="C19" s="4">
        <v>39781.93</v>
      </c>
      <c r="D19" s="4">
        <v>22919.177</v>
      </c>
    </row>
    <row r="20" spans="1:4" ht="12.75">
      <c r="A20" s="5" t="s">
        <v>98</v>
      </c>
      <c r="B20" s="5" t="s">
        <v>195</v>
      </c>
      <c r="C20" s="4">
        <v>0</v>
      </c>
      <c r="D20" s="4">
        <v>139264.7632</v>
      </c>
    </row>
    <row r="21" spans="1:4" ht="12.75">
      <c r="A21" s="5" t="s">
        <v>100</v>
      </c>
      <c r="B21" s="5" t="s">
        <v>196</v>
      </c>
      <c r="C21" s="4">
        <v>989475.92</v>
      </c>
      <c r="D21" s="4">
        <v>486321.88827530004</v>
      </c>
    </row>
    <row r="22" spans="1:4" ht="12.75">
      <c r="A22" s="5" t="s">
        <v>102</v>
      </c>
      <c r="B22" s="5" t="s">
        <v>197</v>
      </c>
      <c r="C22" s="4">
        <v>2834.02</v>
      </c>
      <c r="D22" s="4">
        <v>24.384</v>
      </c>
    </row>
    <row r="23" spans="1:4" ht="12.75">
      <c r="A23" s="5" t="s">
        <v>104</v>
      </c>
      <c r="B23" s="5" t="s">
        <v>198</v>
      </c>
      <c r="C23" s="4">
        <v>19913013.19</v>
      </c>
      <c r="D23" s="4">
        <v>20147253.760941196</v>
      </c>
    </row>
    <row r="24" spans="1:4" ht="12.75">
      <c r="A24" s="5" t="s">
        <v>107</v>
      </c>
      <c r="B24" s="6" t="s">
        <v>199</v>
      </c>
      <c r="C24" s="9">
        <f>+C7-C14</f>
        <v>2732398.7499999963</v>
      </c>
      <c r="D24" s="9">
        <f>+D7-D14</f>
        <v>3270678.4607973397</v>
      </c>
    </row>
    <row r="25" spans="1:4" ht="12.75">
      <c r="A25" s="5" t="s">
        <v>109</v>
      </c>
      <c r="B25" s="6" t="s">
        <v>200</v>
      </c>
      <c r="C25" s="4"/>
      <c r="D25" s="4"/>
    </row>
    <row r="26" spans="1:4" ht="12.75">
      <c r="A26" s="5" t="s">
        <v>111</v>
      </c>
      <c r="B26" s="6" t="s">
        <v>183</v>
      </c>
      <c r="C26" s="9">
        <f>SUM(C27:C34)</f>
        <v>65560261.62</v>
      </c>
      <c r="D26" s="9">
        <f>SUM(D27:D34)</f>
        <v>28617474.659509</v>
      </c>
    </row>
    <row r="27" spans="1:4" ht="12.75">
      <c r="A27" s="5" t="s">
        <v>113</v>
      </c>
      <c r="B27" s="5" t="s">
        <v>201</v>
      </c>
      <c r="C27" s="4">
        <v>587</v>
      </c>
      <c r="D27" s="4">
        <v>0</v>
      </c>
    </row>
    <row r="28" spans="1:4" ht="12.75">
      <c r="A28" s="5" t="s">
        <v>140</v>
      </c>
      <c r="B28" s="5" t="s">
        <v>202</v>
      </c>
      <c r="C28" s="4">
        <v>0</v>
      </c>
      <c r="D28" s="4">
        <v>0</v>
      </c>
    </row>
    <row r="29" spans="1:4" ht="12.75">
      <c r="A29" s="5" t="s">
        <v>203</v>
      </c>
      <c r="B29" s="5" t="s">
        <v>204</v>
      </c>
      <c r="C29" s="4">
        <f>34522997+27638363.7</f>
        <v>62161360.7</v>
      </c>
      <c r="D29" s="4">
        <f>25435293.5317828+883978.8</f>
        <v>26319272.3317828</v>
      </c>
    </row>
    <row r="30" spans="1:4" ht="12.75">
      <c r="A30" s="5" t="s">
        <v>205</v>
      </c>
      <c r="B30" s="5" t="s">
        <v>206</v>
      </c>
      <c r="C30" s="4">
        <v>0</v>
      </c>
      <c r="D30" s="4">
        <v>0</v>
      </c>
    </row>
    <row r="31" spans="1:4" ht="12.75">
      <c r="A31" s="5" t="s">
        <v>207</v>
      </c>
      <c r="B31" s="5" t="s">
        <v>208</v>
      </c>
      <c r="C31" s="4">
        <v>0</v>
      </c>
      <c r="D31" s="4">
        <v>0</v>
      </c>
    </row>
    <row r="32" spans="1:4" ht="12.75">
      <c r="A32" s="5" t="s">
        <v>209</v>
      </c>
      <c r="B32" s="5" t="s">
        <v>210</v>
      </c>
      <c r="C32" s="4">
        <v>3367922.51</v>
      </c>
      <c r="D32" s="4">
        <v>2223541.0416261996</v>
      </c>
    </row>
    <row r="33" spans="1:4" ht="12.75">
      <c r="A33" s="5" t="s">
        <v>211</v>
      </c>
      <c r="B33" s="5" t="s">
        <v>212</v>
      </c>
      <c r="C33" s="4">
        <v>30391.41</v>
      </c>
      <c r="D33" s="4">
        <v>74661.2861</v>
      </c>
    </row>
    <row r="34" spans="1:4" ht="12.75">
      <c r="A34" s="5" t="s">
        <v>213</v>
      </c>
      <c r="B34" s="5"/>
      <c r="C34" s="4"/>
      <c r="D34" s="4"/>
    </row>
    <row r="35" spans="1:4" ht="12.75">
      <c r="A35" s="5" t="s">
        <v>214</v>
      </c>
      <c r="B35" s="6" t="s">
        <v>189</v>
      </c>
      <c r="C35" s="9">
        <f>SUM(C36:C41)</f>
        <v>42271072.44</v>
      </c>
      <c r="D35" s="9">
        <f>SUM(D36:D41)</f>
        <v>26692358.441710003</v>
      </c>
    </row>
    <row r="36" spans="1:4" ht="12.75">
      <c r="A36" s="5" t="s">
        <v>215</v>
      </c>
      <c r="B36" s="5" t="s">
        <v>216</v>
      </c>
      <c r="C36" s="4">
        <v>189341.66</v>
      </c>
      <c r="D36" s="4">
        <v>258435.685</v>
      </c>
    </row>
    <row r="37" spans="1:4" ht="12.75">
      <c r="A37" s="5" t="s">
        <v>217</v>
      </c>
      <c r="B37" s="5" t="s">
        <v>218</v>
      </c>
      <c r="C37" s="4">
        <v>48540.73</v>
      </c>
      <c r="D37" s="4">
        <v>1375.742</v>
      </c>
    </row>
    <row r="38" spans="1:4" ht="12.75">
      <c r="A38" s="5" t="s">
        <v>219</v>
      </c>
      <c r="B38" s="5" t="s">
        <v>220</v>
      </c>
      <c r="C38" s="4">
        <f>42033190.05</f>
        <v>42033190.05</v>
      </c>
      <c r="D38" s="4">
        <v>26432547.01471</v>
      </c>
    </row>
    <row r="39" spans="1:4" ht="12.75">
      <c r="A39" s="5" t="s">
        <v>221</v>
      </c>
      <c r="B39" s="5" t="s">
        <v>222</v>
      </c>
      <c r="C39" s="4">
        <v>0</v>
      </c>
      <c r="D39" s="4">
        <v>0</v>
      </c>
    </row>
    <row r="40" spans="1:4" ht="12.75">
      <c r="A40" s="5" t="s">
        <v>223</v>
      </c>
      <c r="B40" s="5" t="s">
        <v>224</v>
      </c>
      <c r="C40" s="4">
        <v>0</v>
      </c>
      <c r="D40" s="4">
        <v>0</v>
      </c>
    </row>
    <row r="41" spans="1:4" ht="12.75">
      <c r="A41" s="5" t="s">
        <v>225</v>
      </c>
      <c r="B41" s="5"/>
      <c r="C41" s="4"/>
      <c r="D41" s="4"/>
    </row>
    <row r="42" spans="1:4" ht="25.5">
      <c r="A42" s="5" t="s">
        <v>156</v>
      </c>
      <c r="B42" s="6" t="s">
        <v>226</v>
      </c>
      <c r="C42" s="9">
        <f>+C26-C35</f>
        <v>23289189.18</v>
      </c>
      <c r="D42" s="9">
        <f>+D26-D35</f>
        <v>1925116.2177989967</v>
      </c>
    </row>
    <row r="43" spans="1:4" ht="12.75">
      <c r="A43" s="5" t="s">
        <v>8</v>
      </c>
      <c r="B43" s="6" t="s">
        <v>227</v>
      </c>
      <c r="C43" s="4"/>
      <c r="D43" s="4"/>
    </row>
    <row r="44" spans="1:4" ht="12.75">
      <c r="A44" s="5" t="s">
        <v>228</v>
      </c>
      <c r="B44" s="6" t="s">
        <v>183</v>
      </c>
      <c r="C44" s="9">
        <f>SUM(C45:C48)</f>
        <v>0</v>
      </c>
      <c r="D44" s="9">
        <f>SUM(D45:D48)</f>
        <v>5100000</v>
      </c>
    </row>
    <row r="45" spans="1:4" ht="12.75">
      <c r="A45" s="5" t="s">
        <v>229</v>
      </c>
      <c r="B45" s="5" t="s">
        <v>230</v>
      </c>
      <c r="C45" s="4">
        <v>0</v>
      </c>
      <c r="D45" s="4">
        <v>5100000</v>
      </c>
    </row>
    <row r="46" spans="1:4" ht="12.75">
      <c r="A46" s="5" t="s">
        <v>231</v>
      </c>
      <c r="B46" s="5" t="s">
        <v>232</v>
      </c>
      <c r="C46" s="4">
        <v>0</v>
      </c>
      <c r="D46" s="4">
        <v>0</v>
      </c>
    </row>
    <row r="47" spans="1:4" ht="12.75">
      <c r="A47" s="5" t="s">
        <v>233</v>
      </c>
      <c r="B47" s="5" t="s">
        <v>234</v>
      </c>
      <c r="C47" s="4">
        <v>0</v>
      </c>
      <c r="D47" s="4">
        <v>0</v>
      </c>
    </row>
    <row r="48" spans="1:4" ht="12.75">
      <c r="A48" s="5" t="s">
        <v>235</v>
      </c>
      <c r="B48" s="5"/>
      <c r="C48" s="4"/>
      <c r="D48" s="4"/>
    </row>
    <row r="49" spans="1:4" ht="12.75">
      <c r="A49" s="5" t="s">
        <v>236</v>
      </c>
      <c r="B49" s="6" t="s">
        <v>189</v>
      </c>
      <c r="C49" s="9">
        <f>SUM(C50:C54)</f>
        <v>561390.26</v>
      </c>
      <c r="D49" s="9">
        <f>SUM(D50:D54)</f>
        <v>6174689.0700199995</v>
      </c>
    </row>
    <row r="50" spans="1:4" ht="12.75">
      <c r="A50" s="5" t="s">
        <v>237</v>
      </c>
      <c r="B50" s="5" t="s">
        <v>238</v>
      </c>
      <c r="C50" s="4">
        <v>0</v>
      </c>
      <c r="D50" s="4">
        <v>3931342.1808200004</v>
      </c>
    </row>
    <row r="51" spans="1:4" ht="12.75">
      <c r="A51" s="5" t="s">
        <v>239</v>
      </c>
      <c r="B51" s="5" t="s">
        <v>240</v>
      </c>
      <c r="C51" s="4">
        <v>0</v>
      </c>
      <c r="D51" s="4">
        <v>0</v>
      </c>
    </row>
    <row r="52" spans="1:4" ht="12.75">
      <c r="A52" s="5" t="s">
        <v>241</v>
      </c>
      <c r="B52" s="5" t="s">
        <v>242</v>
      </c>
      <c r="C52" s="4">
        <v>0</v>
      </c>
      <c r="D52" s="4">
        <v>0</v>
      </c>
    </row>
    <row r="53" spans="1:4" ht="12.75">
      <c r="A53" s="5" t="s">
        <v>243</v>
      </c>
      <c r="B53" s="5" t="s">
        <v>244</v>
      </c>
      <c r="C53" s="4">
        <v>561390.26</v>
      </c>
      <c r="D53" s="4">
        <v>2243346.8891999996</v>
      </c>
    </row>
    <row r="54" spans="1:4" ht="12.75">
      <c r="A54" s="5" t="s">
        <v>245</v>
      </c>
      <c r="B54" s="5"/>
      <c r="C54" s="4"/>
      <c r="D54" s="4"/>
    </row>
    <row r="55" spans="1:4" ht="12.75">
      <c r="A55" s="5" t="s">
        <v>246</v>
      </c>
      <c r="B55" s="6" t="s">
        <v>247</v>
      </c>
      <c r="C55" s="9">
        <f>+C44-C49</f>
        <v>-561390.26</v>
      </c>
      <c r="D55" s="9">
        <f>+D44-D49</f>
        <v>-1074689.0700199995</v>
      </c>
    </row>
    <row r="56" spans="1:4" ht="12.75">
      <c r="A56" s="5" t="s">
        <v>248</v>
      </c>
      <c r="B56" s="5" t="s">
        <v>249</v>
      </c>
      <c r="C56" s="4"/>
      <c r="D56" s="4"/>
    </row>
    <row r="57" spans="1:4" ht="12.75">
      <c r="A57" s="5" t="s">
        <v>250</v>
      </c>
      <c r="B57" s="6" t="s">
        <v>251</v>
      </c>
      <c r="C57" s="9">
        <f>+C24+C42+C55</f>
        <v>25460197.669999994</v>
      </c>
      <c r="D57" s="9">
        <f>+D24+D42+D55</f>
        <v>4121105.608576337</v>
      </c>
    </row>
    <row r="58" spans="1:4" ht="12.75">
      <c r="A58" s="5" t="s">
        <v>252</v>
      </c>
      <c r="B58" s="6" t="s">
        <v>253</v>
      </c>
      <c r="C58" s="9">
        <v>3082303.2</v>
      </c>
      <c r="D58" s="9">
        <f>+C59</f>
        <v>28542500.869999994</v>
      </c>
    </row>
    <row r="59" spans="1:4" ht="12.75">
      <c r="A59" s="5" t="s">
        <v>254</v>
      </c>
      <c r="B59" s="6" t="s">
        <v>255</v>
      </c>
      <c r="C59" s="9">
        <f>SUM(C57:C58)</f>
        <v>28542500.869999994</v>
      </c>
      <c r="D59" s="9">
        <f>SUM(D57:D58)</f>
        <v>32663606.478576332</v>
      </c>
    </row>
    <row r="60" spans="1:4" ht="12.75">
      <c r="C60" s="7">
        <f>+C59-СБД!C8</f>
        <v>-0.02000000700354576</v>
      </c>
      <c r="D60" s="7">
        <f>+D59-СБД!D8</f>
        <v>0.027757231146097183</v>
      </c>
    </row>
    <row r="61" spans="2:4" ht="12.75">
      <c r="B61" s="8" t="s">
        <v>270</v>
      </c>
      <c r="D61" s="3"/>
    </row>
    <row r="62" spans="2:4" ht="12.75">
      <c r="B62" s="8" t="s">
        <v>271</v>
      </c>
      <c r="D62" s="3"/>
    </row>
  </sheetData>
  <sheetProtection/>
  <printOptions/>
  <pageMargins left="0.25" right="0.25" top="0.75" bottom="0.75" header="0.3" footer="0.3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angarag</dc:creator>
  <cp:keywords/>
  <dc:description/>
  <cp:lastModifiedBy>Enkhtuvshin</cp:lastModifiedBy>
  <cp:lastPrinted>2020-10-21T07:40:27Z</cp:lastPrinted>
  <dcterms:created xsi:type="dcterms:W3CDTF">2019-02-14T09:01:11Z</dcterms:created>
  <dcterms:modified xsi:type="dcterms:W3CDTF">2020-10-21T07:40:47Z</dcterms:modified>
  <cp:category/>
  <cp:version/>
  <cp:contentType/>
  <cp:contentStatus/>
</cp:coreProperties>
</file>