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RNTY FILES\PRJCT\MSE\"/>
    </mc:Choice>
  </mc:AlternateContent>
  <bookViews>
    <workbookView xWindow="0" yWindow="0" windowWidth="17280" windowHeight="8976" activeTab="3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nm.Print_Area" localSheetId="3">МГТ!$A$1:$E$66</definedName>
    <definedName name="_xlnm.Print_Area" localSheetId="1">ОДТ!$A$1:$E$48</definedName>
    <definedName name="_xlnm.Print_Area" localSheetId="2">ӨӨТ!$A$1:$K$25</definedName>
    <definedName name="_xlnm.Print_Area" localSheetId="0">СБД!$A$1:$E$94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4" l="1"/>
  <c r="E60" i="4" s="1"/>
  <c r="E54" i="4"/>
  <c r="E41" i="4"/>
  <c r="E33" i="4"/>
  <c r="E47" i="4" s="1"/>
  <c r="E30" i="4"/>
  <c r="E15" i="4" s="1"/>
  <c r="E31" i="4" s="1"/>
  <c r="E61" i="4" s="1"/>
  <c r="E7" i="4"/>
  <c r="K20" i="3"/>
  <c r="K19" i="3"/>
  <c r="K18" i="3"/>
  <c r="K17" i="3"/>
  <c r="K15" i="3"/>
  <c r="K16" i="3" s="1"/>
  <c r="K22" i="3" s="1"/>
  <c r="J16" i="3"/>
  <c r="J22" i="3" s="1"/>
  <c r="I22" i="3"/>
  <c r="G22" i="3"/>
  <c r="E22" i="3"/>
  <c r="E35" i="2"/>
  <c r="E21" i="2"/>
  <c r="E17" i="2"/>
  <c r="E10" i="2"/>
  <c r="E13" i="2" s="1"/>
  <c r="E25" i="2" s="1"/>
  <c r="E36" i="2" s="1"/>
  <c r="E38" i="2" s="1"/>
  <c r="E40" i="2" s="1"/>
  <c r="E90" i="1"/>
  <c r="E80" i="1"/>
  <c r="E72" i="1"/>
  <c r="E81" i="1" s="1"/>
  <c r="E91" i="1" s="1"/>
  <c r="E59" i="1"/>
  <c r="E51" i="1"/>
  <c r="E39" i="1"/>
  <c r="E34" i="1"/>
  <c r="E20" i="1"/>
  <c r="E28" i="1"/>
  <c r="E17" i="1"/>
  <c r="E12" i="1"/>
  <c r="E43" i="1" s="1"/>
</calcChain>
</file>

<file path=xl/sharedStrings.xml><?xml version="1.0" encoding="utf-8"?>
<sst xmlns="http://schemas.openxmlformats.org/spreadsheetml/2006/main" count="462" uniqueCount="356">
  <si>
    <t>Байгууллагын нэр: Бодь даатгал ХХК</t>
  </si>
  <si>
    <t>Регистр: 2088606</t>
  </si>
  <si>
    <t>ОРЛОГЫНДЭЛГЭРЭНГҮЙ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</si>
  <si>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</si>
  <si>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</si>
  <si>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</si>
  <si>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</si>
  <si>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</si>
  <si>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</si>
  <si>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ДААТГАЛЫН ҮЙЛ АЖИЛЛАГАА</t>
  </si>
  <si>
    <t>2</t>
  </si>
  <si>
    <t>Даатгалын хураамжийн нийт орлого</t>
  </si>
  <si>
    <t>3</t>
  </si>
  <si>
    <t xml:space="preserve">Даатгалын хураамжийн буцаалт </t>
  </si>
  <si>
    <t>4</t>
  </si>
  <si>
    <t>Давхар даатгалын хураамжийн зардал</t>
  </si>
  <si>
    <t>5</t>
  </si>
  <si>
    <t>Даатгалын хураамжийн цэвэр орлого (2+3+4)</t>
  </si>
  <si>
    <t>6</t>
  </si>
  <si>
    <t>Орлогод тооцоогүй хураамжийн нөөцийн өөрчлөлт</t>
  </si>
  <si>
    <t>7</t>
  </si>
  <si>
    <t>Хойшлуулсан давхар даатгалын хураамжийн өөрчлөлт</t>
  </si>
  <si>
    <t>8</t>
  </si>
  <si>
    <t>Орлогод тооцсон хураамж</t>
  </si>
  <si>
    <t>9</t>
  </si>
  <si>
    <t>Нийт нөхөн төлбөрийн зардал</t>
  </si>
  <si>
    <t>10</t>
  </si>
  <si>
    <t>Давхар даатгагчийн хариуцсан нөхөн төлбөр</t>
  </si>
  <si>
    <t>11</t>
  </si>
  <si>
    <t>Буруутай этгээдээс авах нөхөн төлбөр</t>
  </si>
  <si>
    <t>12</t>
  </si>
  <si>
    <t xml:space="preserve">Нөхөн төлбөрийн цэвэр зардал </t>
  </si>
  <si>
    <t>13</t>
  </si>
  <si>
    <t>Нөхөн төлбөрийн нөөцийн сангийн өөрчлөлт</t>
  </si>
  <si>
    <t>14</t>
  </si>
  <si>
    <t>Нөхөн төлбөрийн нөөцийн сангийн давхар даатгагчид ногдох хэсгийн өөрчлөлт</t>
  </si>
  <si>
    <t>15</t>
  </si>
  <si>
    <t>Учирч болзошгүй хохирлын нөөцийн сангийн өөрчлөлт</t>
  </si>
  <si>
    <t>16</t>
  </si>
  <si>
    <t>Зардалд тооцсон нөхөн төлбөр</t>
  </si>
  <si>
    <t>17</t>
  </si>
  <si>
    <t>Даатгалын гэрээний зардал</t>
  </si>
  <si>
    <t>18</t>
  </si>
  <si>
    <t>Давхар даатгалын шимтгэлийн орлого</t>
  </si>
  <si>
    <t>19</t>
  </si>
  <si>
    <t>Хөрөнгө оруулалтын орлого</t>
  </si>
  <si>
    <t>20</t>
  </si>
  <si>
    <t>Даатгалын үйл ажиллагааны ашиг(алдагдал)(6-11-12+13+14)</t>
  </si>
  <si>
    <t>21</t>
  </si>
  <si>
    <t>Түрээсийн орлого</t>
  </si>
  <si>
    <t>22</t>
  </si>
  <si>
    <t>Эрхийн шимтгэлийн орлого</t>
  </si>
  <si>
    <t>23</t>
  </si>
  <si>
    <t>Бусад орлого</t>
  </si>
  <si>
    <t>24</t>
  </si>
  <si>
    <t>Ерөнхий ба удирдлагын зардал</t>
  </si>
  <si>
    <t>25</t>
  </si>
  <si>
    <t>Борлуулалт, маркетингийн зардал</t>
  </si>
  <si>
    <t>26</t>
  </si>
  <si>
    <t>Санхүүгийн зардал</t>
  </si>
  <si>
    <t>27</t>
  </si>
  <si>
    <t>Бусад зардал</t>
  </si>
  <si>
    <t>28</t>
  </si>
  <si>
    <t>Гадаад вальютийн ханшийн зөрүүний олз(гарз)</t>
  </si>
  <si>
    <t>29</t>
  </si>
  <si>
    <t>Биет бус хөрөнгө данснаас хассаны олз(гарз)</t>
  </si>
  <si>
    <t>30</t>
  </si>
  <si>
    <t>Бусад ашиг алдагдал</t>
  </si>
  <si>
    <t>31</t>
  </si>
  <si>
    <t>Татвар төлөхийн өмнөх ашиг (алдагдал)</t>
  </si>
  <si>
    <t>32</t>
  </si>
  <si>
    <t>Орлогын татварын зардал</t>
  </si>
  <si>
    <t>33</t>
  </si>
  <si>
    <t>Татварын дараах ашиг (алдагдал)</t>
  </si>
  <si>
    <t>34</t>
  </si>
  <si>
    <t>Зогсоосон үйл ажиллагааны татварын дараах ашиг (алдагдал)</t>
  </si>
  <si>
    <t>35</t>
  </si>
  <si>
    <t>Тайлант үеийн цэвэр ашиг (алдагдал)</t>
  </si>
  <si>
    <t>36</t>
  </si>
  <si>
    <t>Хөрөнгийн дахин үнэлгээний нэмэгдлийн зөрүү</t>
  </si>
  <si>
    <t>37</t>
  </si>
  <si>
    <t>Гадаад вальютын хөрвүүлэлтийн зөрүү</t>
  </si>
  <si>
    <t>38</t>
  </si>
  <si>
    <t>Бусад олз(гарз)</t>
  </si>
  <si>
    <t>39</t>
  </si>
  <si>
    <t>Орлогын нийт дүн</t>
  </si>
  <si>
    <t>40</t>
  </si>
  <si>
    <t>Нэгж хувьцаанд ногдох суурь ашиг(алдагдал)</t>
  </si>
  <si>
    <t/>
  </si>
  <si>
    <t>Захирал ....................... /Б.Золбаяр/</t>
  </si>
  <si>
    <t>Нягтлан бодогч ....................... /Э.Энхцэцэг/</t>
  </si>
  <si>
    <t>САНХҮҮГИЙН БАЙДЛЫН ТАЙЛАН</t>
  </si>
  <si>
    <t>ХӨРӨНГӨ</t>
  </si>
  <si>
    <t xml:space="preserve"> 1.1</t>
  </si>
  <si>
    <t>Мөнгө,түүнтэй адилтгах хөрөнгө</t>
  </si>
  <si>
    <t xml:space="preserve">  1.1.1</t>
  </si>
  <si>
    <t>Бэлэн мөнгө</t>
  </si>
  <si>
    <t xml:space="preserve">  1.1.2</t>
  </si>
  <si>
    <t>Харилцахад байгаа мөнгө</t>
  </si>
  <si>
    <t xml:space="preserve">  1.1.3</t>
  </si>
  <si>
    <t>Банк санхүүгийн байгууллагад байршуулсан хөрөнгө</t>
  </si>
  <si>
    <t xml:space="preserve">  1.1.4</t>
  </si>
  <si>
    <t>Мөнгөн хөрөнгөнд хуримтлуулж тооцсон хүүний авлага</t>
  </si>
  <si>
    <t xml:space="preserve">  1.1.5</t>
  </si>
  <si>
    <t>Мөнгө, түүнтэй адилтгах хөрөнгийн дүн</t>
  </si>
  <si>
    <t xml:space="preserve"> 1.2</t>
  </si>
  <si>
    <t>Даатгалын авлага</t>
  </si>
  <si>
    <t xml:space="preserve">  1.2.1</t>
  </si>
  <si>
    <t>Даатгалын хураамжийн авлага</t>
  </si>
  <si>
    <t xml:space="preserve">  1.2.2</t>
  </si>
  <si>
    <t>Буруутай этгээдээс авах авлага</t>
  </si>
  <si>
    <t xml:space="preserve">  1.2.3</t>
  </si>
  <si>
    <t>Давхар даатгалаас авах авлага</t>
  </si>
  <si>
    <t xml:space="preserve">  1.2.4</t>
  </si>
  <si>
    <t>Даатгалын авлагын дүн</t>
  </si>
  <si>
    <t xml:space="preserve"> 1.3</t>
  </si>
  <si>
    <t>Бусад санхүүгийн хөрөнгө</t>
  </si>
  <si>
    <t xml:space="preserve">  1.3.1</t>
  </si>
  <si>
    <t>Бусад авлага</t>
  </si>
  <si>
    <t xml:space="preserve">  1.3.2</t>
  </si>
  <si>
    <t>Бусад санхүүгийн хөрөнгийн дүн</t>
  </si>
  <si>
    <t xml:space="preserve"> 1.4</t>
  </si>
  <si>
    <t>Бусад санхүүгийн бус хөрөнгө</t>
  </si>
  <si>
    <t xml:space="preserve">  1.4.1</t>
  </si>
  <si>
    <t>НДШ авлага, бусад татварын авлага</t>
  </si>
  <si>
    <t xml:space="preserve">  1.4.2</t>
  </si>
  <si>
    <t>ААНОАТатварын авлага</t>
  </si>
  <si>
    <t xml:space="preserve">  1.4.3</t>
  </si>
  <si>
    <t>Хойшлогдсон татварын хөрөнгө</t>
  </si>
  <si>
    <t xml:space="preserve">  1.4.4</t>
  </si>
  <si>
    <t>Бараа материал</t>
  </si>
  <si>
    <t xml:space="preserve">  1.4.5</t>
  </si>
  <si>
    <t>Урьдчилж төлсөн зардал/тооцоо</t>
  </si>
  <si>
    <t xml:space="preserve">  1.4.6</t>
  </si>
  <si>
    <t>Өмчлөх бусад хөрөнгө</t>
  </si>
  <si>
    <t xml:space="preserve">  1.4.7</t>
  </si>
  <si>
    <t>Бусад санхүүгийн бус  хөрөнгийн дүн</t>
  </si>
  <si>
    <t xml:space="preserve"> 1.5</t>
  </si>
  <si>
    <t>Хөрөнгө оруулалт</t>
  </si>
  <si>
    <t xml:space="preserve">  1.5.1</t>
  </si>
  <si>
    <t>Хадгаламж, хадгаламжийн сертификат</t>
  </si>
  <si>
    <t xml:space="preserve">  1.5.2</t>
  </si>
  <si>
    <t>Үнэт цаас</t>
  </si>
  <si>
    <t xml:space="preserve">  1.5.3</t>
  </si>
  <si>
    <t>Хараат, хамтын хяналттай, охин компанид оруулсан хөрөнгө оруулалт</t>
  </si>
  <si>
    <t xml:space="preserve">  1.5.4</t>
  </si>
  <si>
    <t>Дериватив санхүүгийн хэрэглүүр</t>
  </si>
  <si>
    <t xml:space="preserve">  1.5.5</t>
  </si>
  <si>
    <t>Хөрөнгө оруулалтын дүн</t>
  </si>
  <si>
    <t xml:space="preserve"> 1.6</t>
  </si>
  <si>
    <t>Даатгалын хөрөнгө</t>
  </si>
  <si>
    <t xml:space="preserve">  1.6.1</t>
  </si>
  <si>
    <t>Хойшлогдсон давхар даатгалын хураамж</t>
  </si>
  <si>
    <t xml:space="preserve">  1.6.2</t>
  </si>
  <si>
    <t>Нөхөн төлбөрийн нөөцийн сангийн давхар даатгагчид ногдох хэсэг</t>
  </si>
  <si>
    <t xml:space="preserve">  1.6.3</t>
  </si>
  <si>
    <t>Даатгалын орлогын хойшлогдсон шимтгэлийн зардал</t>
  </si>
  <si>
    <t xml:space="preserve">  1.6.4</t>
  </si>
  <si>
    <t>Даатгалын хөрөнгийн дүн</t>
  </si>
  <si>
    <t xml:space="preserve"> 1.7</t>
  </si>
  <si>
    <t>Үндсэн хөрөнгө /Цэвэр/</t>
  </si>
  <si>
    <t xml:space="preserve"> 1.8</t>
  </si>
  <si>
    <t>Биет бус хөрөнгө /Цэвэр/</t>
  </si>
  <si>
    <t xml:space="preserve"> 1.9</t>
  </si>
  <si>
    <t>Хөрөнгө оруулалтын зориулалттай үл хөдлөх  хөрөнгө</t>
  </si>
  <si>
    <t xml:space="preserve"> 1.11</t>
  </si>
  <si>
    <t>НИЙТ ХӨРӨНГИЙН ДҮН</t>
  </si>
  <si>
    <t>ӨР ТӨЛБӨР БА ЭЗДИЙН ӨМЧ</t>
  </si>
  <si>
    <t xml:space="preserve"> 2.1</t>
  </si>
  <si>
    <t>ӨР ТӨЛБӨР</t>
  </si>
  <si>
    <t xml:space="preserve">  2.1.1</t>
  </si>
  <si>
    <t>Даатгалын өглөг</t>
  </si>
  <si>
    <t xml:space="preserve">  2.1.1.1</t>
  </si>
  <si>
    <t>Даатгалын хураамжийн буцаалтын өглөг</t>
  </si>
  <si>
    <t xml:space="preserve">  2.1.1.2</t>
  </si>
  <si>
    <t>Нөхөн төлбөрийн өглөг</t>
  </si>
  <si>
    <t xml:space="preserve">  2.1.1.3</t>
  </si>
  <si>
    <t>Даатгалын гэрээний шимтгэлийн өглөг</t>
  </si>
  <si>
    <t xml:space="preserve">  2.1.1.4</t>
  </si>
  <si>
    <t>Давхар даатгагчид өгөх өглөг</t>
  </si>
  <si>
    <t xml:space="preserve">  2.1.1.5</t>
  </si>
  <si>
    <t>Даатгалын өглөгийн дүн</t>
  </si>
  <si>
    <t xml:space="preserve">  2.1.2</t>
  </si>
  <si>
    <t>Бусад санхүүгийн өр төлбөр</t>
  </si>
  <si>
    <t xml:space="preserve">  2.1.2.1</t>
  </si>
  <si>
    <t>Зээлийн өглөг, хүү</t>
  </si>
  <si>
    <t xml:space="preserve">  2.1.2.2</t>
  </si>
  <si>
    <t>Өрийн бичиг, хүү</t>
  </si>
  <si>
    <t xml:space="preserve">  2.1.2.3</t>
  </si>
  <si>
    <t>Санхүүгийн түрээсийн өр төлбөр</t>
  </si>
  <si>
    <t xml:space="preserve">  2.1.2.4</t>
  </si>
  <si>
    <t>Ногдол ашгийн өглөг</t>
  </si>
  <si>
    <t xml:space="preserve">  2.1.2.5</t>
  </si>
  <si>
    <t>Деривативын өр төлбөр</t>
  </si>
  <si>
    <t xml:space="preserve">  2.1.2.6</t>
  </si>
  <si>
    <t>Бусад өр төлбөр</t>
  </si>
  <si>
    <t xml:space="preserve">  2.1.2.7</t>
  </si>
  <si>
    <t>Бусад санхүүгийн өр төлбөрийн дүн</t>
  </si>
  <si>
    <t xml:space="preserve">  2.1.3</t>
  </si>
  <si>
    <t>Бусад санхүүгийн бус өр төлбөр</t>
  </si>
  <si>
    <t xml:space="preserve">  2.1.3.1</t>
  </si>
  <si>
    <t>Цалингийн өглөг</t>
  </si>
  <si>
    <t xml:space="preserve">  2.1.3.2</t>
  </si>
  <si>
    <t>НДШ-ийн өглөг</t>
  </si>
  <si>
    <t xml:space="preserve">  2.1.3.3</t>
  </si>
  <si>
    <t>ААНОАТатварын өглөг</t>
  </si>
  <si>
    <t xml:space="preserve">  2.1.3.4</t>
  </si>
  <si>
    <t>Хойшлогдсон татварын өглөг</t>
  </si>
  <si>
    <t xml:space="preserve">  2.1.3.5</t>
  </si>
  <si>
    <t>Урьдчилж орсон орлого</t>
  </si>
  <si>
    <t xml:space="preserve">  2.1.3.6</t>
  </si>
  <si>
    <t>Нийгмийн хөгжлийн сангийн өр төлбөр</t>
  </si>
  <si>
    <t xml:space="preserve">  2.1.3.7</t>
  </si>
  <si>
    <t>Хуулийн байууллагаар шийдэгдэж байгаа зүйлсийн өр төлбөр</t>
  </si>
  <si>
    <t xml:space="preserve">  2.1.3.8</t>
  </si>
  <si>
    <t>Мөнгөөр төлөгдөх хувьцааны опцион</t>
  </si>
  <si>
    <t xml:space="preserve">  2.1.3.9</t>
  </si>
  <si>
    <t>Тэтгэврийн сангийн өр төлбөр</t>
  </si>
  <si>
    <t xml:space="preserve">  2.1.3.10</t>
  </si>
  <si>
    <t>Санхүүгийн түрээсийн хэрэгжээгүй орлого</t>
  </si>
  <si>
    <t xml:space="preserve">  2.1.3.11</t>
  </si>
  <si>
    <t xml:space="preserve">  2.1.3.12</t>
  </si>
  <si>
    <t>Бусад санхүүгийн бус өр төлбөрийн дүн</t>
  </si>
  <si>
    <t xml:space="preserve">  2.1.4</t>
  </si>
  <si>
    <t>Хоёрдогч өглөг, хүү</t>
  </si>
  <si>
    <t xml:space="preserve">  2.1.5</t>
  </si>
  <si>
    <t>Давуу эрхийн хувьцаа (хөрвөхгүй)</t>
  </si>
  <si>
    <t xml:space="preserve">  2.1.6</t>
  </si>
  <si>
    <t>Орлогод тооцоогүй хураамжийн нөөц</t>
  </si>
  <si>
    <t xml:space="preserve">  2.1.7</t>
  </si>
  <si>
    <t>Нөхөн төлбөрийн нөөц сан</t>
  </si>
  <si>
    <t xml:space="preserve">  2.1.7.1</t>
  </si>
  <si>
    <t>Учирсан боловч мэдэгдээгүй хохирлын нөөц сан</t>
  </si>
  <si>
    <t xml:space="preserve">  2.1.7.2</t>
  </si>
  <si>
    <t>Мэдсэн боловч төлөөгүй хохирлын нөөц сан</t>
  </si>
  <si>
    <t xml:space="preserve">  2.1.7.3</t>
  </si>
  <si>
    <t>Учирч болзошгүй хохирлын нөөц сан</t>
  </si>
  <si>
    <t xml:space="preserve">  2.1.7.4</t>
  </si>
  <si>
    <t>Нөхөн төлбөрийн нөөц сангийн дүн</t>
  </si>
  <si>
    <t xml:space="preserve">  2.1.9</t>
  </si>
  <si>
    <t>НИЙТ ӨР ТӨЛБӨРИЙН ДҮН</t>
  </si>
  <si>
    <t xml:space="preserve"> 2.2</t>
  </si>
  <si>
    <t>ЭЗДИЙН ӨМЧ</t>
  </si>
  <si>
    <t xml:space="preserve">  2.2.1</t>
  </si>
  <si>
    <t>Эзэмшигчдийн өмч</t>
  </si>
  <si>
    <t xml:space="preserve">  2.2.2</t>
  </si>
  <si>
    <t>Нэмж төлөгдсөн капитал</t>
  </si>
  <si>
    <t xml:space="preserve">  2.2.3</t>
  </si>
  <si>
    <t>Тогтвортой байдлын сан</t>
  </si>
  <si>
    <t xml:space="preserve">  2.2.4</t>
  </si>
  <si>
    <t>Хөрөнгийн дахин үнэлгээний нэмэгдэл</t>
  </si>
  <si>
    <t xml:space="preserve">  2.2.5</t>
  </si>
  <si>
    <t>Гадаад валютын хөрвүүлэлтийн нөөц</t>
  </si>
  <si>
    <t xml:space="preserve">  2.2.6</t>
  </si>
  <si>
    <t>Эздийн өмчийн бусад хэсэг</t>
  </si>
  <si>
    <t xml:space="preserve">  2.2.7</t>
  </si>
  <si>
    <t>Хуримтлагдсан ашиг, алдагдал</t>
  </si>
  <si>
    <t xml:space="preserve">  2.2.8</t>
  </si>
  <si>
    <t>ЭЗДИЙН ӨМЧИЙН ДҮН</t>
  </si>
  <si>
    <t xml:space="preserve"> 2.3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</si>
  <si>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</si>
  <si>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</si>
  <si>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</si>
  <si>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</si>
  <si>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</si>
  <si>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</si>
  <si>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</si>
  <si>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>Даатгалын нөхвөрөөс хүлээн авсан мөнгө</t>
  </si>
  <si>
    <t>Буцаан авсан татвар</t>
  </si>
  <si>
    <t xml:space="preserve">  1.1.6</t>
  </si>
  <si>
    <t>Татаас, санхүүжилтийн орлого</t>
  </si>
  <si>
    <t xml:space="preserve">  1.1.7</t>
  </si>
  <si>
    <t>Бусад мөнгөн орлого</t>
  </si>
  <si>
    <t>Мөнгөн зарлагын дүн(-)</t>
  </si>
  <si>
    <t>Ажиллагчдад төлсөн</t>
  </si>
  <si>
    <t>Нийгмийн даатгалын байгууллагад төлсөн</t>
  </si>
  <si>
    <t>Ашиглалтын зардалд төлсөн</t>
  </si>
  <si>
    <t>Давхар даатгагчид төлсөн давхар даатгалын хураамж</t>
  </si>
  <si>
    <t xml:space="preserve">  1.2.5</t>
  </si>
  <si>
    <t>Нөхөн төлбөрт төлсөн</t>
  </si>
  <si>
    <t xml:space="preserve">   1.2.5.1</t>
  </si>
  <si>
    <t>Үүнээс: Сайн дурын даатгалын</t>
  </si>
  <si>
    <t xml:space="preserve">   1.2.5.2</t>
  </si>
  <si>
    <t>Албан журмын даатгалын</t>
  </si>
  <si>
    <t xml:space="preserve">  1.2.6</t>
  </si>
  <si>
    <t>Даатгалын төлөөлөгчийн шимтгэл</t>
  </si>
  <si>
    <t xml:space="preserve">  1.2.7</t>
  </si>
  <si>
    <t>Даатгалын зуучлагчид төлсөн төлбөр</t>
  </si>
  <si>
    <t xml:space="preserve">  1.2.8</t>
  </si>
  <si>
    <t xml:space="preserve"> Даатгалын хохирол үнэлэгчид төлсөн төлбөр</t>
  </si>
  <si>
    <t xml:space="preserve">  1.2.9</t>
  </si>
  <si>
    <t>Түлш шатахуун, тээврийн хөлс, сэлбэг хэрэгсэлд төлсөн</t>
  </si>
  <si>
    <t xml:space="preserve">  1.2.10</t>
  </si>
  <si>
    <t xml:space="preserve">Хүүний төлбөрт төлсөн </t>
  </si>
  <si>
    <t xml:space="preserve">  1.2.11</t>
  </si>
  <si>
    <t>Татварын байгууллагад төлсөн</t>
  </si>
  <si>
    <t xml:space="preserve">  1.2.12</t>
  </si>
  <si>
    <t>Даатгалын төлбөрт төлсөн</t>
  </si>
  <si>
    <t xml:space="preserve">  1.2.13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</si>
  <si>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</si>
  <si>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</si>
  <si>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</si>
  <si>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</si>
  <si>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</si>
  <si>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</si>
  <si>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</si>
  <si>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 xml:space="preserve"> 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</si>
  <si>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</si>
  <si>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</si>
  <si>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</si>
  <si>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</si>
  <si>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</si>
  <si>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</si>
  <si>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</si>
  <si>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</si>
  <si>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</si>
  <si>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</si>
  <si>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</si>
  <si>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</si>
  <si>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</si>
  <si>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</si>
  <si>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</si>
  <si>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</si>
  <si>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</si>
  <si>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</si>
  <si>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</si>
  <si>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</si>
  <si>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</si>
  <si>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</si>
  <si>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</si>
  <si>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</si>
  <si>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</si>
  <si>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</si>
  <si>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</si>
  <si>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</si>
  <si>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3.2.5</t>
  </si>
  <si>
    <t xml:space="preserve"> 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</si>
  <si>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</si>
  <si>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</si>
  <si>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</si>
  <si>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</si>
  <si>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 ТАЙЛАН</t>
  </si>
  <si>
    <t>Өмч</t>
  </si>
  <si>
    <t>Нэмж төлөгдсөн</t>
  </si>
  <si>
    <t>Хөрөнгийн дахин</t>
  </si>
  <si>
    <t>Гадаад вальютын</t>
  </si>
  <si>
    <t>Эздийн өмчийн бусад</t>
  </si>
  <si>
    <t>Хуримтлагдсан ашиг</t>
  </si>
  <si>
    <t>Нийт дүн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</si>
  <si>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</si>
  <si>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</si>
  <si>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</si>
  <si>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Бусад дэлгэрэнгүй орлого</t>
  </si>
  <si>
    <t>Өмчид гарсан өөрчлөлт</t>
  </si>
  <si>
    <t>Зарласан ногдол ашиг</t>
  </si>
  <si>
    <t>Дахин үнэлгээний нэмэгдлийн хэрэгжсэн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</si>
</sst>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>
    <font>
      <sz val="10"/>
      <name val="Arial"/>
    </font>
    <font>
      <b/>
      <sz val="10"/>
      <name val="Arial Unicode MS"/>
    </font>
    <font>
      <sz val="10"/>
      <name val="Arial Unicode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4"/>
  <sheetViews>
    <sheetView view="pageBreakPreview" zoomScale="60" zoomScaleNormal="100" workbookViewId="0">
      <selection sqref="A1:E94"/>
    </sheetView>
  </sheetViews>
  <sheetFormatPr defaultRowHeight="13.2"/>
  <cols>
    <col min="3" max="3" width="33.33203125" customWidth="1"/>
    <col min="4" max="21" width="17.554687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91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>
      <c r="B6" s="5" t="s">
        <v>8</v>
      </c>
      <c r="C6" s="6" t="s">
        <v>92</v>
      </c>
      <c r="D6" s="4">
        <v>0</v>
      </c>
      <c r="E6" s="4">
        <v>0</v>
      </c>
    </row>
    <row r="7" spans="1:5">
      <c r="B7" s="5" t="s">
        <v>93</v>
      </c>
      <c r="C7" s="6" t="s">
        <v>94</v>
      </c>
      <c r="D7" s="4">
        <v>0</v>
      </c>
      <c r="E7" s="4">
        <v>0</v>
      </c>
    </row>
    <row r="8" spans="1:5">
      <c r="B8" s="5" t="s">
        <v>95</v>
      </c>
      <c r="C8" s="5" t="s">
        <v>96</v>
      </c>
      <c r="D8" s="4">
        <v>5405</v>
      </c>
      <c r="E8" s="4">
        <v>2161.3000000000002</v>
      </c>
    </row>
    <row r="9" spans="1:5">
      <c r="B9" s="5" t="s">
        <v>97</v>
      </c>
      <c r="C9" s="5" t="s">
        <v>98</v>
      </c>
      <c r="D9" s="4">
        <v>1084485.5</v>
      </c>
      <c r="E9" s="4">
        <v>858235.5</v>
      </c>
    </row>
    <row r="10" spans="1:5" ht="26.4">
      <c r="B10" s="5" t="s">
        <v>99</v>
      </c>
      <c r="C10" s="5" t="s">
        <v>100</v>
      </c>
      <c r="D10" s="4">
        <v>0</v>
      </c>
      <c r="E10" s="4">
        <v>0</v>
      </c>
    </row>
    <row r="11" spans="1:5" ht="26.4">
      <c r="B11" s="5" t="s">
        <v>101</v>
      </c>
      <c r="C11" s="5" t="s">
        <v>102</v>
      </c>
      <c r="D11" s="4">
        <v>0</v>
      </c>
      <c r="E11" s="4">
        <v>0</v>
      </c>
    </row>
    <row r="12" spans="1:5" ht="26.4">
      <c r="B12" s="5" t="s">
        <v>103</v>
      </c>
      <c r="C12" s="6" t="s">
        <v>104</v>
      </c>
      <c r="D12" s="4">
        <v>1089890.5</v>
      </c>
      <c r="E12" s="4">
        <f>SUM(E6:E11)</f>
        <v>860396.8</v>
      </c>
    </row>
    <row r="13" spans="1:5">
      <c r="B13" s="5" t="s">
        <v>105</v>
      </c>
      <c r="C13" s="6" t="s">
        <v>106</v>
      </c>
      <c r="D13" s="4">
        <v>0</v>
      </c>
      <c r="E13" s="4">
        <v>0</v>
      </c>
    </row>
    <row r="14" spans="1:5">
      <c r="B14" s="5" t="s">
        <v>107</v>
      </c>
      <c r="C14" s="5" t="s">
        <v>108</v>
      </c>
      <c r="D14" s="4">
        <v>7049431.5999999996</v>
      </c>
      <c r="E14" s="4">
        <v>4477491</v>
      </c>
    </row>
    <row r="15" spans="1:5">
      <c r="B15" s="5" t="s">
        <v>109</v>
      </c>
      <c r="C15" s="5" t="s">
        <v>110</v>
      </c>
      <c r="D15" s="4">
        <v>488780.3</v>
      </c>
      <c r="E15" s="4">
        <v>538057.1</v>
      </c>
    </row>
    <row r="16" spans="1:5">
      <c r="B16" s="5" t="s">
        <v>111</v>
      </c>
      <c r="C16" s="5" t="s">
        <v>112</v>
      </c>
      <c r="D16" s="4">
        <v>0</v>
      </c>
      <c r="E16" s="4">
        <v>0</v>
      </c>
    </row>
    <row r="17" spans="2:5">
      <c r="B17" s="5" t="s">
        <v>113</v>
      </c>
      <c r="C17" s="6" t="s">
        <v>114</v>
      </c>
      <c r="D17" s="4">
        <v>7538211.9000000004</v>
      </c>
      <c r="E17" s="4">
        <f>SUM(E13:E16)</f>
        <v>5015548.0999999996</v>
      </c>
    </row>
    <row r="18" spans="2:5">
      <c r="B18" s="5" t="s">
        <v>115</v>
      </c>
      <c r="C18" s="6" t="s">
        <v>116</v>
      </c>
      <c r="D18" s="4">
        <v>0</v>
      </c>
      <c r="E18" s="4">
        <v>0</v>
      </c>
    </row>
    <row r="19" spans="2:5">
      <c r="B19" s="5" t="s">
        <v>117</v>
      </c>
      <c r="C19" s="5" t="s">
        <v>118</v>
      </c>
      <c r="D19" s="4">
        <v>2874188.3</v>
      </c>
      <c r="E19" s="4">
        <v>1932401.8</v>
      </c>
    </row>
    <row r="20" spans="2:5">
      <c r="B20" s="5" t="s">
        <v>119</v>
      </c>
      <c r="C20" s="6" t="s">
        <v>120</v>
      </c>
      <c r="D20" s="4">
        <v>2874188.3</v>
      </c>
      <c r="E20" s="4">
        <f>SUM(E19)</f>
        <v>1932401.8</v>
      </c>
    </row>
    <row r="21" spans="2:5">
      <c r="B21" s="5" t="s">
        <v>121</v>
      </c>
      <c r="C21" s="6" t="s">
        <v>122</v>
      </c>
      <c r="D21" s="4">
        <v>0</v>
      </c>
      <c r="E21" s="4">
        <v>0</v>
      </c>
    </row>
    <row r="22" spans="2:5" ht="26.4">
      <c r="B22" s="5" t="s">
        <v>123</v>
      </c>
      <c r="C22" s="5" t="s">
        <v>124</v>
      </c>
      <c r="D22" s="4">
        <v>14148.7</v>
      </c>
      <c r="E22" s="4">
        <v>1954.9</v>
      </c>
    </row>
    <row r="23" spans="2:5">
      <c r="B23" s="5" t="s">
        <v>125</v>
      </c>
      <c r="C23" s="5" t="s">
        <v>126</v>
      </c>
      <c r="D23" s="4">
        <v>0</v>
      </c>
      <c r="E23" s="4">
        <v>11328</v>
      </c>
    </row>
    <row r="24" spans="2:5">
      <c r="B24" s="5" t="s">
        <v>127</v>
      </c>
      <c r="C24" s="5" t="s">
        <v>128</v>
      </c>
      <c r="D24" s="4">
        <v>0</v>
      </c>
      <c r="E24" s="4">
        <v>0</v>
      </c>
    </row>
    <row r="25" spans="2:5">
      <c r="B25" s="5" t="s">
        <v>129</v>
      </c>
      <c r="C25" s="5" t="s">
        <v>130</v>
      </c>
      <c r="D25" s="4">
        <v>55252</v>
      </c>
      <c r="E25" s="4">
        <v>66583.600000000006</v>
      </c>
    </row>
    <row r="26" spans="2:5">
      <c r="B26" s="5" t="s">
        <v>131</v>
      </c>
      <c r="C26" s="5" t="s">
        <v>132</v>
      </c>
      <c r="D26" s="4">
        <v>1592199.5</v>
      </c>
      <c r="E26" s="4">
        <v>1848227.3</v>
      </c>
    </row>
    <row r="27" spans="2:5">
      <c r="B27" s="5" t="s">
        <v>133</v>
      </c>
      <c r="C27" s="5" t="s">
        <v>134</v>
      </c>
      <c r="D27" s="4">
        <v>0</v>
      </c>
      <c r="E27" s="4">
        <v>1404.5</v>
      </c>
    </row>
    <row r="28" spans="2:5" ht="26.4">
      <c r="B28" s="5" t="s">
        <v>135</v>
      </c>
      <c r="C28" s="6" t="s">
        <v>136</v>
      </c>
      <c r="D28" s="4">
        <v>1661600.2</v>
      </c>
      <c r="E28" s="4">
        <f>SUM(E22:E27)</f>
        <v>1929498.3</v>
      </c>
    </row>
    <row r="29" spans="2:5">
      <c r="B29" s="5" t="s">
        <v>137</v>
      </c>
      <c r="C29" s="6" t="s">
        <v>138</v>
      </c>
      <c r="D29" s="4">
        <v>0</v>
      </c>
      <c r="E29" s="4">
        <v>0</v>
      </c>
    </row>
    <row r="30" spans="2:5" ht="26.4">
      <c r="B30" s="5" t="s">
        <v>139</v>
      </c>
      <c r="C30" s="5" t="s">
        <v>140</v>
      </c>
      <c r="D30" s="4">
        <v>6576595.5999999996</v>
      </c>
      <c r="E30" s="4">
        <v>9201562.5999999996</v>
      </c>
    </row>
    <row r="31" spans="2:5">
      <c r="B31" s="5" t="s">
        <v>141</v>
      </c>
      <c r="C31" s="5" t="s">
        <v>142</v>
      </c>
      <c r="D31" s="4">
        <v>6296562.7000000002</v>
      </c>
      <c r="E31" s="4">
        <v>5192806.0999999996</v>
      </c>
    </row>
    <row r="32" spans="2:5" ht="39.6">
      <c r="B32" s="5" t="s">
        <v>143</v>
      </c>
      <c r="C32" s="5" t="s">
        <v>144</v>
      </c>
      <c r="D32" s="4">
        <v>400000</v>
      </c>
      <c r="E32" s="4">
        <v>400000</v>
      </c>
    </row>
    <row r="33" spans="2:5">
      <c r="B33" s="5" t="s">
        <v>145</v>
      </c>
      <c r="C33" s="5" t="s">
        <v>146</v>
      </c>
      <c r="D33" s="4">
        <v>0</v>
      </c>
      <c r="E33" s="4">
        <v>0</v>
      </c>
    </row>
    <row r="34" spans="2:5">
      <c r="B34" s="5" t="s">
        <v>147</v>
      </c>
      <c r="C34" s="6" t="s">
        <v>148</v>
      </c>
      <c r="D34" s="4">
        <v>13273158.300000001</v>
      </c>
      <c r="E34" s="4">
        <f>SUM(E30:E33)</f>
        <v>14794368.699999999</v>
      </c>
    </row>
    <row r="35" spans="2:5">
      <c r="B35" s="5" t="s">
        <v>149</v>
      </c>
      <c r="C35" s="6" t="s">
        <v>150</v>
      </c>
      <c r="D35" s="4">
        <v>0</v>
      </c>
      <c r="E35" s="4">
        <v>0</v>
      </c>
    </row>
    <row r="36" spans="2:5" ht="26.4">
      <c r="B36" s="5" t="s">
        <v>151</v>
      </c>
      <c r="C36" s="5" t="s">
        <v>152</v>
      </c>
      <c r="D36" s="4">
        <v>15261357.199999999</v>
      </c>
      <c r="E36" s="4">
        <v>3614127.6</v>
      </c>
    </row>
    <row r="37" spans="2:5" ht="26.4">
      <c r="B37" s="5" t="s">
        <v>153</v>
      </c>
      <c r="C37" s="5" t="s">
        <v>154</v>
      </c>
      <c r="D37" s="4">
        <v>131540.1</v>
      </c>
      <c r="E37" s="4">
        <v>264389</v>
      </c>
    </row>
    <row r="38" spans="2:5" ht="26.4">
      <c r="B38" s="5" t="s">
        <v>155</v>
      </c>
      <c r="C38" s="5" t="s">
        <v>156</v>
      </c>
      <c r="D38" s="4">
        <v>1484535.3</v>
      </c>
      <c r="E38" s="4">
        <v>1881578.8</v>
      </c>
    </row>
    <row r="39" spans="2:5">
      <c r="B39" s="5" t="s">
        <v>157</v>
      </c>
      <c r="C39" s="6" t="s">
        <v>158</v>
      </c>
      <c r="D39" s="4">
        <v>16877432.600000001</v>
      </c>
      <c r="E39" s="4">
        <f>SUM(E36:E38)</f>
        <v>5760095.4000000004</v>
      </c>
    </row>
    <row r="40" spans="2:5">
      <c r="B40" s="5" t="s">
        <v>159</v>
      </c>
      <c r="C40" s="5" t="s">
        <v>160</v>
      </c>
      <c r="D40" s="4">
        <v>1370463.2</v>
      </c>
      <c r="E40" s="4">
        <v>1323719.5</v>
      </c>
    </row>
    <row r="41" spans="2:5">
      <c r="B41" s="5" t="s">
        <v>161</v>
      </c>
      <c r="C41" s="5" t="s">
        <v>162</v>
      </c>
      <c r="D41" s="4">
        <v>89391.3</v>
      </c>
      <c r="E41" s="4">
        <v>53309.9</v>
      </c>
    </row>
    <row r="42" spans="2:5" ht="26.4">
      <c r="B42" s="5" t="s">
        <v>163</v>
      </c>
      <c r="C42" s="5" t="s">
        <v>164</v>
      </c>
      <c r="D42" s="4">
        <v>0</v>
      </c>
      <c r="E42" s="4">
        <v>0</v>
      </c>
    </row>
    <row r="43" spans="2:5">
      <c r="B43" s="5" t="s">
        <v>165</v>
      </c>
      <c r="C43" s="6" t="s">
        <v>166</v>
      </c>
      <c r="D43" s="4">
        <v>44774336.299999997</v>
      </c>
      <c r="E43" s="4">
        <f>+E12+E17+E20+E28+E34+E39+E40+E41+E42</f>
        <v>31669338.5</v>
      </c>
    </row>
    <row r="44" spans="2:5">
      <c r="B44" s="5" t="s">
        <v>10</v>
      </c>
      <c r="C44" s="6" t="s">
        <v>167</v>
      </c>
      <c r="D44" s="4">
        <v>0</v>
      </c>
      <c r="E44" s="4">
        <v>0</v>
      </c>
    </row>
    <row r="45" spans="2:5">
      <c r="B45" s="5" t="s">
        <v>168</v>
      </c>
      <c r="C45" s="6" t="s">
        <v>169</v>
      </c>
      <c r="D45" s="4">
        <v>0</v>
      </c>
      <c r="E45" s="4">
        <v>0</v>
      </c>
    </row>
    <row r="46" spans="2:5">
      <c r="B46" s="5" t="s">
        <v>170</v>
      </c>
      <c r="C46" s="6" t="s">
        <v>171</v>
      </c>
      <c r="D46" s="4">
        <v>0</v>
      </c>
      <c r="E46" s="4">
        <v>0</v>
      </c>
    </row>
    <row r="47" spans="2:5" ht="26.4">
      <c r="B47" s="5" t="s">
        <v>172</v>
      </c>
      <c r="C47" s="5" t="s">
        <v>173</v>
      </c>
      <c r="D47" s="4">
        <v>0</v>
      </c>
      <c r="E47" s="4">
        <v>0</v>
      </c>
    </row>
    <row r="48" spans="2:5">
      <c r="B48" s="5" t="s">
        <v>174</v>
      </c>
      <c r="C48" s="5" t="s">
        <v>175</v>
      </c>
      <c r="D48" s="4">
        <v>0</v>
      </c>
      <c r="E48" s="4">
        <v>0</v>
      </c>
    </row>
    <row r="49" spans="2:5" ht="26.4">
      <c r="B49" s="5" t="s">
        <v>176</v>
      </c>
      <c r="C49" s="5" t="s">
        <v>177</v>
      </c>
      <c r="D49" s="4">
        <v>138360.79999999999</v>
      </c>
      <c r="E49" s="4">
        <v>130601</v>
      </c>
    </row>
    <row r="50" spans="2:5">
      <c r="B50" s="5" t="s">
        <v>178</v>
      </c>
      <c r="C50" s="5" t="s">
        <v>179</v>
      </c>
      <c r="D50" s="4">
        <v>3081817.8</v>
      </c>
      <c r="E50" s="4">
        <v>1571566.7</v>
      </c>
    </row>
    <row r="51" spans="2:5">
      <c r="B51" s="5" t="s">
        <v>180</v>
      </c>
      <c r="C51" s="6" t="s">
        <v>181</v>
      </c>
      <c r="D51" s="4">
        <v>3220178.6</v>
      </c>
      <c r="E51" s="4">
        <f>SUM(E47:E50)</f>
        <v>1702167.7</v>
      </c>
    </row>
    <row r="52" spans="2:5">
      <c r="B52" s="5" t="s">
        <v>182</v>
      </c>
      <c r="C52" s="6" t="s">
        <v>183</v>
      </c>
      <c r="D52" s="4">
        <v>0</v>
      </c>
      <c r="E52" s="4">
        <v>0</v>
      </c>
    </row>
    <row r="53" spans="2:5">
      <c r="B53" s="5" t="s">
        <v>184</v>
      </c>
      <c r="C53" s="5" t="s">
        <v>185</v>
      </c>
      <c r="D53" s="4">
        <v>133956.20000000001</v>
      </c>
      <c r="E53" s="4">
        <v>111139.9</v>
      </c>
    </row>
    <row r="54" spans="2:5">
      <c r="B54" s="5" t="s">
        <v>186</v>
      </c>
      <c r="C54" s="5" t="s">
        <v>187</v>
      </c>
      <c r="D54" s="4">
        <v>0</v>
      </c>
      <c r="E54" s="4">
        <v>0</v>
      </c>
    </row>
    <row r="55" spans="2:5">
      <c r="B55" s="5" t="s">
        <v>188</v>
      </c>
      <c r="C55" s="5" t="s">
        <v>189</v>
      </c>
      <c r="D55" s="4">
        <v>0</v>
      </c>
      <c r="E55" s="4">
        <v>0</v>
      </c>
    </row>
    <row r="56" spans="2:5">
      <c r="B56" s="5" t="s">
        <v>190</v>
      </c>
      <c r="C56" s="5" t="s">
        <v>191</v>
      </c>
      <c r="D56" s="4">
        <v>0</v>
      </c>
      <c r="E56" s="4">
        <v>0</v>
      </c>
    </row>
    <row r="57" spans="2:5">
      <c r="B57" s="5" t="s">
        <v>192</v>
      </c>
      <c r="C57" s="5" t="s">
        <v>193</v>
      </c>
      <c r="D57" s="4">
        <v>0</v>
      </c>
      <c r="E57" s="4">
        <v>0</v>
      </c>
    </row>
    <row r="58" spans="2:5">
      <c r="B58" s="5" t="s">
        <v>194</v>
      </c>
      <c r="C58" s="5" t="s">
        <v>195</v>
      </c>
      <c r="D58" s="4">
        <v>840534.5</v>
      </c>
      <c r="E58" s="4">
        <v>280080.3</v>
      </c>
    </row>
    <row r="59" spans="2:5" ht="26.4">
      <c r="B59" s="5" t="s">
        <v>196</v>
      </c>
      <c r="C59" s="6" t="s">
        <v>197</v>
      </c>
      <c r="D59" s="4">
        <v>974490.7</v>
      </c>
      <c r="E59" s="4">
        <f>SUM(E53:E58)</f>
        <v>391220.19999999995</v>
      </c>
    </row>
    <row r="60" spans="2:5">
      <c r="B60" s="5" t="s">
        <v>198</v>
      </c>
      <c r="C60" s="6" t="s">
        <v>199</v>
      </c>
      <c r="D60" s="4">
        <v>0</v>
      </c>
      <c r="E60" s="4">
        <v>0</v>
      </c>
    </row>
    <row r="61" spans="2:5">
      <c r="B61" s="5" t="s">
        <v>200</v>
      </c>
      <c r="C61" s="5" t="s">
        <v>201</v>
      </c>
      <c r="D61" s="4">
        <v>85128.8</v>
      </c>
      <c r="E61" s="4">
        <v>92510.1</v>
      </c>
    </row>
    <row r="62" spans="2:5">
      <c r="B62" s="5" t="s">
        <v>202</v>
      </c>
      <c r="C62" s="5" t="s">
        <v>203</v>
      </c>
      <c r="D62" s="4">
        <v>0</v>
      </c>
      <c r="E62" s="4">
        <v>0</v>
      </c>
    </row>
    <row r="63" spans="2:5">
      <c r="B63" s="5" t="s">
        <v>204</v>
      </c>
      <c r="C63" s="5" t="s">
        <v>205</v>
      </c>
      <c r="D63" s="4">
        <v>124450.7</v>
      </c>
      <c r="E63" s="4">
        <v>150400.4</v>
      </c>
    </row>
    <row r="64" spans="2:5">
      <c r="B64" s="5" t="s">
        <v>206</v>
      </c>
      <c r="C64" s="5" t="s">
        <v>207</v>
      </c>
      <c r="D64" s="4">
        <v>17043.8</v>
      </c>
      <c r="E64" s="4">
        <v>17043.8</v>
      </c>
    </row>
    <row r="65" spans="2:5">
      <c r="B65" s="5" t="s">
        <v>208</v>
      </c>
      <c r="C65" s="5" t="s">
        <v>209</v>
      </c>
      <c r="D65" s="4">
        <v>698856.2</v>
      </c>
      <c r="E65" s="4">
        <v>685471.9</v>
      </c>
    </row>
    <row r="66" spans="2:5" ht="26.4">
      <c r="B66" s="5" t="s">
        <v>210</v>
      </c>
      <c r="C66" s="5" t="s">
        <v>211</v>
      </c>
      <c r="D66" s="4">
        <v>0</v>
      </c>
      <c r="E66" s="4">
        <v>0</v>
      </c>
    </row>
    <row r="67" spans="2:5" ht="26.4">
      <c r="B67" s="5" t="s">
        <v>212</v>
      </c>
      <c r="C67" s="5" t="s">
        <v>213</v>
      </c>
      <c r="D67" s="4">
        <v>0</v>
      </c>
      <c r="E67" s="4">
        <v>0</v>
      </c>
    </row>
    <row r="68" spans="2:5" ht="26.4">
      <c r="B68" s="5" t="s">
        <v>214</v>
      </c>
      <c r="C68" s="5" t="s">
        <v>215</v>
      </c>
      <c r="D68" s="4">
        <v>0</v>
      </c>
      <c r="E68" s="4">
        <v>0</v>
      </c>
    </row>
    <row r="69" spans="2:5">
      <c r="B69" s="5" t="s">
        <v>216</v>
      </c>
      <c r="C69" s="5" t="s">
        <v>217</v>
      </c>
      <c r="D69" s="4">
        <v>0</v>
      </c>
      <c r="E69" s="4">
        <v>0</v>
      </c>
    </row>
    <row r="70" spans="2:5" ht="26.4">
      <c r="B70" s="5" t="s">
        <v>218</v>
      </c>
      <c r="C70" s="5" t="s">
        <v>219</v>
      </c>
      <c r="D70" s="4">
        <v>0</v>
      </c>
      <c r="E70" s="4">
        <v>0</v>
      </c>
    </row>
    <row r="71" spans="2:5">
      <c r="B71" s="5" t="s">
        <v>220</v>
      </c>
      <c r="C71" s="5" t="s">
        <v>199</v>
      </c>
      <c r="D71" s="4">
        <v>0</v>
      </c>
      <c r="E71" s="4">
        <v>0</v>
      </c>
    </row>
    <row r="72" spans="2:5" ht="26.4">
      <c r="B72" s="5" t="s">
        <v>221</v>
      </c>
      <c r="C72" s="6" t="s">
        <v>222</v>
      </c>
      <c r="D72" s="4">
        <v>925479.5</v>
      </c>
      <c r="E72" s="4">
        <f>SUM(E61:E71)</f>
        <v>945426.2</v>
      </c>
    </row>
    <row r="73" spans="2:5">
      <c r="B73" s="5" t="s">
        <v>223</v>
      </c>
      <c r="C73" s="5" t="s">
        <v>224</v>
      </c>
      <c r="D73" s="4">
        <v>0</v>
      </c>
      <c r="E73" s="4">
        <v>0</v>
      </c>
    </row>
    <row r="74" spans="2:5">
      <c r="B74" s="5" t="s">
        <v>225</v>
      </c>
      <c r="C74" s="5" t="s">
        <v>226</v>
      </c>
      <c r="D74" s="4">
        <v>0</v>
      </c>
      <c r="E74" s="4">
        <v>0</v>
      </c>
    </row>
    <row r="75" spans="2:5" ht="26.4">
      <c r="B75" s="5" t="s">
        <v>227</v>
      </c>
      <c r="C75" s="5" t="s">
        <v>228</v>
      </c>
      <c r="D75" s="4">
        <v>23193505.100000001</v>
      </c>
      <c r="E75" s="4">
        <v>15249316.5</v>
      </c>
    </row>
    <row r="76" spans="2:5">
      <c r="B76" s="5" t="s">
        <v>229</v>
      </c>
      <c r="C76" s="6" t="s">
        <v>230</v>
      </c>
      <c r="D76" s="4">
        <v>0</v>
      </c>
      <c r="E76" s="4">
        <v>0</v>
      </c>
    </row>
    <row r="77" spans="2:5" ht="26.4">
      <c r="B77" s="5" t="s">
        <v>231</v>
      </c>
      <c r="C77" s="5" t="s">
        <v>232</v>
      </c>
      <c r="D77" s="4">
        <v>607073</v>
      </c>
      <c r="E77" s="4">
        <v>1609439.1</v>
      </c>
    </row>
    <row r="78" spans="2:5" ht="26.4">
      <c r="B78" s="5" t="s">
        <v>233</v>
      </c>
      <c r="C78" s="5" t="s">
        <v>234</v>
      </c>
      <c r="D78" s="4">
        <v>443968.4</v>
      </c>
      <c r="E78" s="4">
        <v>443968.4</v>
      </c>
    </row>
    <row r="79" spans="2:5" ht="26.4">
      <c r="B79" s="5" t="s">
        <v>235</v>
      </c>
      <c r="C79" s="5" t="s">
        <v>236</v>
      </c>
      <c r="D79" s="4">
        <v>2132936.4</v>
      </c>
      <c r="E79" s="4">
        <v>2132936.4</v>
      </c>
    </row>
    <row r="80" spans="2:5" ht="26.4">
      <c r="B80" s="5" t="s">
        <v>237</v>
      </c>
      <c r="C80" s="6" t="s">
        <v>238</v>
      </c>
      <c r="D80" s="4">
        <v>3183977.8</v>
      </c>
      <c r="E80" s="4">
        <f>SUM(E77:E79)</f>
        <v>4186343.9</v>
      </c>
    </row>
    <row r="81" spans="1:120">
      <c r="B81" s="5" t="s">
        <v>239</v>
      </c>
      <c r="C81" s="6" t="s">
        <v>240</v>
      </c>
      <c r="D81" s="4">
        <v>31497631.699999999</v>
      </c>
      <c r="E81" s="4">
        <f>+E72+E59+E51+E80+E75</f>
        <v>22474474.5</v>
      </c>
    </row>
    <row r="82" spans="1:120">
      <c r="B82" s="5" t="s">
        <v>241</v>
      </c>
      <c r="C82" s="6" t="s">
        <v>242</v>
      </c>
      <c r="D82" s="4">
        <v>0</v>
      </c>
      <c r="E82" s="4">
        <v>0</v>
      </c>
    </row>
    <row r="83" spans="1:120">
      <c r="B83" s="5" t="s">
        <v>243</v>
      </c>
      <c r="C83" s="5" t="s">
        <v>244</v>
      </c>
      <c r="D83" s="4">
        <v>5882975</v>
      </c>
      <c r="E83" s="4">
        <v>5882975</v>
      </c>
    </row>
    <row r="84" spans="1:120">
      <c r="B84" s="5" t="s">
        <v>245</v>
      </c>
      <c r="C84" s="5" t="s">
        <v>246</v>
      </c>
      <c r="D84" s="4">
        <v>2339864.2000000002</v>
      </c>
      <c r="E84" s="4">
        <v>2153308.7999999998</v>
      </c>
    </row>
    <row r="85" spans="1:120">
      <c r="B85" s="5" t="s">
        <v>247</v>
      </c>
      <c r="C85" s="5" t="s">
        <v>248</v>
      </c>
      <c r="D85" s="4">
        <v>0</v>
      </c>
      <c r="E85" s="4">
        <v>0</v>
      </c>
    </row>
    <row r="86" spans="1:120" ht="26.4">
      <c r="B86" s="5" t="s">
        <v>249</v>
      </c>
      <c r="C86" s="5" t="s">
        <v>250</v>
      </c>
      <c r="D86" s="4">
        <v>99974.1</v>
      </c>
      <c r="E86" s="4">
        <v>-445999.1</v>
      </c>
    </row>
    <row r="87" spans="1:120" ht="26.4">
      <c r="B87" s="5" t="s">
        <v>251</v>
      </c>
      <c r="C87" s="5" t="s">
        <v>252</v>
      </c>
      <c r="D87" s="4">
        <v>0</v>
      </c>
      <c r="E87" s="4">
        <v>0</v>
      </c>
    </row>
    <row r="88" spans="1:120">
      <c r="B88" s="5" t="s">
        <v>253</v>
      </c>
      <c r="C88" s="5" t="s">
        <v>254</v>
      </c>
      <c r="D88" s="4">
        <v>-17082.599999999999</v>
      </c>
      <c r="E88" s="4">
        <v>-944860.6</v>
      </c>
    </row>
    <row r="89" spans="1:120">
      <c r="B89" s="5" t="s">
        <v>255</v>
      </c>
      <c r="C89" s="5" t="s">
        <v>256</v>
      </c>
      <c r="D89" s="4">
        <v>4970973.9000000004</v>
      </c>
      <c r="E89" s="4">
        <v>2549439.9</v>
      </c>
    </row>
    <row r="90" spans="1:120">
      <c r="B90" s="5" t="s">
        <v>257</v>
      </c>
      <c r="C90" s="6" t="s">
        <v>258</v>
      </c>
      <c r="D90" s="4">
        <v>13276704.6</v>
      </c>
      <c r="E90" s="4">
        <f>SUM(E83:E89)</f>
        <v>9194864</v>
      </c>
    </row>
    <row r="91" spans="1:120" ht="26.4">
      <c r="B91" s="5" t="s">
        <v>259</v>
      </c>
      <c r="C91" s="6" t="s">
        <v>260</v>
      </c>
      <c r="D91" s="4">
        <v>44774336.299999997</v>
      </c>
      <c r="E91" s="4">
        <f>+E81+E90</f>
        <v>31669338.5</v>
      </c>
    </row>
    <row r="92" spans="1:120">
      <c r="A92" t="s">
        <v>88</v>
      </c>
      <c r="B92" t="s">
        <v>88</v>
      </c>
      <c r="C92" t="s">
        <v>88</v>
      </c>
      <c r="D92" t="s">
        <v>88</v>
      </c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</row>
    <row r="93" spans="1:120" ht="39.6">
      <c r="E93" s="3" t="s">
        <v>89</v>
      </c>
    </row>
    <row r="94" spans="1:120" ht="39.6">
      <c r="E94" s="3" t="s">
        <v>90</v>
      </c>
    </row>
  </sheetData>
  <mergeCells count="1">
    <mergeCell ref="BP92:DP92"/>
  </mergeCells>
  <pageMargins left="0.75" right="0.75" top="1" bottom="1" header="0.5" footer="0.5"/>
  <pageSetup orientation="portrait" horizontalDpi="300" verticalDpi="300" r:id="rId1"/>
  <headerFooter alignWithMargins="0"/>
  <rowBreaks count="1" manualBreakCount="1">
    <brk id="75" max="16383" man="1"/>
  </rowBreaks>
  <colBreaks count="1" manualBreakCount="1">
    <brk id="5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8"/>
  <sheetViews>
    <sheetView view="pageBreakPreview" zoomScale="60" zoomScaleNormal="100" workbookViewId="0">
      <selection sqref="A1:E48"/>
    </sheetView>
  </sheetViews>
  <sheetFormatPr defaultRowHeight="13.2"/>
  <cols>
    <col min="3" max="3" width="33.33203125" customWidth="1"/>
    <col min="4" max="21" width="17.554687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2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>
      <c r="B6" s="5" t="s">
        <v>8</v>
      </c>
      <c r="C6" s="6" t="s">
        <v>9</v>
      </c>
      <c r="D6" s="4">
        <v>0</v>
      </c>
      <c r="E6" s="4">
        <v>0</v>
      </c>
    </row>
    <row r="7" spans="1:5">
      <c r="B7" s="5" t="s">
        <v>10</v>
      </c>
      <c r="C7" s="5" t="s">
        <v>11</v>
      </c>
      <c r="D7" s="4">
        <v>54312598.399999999</v>
      </c>
      <c r="E7" s="4">
        <v>32748253</v>
      </c>
    </row>
    <row r="8" spans="1:5">
      <c r="B8" s="5" t="s">
        <v>12</v>
      </c>
      <c r="C8" s="5" t="s">
        <v>13</v>
      </c>
      <c r="D8" s="4">
        <v>601900.19999999995</v>
      </c>
      <c r="E8" s="4">
        <v>928811.4</v>
      </c>
    </row>
    <row r="9" spans="1:5" ht="26.4">
      <c r="B9" s="5" t="s">
        <v>14</v>
      </c>
      <c r="C9" s="5" t="s">
        <v>15</v>
      </c>
      <c r="D9" s="4">
        <v>34554432.5</v>
      </c>
      <c r="E9" s="4">
        <v>8168351.2999999998</v>
      </c>
    </row>
    <row r="10" spans="1:5" ht="26.4">
      <c r="B10" s="5" t="s">
        <v>16</v>
      </c>
      <c r="C10" s="6" t="s">
        <v>17</v>
      </c>
      <c r="D10" s="4">
        <v>19156265.699999999</v>
      </c>
      <c r="E10" s="4">
        <f>+E7-E8-E9</f>
        <v>23651090.300000001</v>
      </c>
    </row>
    <row r="11" spans="1:5" ht="26.4">
      <c r="B11" s="5" t="s">
        <v>18</v>
      </c>
      <c r="C11" s="5" t="s">
        <v>19</v>
      </c>
      <c r="D11" s="4">
        <v>-9878734.4000000004</v>
      </c>
      <c r="E11" s="4">
        <v>-7944188.7000000002</v>
      </c>
    </row>
    <row r="12" spans="1:5" ht="26.4">
      <c r="B12" s="5" t="s">
        <v>20</v>
      </c>
      <c r="C12" s="5" t="s">
        <v>21</v>
      </c>
      <c r="D12" s="4">
        <v>7783939.0999999996</v>
      </c>
      <c r="E12" s="4">
        <v>11647229.6</v>
      </c>
    </row>
    <row r="13" spans="1:5">
      <c r="B13" s="5" t="s">
        <v>22</v>
      </c>
      <c r="C13" s="6" t="s">
        <v>23</v>
      </c>
      <c r="D13" s="4">
        <v>17061470.399999999</v>
      </c>
      <c r="E13" s="4">
        <f>+E10-E11-E12</f>
        <v>19948049.399999999</v>
      </c>
    </row>
    <row r="14" spans="1:5">
      <c r="B14" s="5" t="s">
        <v>24</v>
      </c>
      <c r="C14" s="5" t="s">
        <v>25</v>
      </c>
      <c r="D14" s="4">
        <v>10740187.699999999</v>
      </c>
      <c r="E14" s="4">
        <v>14587263.800000001</v>
      </c>
    </row>
    <row r="15" spans="1:5" ht="26.4">
      <c r="B15" s="5" t="s">
        <v>26</v>
      </c>
      <c r="C15" s="5" t="s">
        <v>27</v>
      </c>
      <c r="D15" s="4">
        <v>1528655.1</v>
      </c>
      <c r="E15" s="4">
        <v>2228366.2999999998</v>
      </c>
    </row>
    <row r="16" spans="1:5" ht="26.4">
      <c r="B16" s="5" t="s">
        <v>28</v>
      </c>
      <c r="C16" s="5" t="s">
        <v>29</v>
      </c>
      <c r="D16" s="4">
        <v>226876.7</v>
      </c>
      <c r="E16" s="4">
        <v>216503</v>
      </c>
    </row>
    <row r="17" spans="2:5">
      <c r="B17" s="5" t="s">
        <v>30</v>
      </c>
      <c r="C17" s="6" t="s">
        <v>31</v>
      </c>
      <c r="D17" s="4">
        <v>8984655.9000000004</v>
      </c>
      <c r="E17" s="4">
        <f>+E14-E15-E16</f>
        <v>12142394.5</v>
      </c>
    </row>
    <row r="18" spans="2:5" ht="26.4">
      <c r="B18" s="5" t="s">
        <v>32</v>
      </c>
      <c r="C18" s="5" t="s">
        <v>33</v>
      </c>
      <c r="D18" s="4">
        <v>-851898.2</v>
      </c>
      <c r="E18" s="4">
        <v>1002366.2</v>
      </c>
    </row>
    <row r="19" spans="2:5" ht="39.6">
      <c r="B19" s="5" t="s">
        <v>34</v>
      </c>
      <c r="C19" s="5" t="s">
        <v>35</v>
      </c>
      <c r="D19" s="4">
        <v>86843</v>
      </c>
      <c r="E19" s="4">
        <v>-132848.79999999999</v>
      </c>
    </row>
    <row r="20" spans="2:5" ht="26.4">
      <c r="B20" s="5" t="s">
        <v>36</v>
      </c>
      <c r="C20" s="5" t="s">
        <v>37</v>
      </c>
      <c r="D20" s="4">
        <v>644083.30000000005</v>
      </c>
      <c r="E20" s="4">
        <v>0</v>
      </c>
    </row>
    <row r="21" spans="2:5">
      <c r="B21" s="5" t="s">
        <v>38</v>
      </c>
      <c r="C21" s="6" t="s">
        <v>39</v>
      </c>
      <c r="D21" s="4">
        <v>8863684</v>
      </c>
      <c r="E21" s="4">
        <f>+E17+E18+E19</f>
        <v>13011911.899999999</v>
      </c>
    </row>
    <row r="22" spans="2:5">
      <c r="B22" s="5" t="s">
        <v>40</v>
      </c>
      <c r="C22" s="5" t="s">
        <v>41</v>
      </c>
      <c r="D22" s="4">
        <v>-2482018.2000000002</v>
      </c>
      <c r="E22" s="4">
        <v>-3102617.3</v>
      </c>
    </row>
    <row r="23" spans="2:5" ht="26.4">
      <c r="B23" s="5" t="s">
        <v>42</v>
      </c>
      <c r="C23" s="5" t="s">
        <v>43</v>
      </c>
      <c r="D23" s="4">
        <v>3034646.8</v>
      </c>
      <c r="E23" s="4">
        <v>2349095.1</v>
      </c>
    </row>
    <row r="24" spans="2:5">
      <c r="B24" s="5" t="s">
        <v>44</v>
      </c>
      <c r="C24" s="5" t="s">
        <v>45</v>
      </c>
      <c r="D24" s="4">
        <v>1953849.8</v>
      </c>
      <c r="E24" s="4">
        <v>1092187.1000000001</v>
      </c>
    </row>
    <row r="25" spans="2:5" ht="26.4">
      <c r="B25" s="5" t="s">
        <v>46</v>
      </c>
      <c r="C25" s="6" t="s">
        <v>47</v>
      </c>
      <c r="D25" s="4">
        <v>10704264.800000001</v>
      </c>
      <c r="E25" s="4">
        <f>+E13-E21+E22+E23+E24</f>
        <v>7274802.4000000004</v>
      </c>
    </row>
    <row r="26" spans="2:5">
      <c r="B26" s="5" t="s">
        <v>48</v>
      </c>
      <c r="C26" s="5" t="s">
        <v>49</v>
      </c>
      <c r="D26" s="4">
        <v>9982.9</v>
      </c>
      <c r="E26" s="4">
        <v>6700</v>
      </c>
    </row>
    <row r="27" spans="2:5">
      <c r="B27" s="5" t="s">
        <v>50</v>
      </c>
      <c r="C27" s="5" t="s">
        <v>51</v>
      </c>
      <c r="D27" s="4">
        <v>45023.9</v>
      </c>
      <c r="E27" s="4">
        <v>0.5</v>
      </c>
    </row>
    <row r="28" spans="2:5">
      <c r="B28" s="5" t="s">
        <v>52</v>
      </c>
      <c r="C28" s="5" t="s">
        <v>53</v>
      </c>
      <c r="D28" s="4">
        <v>65435.5</v>
      </c>
      <c r="E28" s="4">
        <v>121219</v>
      </c>
    </row>
    <row r="29" spans="2:5">
      <c r="B29" s="5" t="s">
        <v>54</v>
      </c>
      <c r="C29" s="5" t="s">
        <v>55</v>
      </c>
      <c r="D29" s="4">
        <v>4082000.9</v>
      </c>
      <c r="E29" s="4">
        <v>3726930</v>
      </c>
    </row>
    <row r="30" spans="2:5">
      <c r="B30" s="5" t="s">
        <v>56</v>
      </c>
      <c r="C30" s="5" t="s">
        <v>57</v>
      </c>
      <c r="D30" s="4">
        <v>4234135.9000000004</v>
      </c>
      <c r="E30" s="4">
        <v>4441850.4000000004</v>
      </c>
    </row>
    <row r="31" spans="2:5">
      <c r="B31" s="5" t="s">
        <v>58</v>
      </c>
      <c r="C31" s="5" t="s">
        <v>59</v>
      </c>
      <c r="D31" s="4">
        <v>92822</v>
      </c>
      <c r="E31" s="4">
        <v>106536.8</v>
      </c>
    </row>
    <row r="32" spans="2:5">
      <c r="B32" s="5" t="s">
        <v>60</v>
      </c>
      <c r="C32" s="5" t="s">
        <v>61</v>
      </c>
      <c r="D32" s="4">
        <v>1252434.8999999999</v>
      </c>
      <c r="E32" s="4">
        <v>317059.90000000002</v>
      </c>
    </row>
    <row r="33" spans="1:120" ht="26.4">
      <c r="B33" s="5" t="s">
        <v>62</v>
      </c>
      <c r="C33" s="5" t="s">
        <v>63</v>
      </c>
      <c r="D33" s="4">
        <v>-1429.4</v>
      </c>
      <c r="E33" s="4">
        <v>-81478</v>
      </c>
    </row>
    <row r="34" spans="1:120" ht="26.4">
      <c r="B34" s="5" t="s">
        <v>64</v>
      </c>
      <c r="C34" s="5" t="s">
        <v>65</v>
      </c>
      <c r="D34" s="4">
        <v>-66500</v>
      </c>
      <c r="E34" s="4">
        <v>14752.5</v>
      </c>
    </row>
    <row r="35" spans="1:120">
      <c r="B35" s="5" t="s">
        <v>66</v>
      </c>
      <c r="C35" s="5" t="s">
        <v>67</v>
      </c>
      <c r="D35" s="4">
        <v>0</v>
      </c>
      <c r="E35" s="4">
        <f>+E26+E27+E28-E29-E30-E31-E32+E33+E34</f>
        <v>-8531183.0999999996</v>
      </c>
    </row>
    <row r="36" spans="1:120" ht="26.4">
      <c r="B36" s="5" t="s">
        <v>68</v>
      </c>
      <c r="C36" s="6" t="s">
        <v>69</v>
      </c>
      <c r="D36" s="4">
        <v>1095384</v>
      </c>
      <c r="E36" s="4">
        <f>+E25+E35</f>
        <v>-1256380.6999999993</v>
      </c>
    </row>
    <row r="37" spans="1:120">
      <c r="B37" s="5" t="s">
        <v>70</v>
      </c>
      <c r="C37" s="5" t="s">
        <v>71</v>
      </c>
      <c r="D37" s="4">
        <v>231463.3</v>
      </c>
      <c r="E37" s="4">
        <v>109103.4</v>
      </c>
    </row>
    <row r="38" spans="1:120">
      <c r="B38" s="5" t="s">
        <v>72</v>
      </c>
      <c r="C38" s="6" t="s">
        <v>73</v>
      </c>
      <c r="D38" s="4">
        <v>863920.7</v>
      </c>
      <c r="E38" s="4">
        <f>+E36-E37</f>
        <v>-1365484.0999999992</v>
      </c>
    </row>
    <row r="39" spans="1:120" ht="26.4">
      <c r="B39" s="5" t="s">
        <v>74</v>
      </c>
      <c r="C39" s="5" t="s">
        <v>75</v>
      </c>
      <c r="D39" s="4">
        <v>0</v>
      </c>
      <c r="E39" s="4">
        <v>0</v>
      </c>
    </row>
    <row r="40" spans="1:120" ht="26.4">
      <c r="B40" s="5" t="s">
        <v>76</v>
      </c>
      <c r="C40" s="6" t="s">
        <v>77</v>
      </c>
      <c r="D40" s="4">
        <v>863920.7</v>
      </c>
      <c r="E40" s="4">
        <f>+E38-E39</f>
        <v>-1365484.0999999992</v>
      </c>
    </row>
    <row r="41" spans="1:120" ht="26.4">
      <c r="B41" s="5" t="s">
        <v>78</v>
      </c>
      <c r="C41" s="5" t="s">
        <v>79</v>
      </c>
      <c r="D41" s="4">
        <v>0</v>
      </c>
      <c r="E41" s="4">
        <v>0</v>
      </c>
    </row>
    <row r="42" spans="1:120" ht="26.4">
      <c r="B42" s="5" t="s">
        <v>80</v>
      </c>
      <c r="C42" s="5" t="s">
        <v>81</v>
      </c>
      <c r="D42" s="4">
        <v>0</v>
      </c>
      <c r="E42" s="4">
        <v>0</v>
      </c>
    </row>
    <row r="43" spans="1:120">
      <c r="B43" s="5" t="s">
        <v>82</v>
      </c>
      <c r="C43" s="5" t="s">
        <v>83</v>
      </c>
      <c r="D43" s="4">
        <v>0</v>
      </c>
      <c r="E43" s="4">
        <v>0</v>
      </c>
    </row>
    <row r="44" spans="1:120">
      <c r="B44" s="5" t="s">
        <v>84</v>
      </c>
      <c r="C44" s="6" t="s">
        <v>85</v>
      </c>
      <c r="D44" s="4">
        <v>863920.7</v>
      </c>
      <c r="E44" s="4">
        <v>-1365484.0999999992</v>
      </c>
    </row>
    <row r="45" spans="1:120" ht="26.4">
      <c r="B45" s="5" t="s">
        <v>86</v>
      </c>
      <c r="C45" s="6" t="s">
        <v>87</v>
      </c>
      <c r="D45" s="4">
        <v>0</v>
      </c>
      <c r="E45" s="4">
        <v>0</v>
      </c>
    </row>
    <row r="46" spans="1:120">
      <c r="A46" t="s">
        <v>88</v>
      </c>
      <c r="B46" t="s">
        <v>88</v>
      </c>
      <c r="C46" t="s">
        <v>88</v>
      </c>
      <c r="D46" t="s">
        <v>88</v>
      </c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1:120" ht="39.6">
      <c r="E47" s="3" t="s">
        <v>89</v>
      </c>
    </row>
    <row r="48" spans="1:120" ht="39.6">
      <c r="E48" s="3" t="s">
        <v>90</v>
      </c>
    </row>
  </sheetData>
  <mergeCells count="1">
    <mergeCell ref="BP46:DP4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5"/>
  <sheetViews>
    <sheetView view="pageBreakPreview" zoomScale="60" zoomScaleNormal="100" workbookViewId="0">
      <selection activeCell="O24" sqref="O24"/>
    </sheetView>
  </sheetViews>
  <sheetFormatPr defaultRowHeight="13.2"/>
  <cols>
    <col min="3" max="3" width="33.33203125" customWidth="1"/>
    <col min="4" max="21" width="17.554687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B3" s="1" t="s">
        <v>341</v>
      </c>
    </row>
    <row r="4" spans="1:11">
      <c r="K4" s="3" t="s">
        <v>3</v>
      </c>
    </row>
    <row r="5" spans="1:11" ht="26.4">
      <c r="B5" s="2" t="s">
        <v>4</v>
      </c>
      <c r="C5" s="2" t="s">
        <v>5</v>
      </c>
      <c r="D5" s="2" t="s">
        <v>342</v>
      </c>
      <c r="E5" s="2" t="s">
        <v>343</v>
      </c>
      <c r="F5" s="2" t="s">
        <v>248</v>
      </c>
      <c r="G5" s="2" t="s">
        <v>344</v>
      </c>
      <c r="H5" s="2" t="s">
        <v>345</v>
      </c>
      <c r="I5" s="2" t="s">
        <v>346</v>
      </c>
      <c r="J5" s="2" t="s">
        <v>347</v>
      </c>
      <c r="K5" s="2" t="s">
        <v>348</v>
      </c>
    </row>
    <row r="6" spans="1:11" ht="26.4">
      <c r="B6" s="5" t="s">
        <v>22</v>
      </c>
      <c r="C6" s="6" t="s">
        <v>349</v>
      </c>
      <c r="D6" s="4">
        <v>5882975</v>
      </c>
      <c r="E6" s="4">
        <v>-2193308.7999999998</v>
      </c>
      <c r="F6" s="4">
        <v>0</v>
      </c>
      <c r="G6" s="4">
        <v>304850.3</v>
      </c>
      <c r="H6" s="4">
        <v>0</v>
      </c>
      <c r="I6" s="4">
        <v>0</v>
      </c>
      <c r="J6" s="4">
        <v>5180446.4000000004</v>
      </c>
      <c r="K6" s="4">
        <v>13561580.5</v>
      </c>
    </row>
    <row r="7" spans="1:11" ht="39.6">
      <c r="B7" s="5" t="s">
        <v>8</v>
      </c>
      <c r="C7" s="5" t="s">
        <v>350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-73393.100000000006</v>
      </c>
      <c r="K7" s="4">
        <v>-73393.100000000006</v>
      </c>
    </row>
    <row r="8" spans="1:11">
      <c r="B8" s="5" t="s">
        <v>10</v>
      </c>
      <c r="C8" s="6" t="s">
        <v>351</v>
      </c>
      <c r="D8" s="4">
        <v>5882975</v>
      </c>
      <c r="E8" s="4">
        <v>-2193308.7999999998</v>
      </c>
      <c r="F8" s="4">
        <v>0</v>
      </c>
      <c r="G8" s="4">
        <v>304850.3</v>
      </c>
      <c r="H8" s="4">
        <v>0</v>
      </c>
      <c r="I8" s="4">
        <v>0</v>
      </c>
      <c r="J8" s="4">
        <v>4107053.3</v>
      </c>
      <c r="K8" s="4">
        <v>12488187.4</v>
      </c>
    </row>
    <row r="9" spans="1:11" ht="26.4">
      <c r="B9" s="5" t="s">
        <v>12</v>
      </c>
      <c r="C9" s="5" t="s">
        <v>77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863920.7</v>
      </c>
      <c r="K9" s="4">
        <v>863920.7</v>
      </c>
    </row>
    <row r="10" spans="1:11">
      <c r="B10" s="5" t="s">
        <v>14</v>
      </c>
      <c r="C10" s="5" t="s">
        <v>352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B11" s="5" t="s">
        <v>16</v>
      </c>
      <c r="C11" s="5" t="s">
        <v>353</v>
      </c>
      <c r="D11" s="4">
        <v>0</v>
      </c>
      <c r="E11" s="4">
        <v>-146555.4</v>
      </c>
      <c r="F11" s="4">
        <v>0</v>
      </c>
      <c r="G11" s="4">
        <v>0</v>
      </c>
      <c r="H11" s="4">
        <v>0</v>
      </c>
      <c r="I11" s="4">
        <v>-17082.599999999999</v>
      </c>
      <c r="J11" s="4">
        <v>0</v>
      </c>
      <c r="K11" s="4">
        <v>129472.8</v>
      </c>
    </row>
    <row r="12" spans="1:11">
      <c r="B12" s="5" t="s">
        <v>18</v>
      </c>
      <c r="C12" s="5" t="s">
        <v>354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6.4">
      <c r="B13" s="5" t="s">
        <v>20</v>
      </c>
      <c r="C13" s="5" t="s">
        <v>355</v>
      </c>
      <c r="D13" s="4">
        <v>0</v>
      </c>
      <c r="E13" s="4">
        <v>0</v>
      </c>
      <c r="F13" s="4">
        <v>0</v>
      </c>
      <c r="G13" s="4">
        <v>-204876.3</v>
      </c>
      <c r="H13" s="4">
        <v>0</v>
      </c>
      <c r="I13" s="4">
        <v>0</v>
      </c>
      <c r="J13" s="4">
        <v>0</v>
      </c>
      <c r="K13" s="4">
        <v>-204876.3</v>
      </c>
    </row>
    <row r="14" spans="1:11" ht="26.4">
      <c r="B14" s="5" t="s">
        <v>22</v>
      </c>
      <c r="C14" s="6" t="s">
        <v>349</v>
      </c>
      <c r="D14" s="4">
        <v>5882975</v>
      </c>
      <c r="E14" s="4">
        <v>-2339864.2000000002</v>
      </c>
      <c r="F14" s="4">
        <v>0</v>
      </c>
      <c r="G14" s="4">
        <v>99974</v>
      </c>
      <c r="H14" s="4">
        <v>0</v>
      </c>
      <c r="I14" s="4">
        <v>-17082.599999999999</v>
      </c>
      <c r="J14" s="4">
        <v>4970974</v>
      </c>
      <c r="K14" s="4">
        <v>13276704.6</v>
      </c>
    </row>
    <row r="15" spans="1:11" ht="39.6">
      <c r="B15" s="5" t="s">
        <v>8</v>
      </c>
      <c r="C15" s="5" t="s">
        <v>350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120548.6</v>
      </c>
      <c r="K15" s="4">
        <f>+J15</f>
        <v>120548.6</v>
      </c>
    </row>
    <row r="16" spans="1:11">
      <c r="B16" s="5" t="s">
        <v>10</v>
      </c>
      <c r="C16" s="6" t="s">
        <v>351</v>
      </c>
      <c r="D16" s="4">
        <v>5882975</v>
      </c>
      <c r="E16" s="4">
        <v>2339864.2000000002</v>
      </c>
      <c r="F16" s="4">
        <v>0</v>
      </c>
      <c r="G16" s="4">
        <v>99974</v>
      </c>
      <c r="H16" s="4">
        <v>0</v>
      </c>
      <c r="I16" s="4">
        <v>-17082.599999999999</v>
      </c>
      <c r="J16" s="4">
        <f>+J14+J15</f>
        <v>5091522.5999999996</v>
      </c>
      <c r="K16" s="4">
        <f>+K14+K15</f>
        <v>13397253.199999999</v>
      </c>
    </row>
    <row r="17" spans="1:120" ht="26.4">
      <c r="B17" s="5" t="s">
        <v>12</v>
      </c>
      <c r="C17" s="5" t="s">
        <v>77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-1365484.1</v>
      </c>
      <c r="K17" s="4">
        <f>+J17</f>
        <v>-1365484.1</v>
      </c>
    </row>
    <row r="18" spans="1:120">
      <c r="B18" s="5" t="s">
        <v>14</v>
      </c>
      <c r="C18" s="5" t="s">
        <v>352</v>
      </c>
      <c r="D18" s="4">
        <v>0</v>
      </c>
      <c r="E18" s="4">
        <v>0</v>
      </c>
      <c r="F18" s="4">
        <v>0</v>
      </c>
      <c r="G18" s="4">
        <v>-545973.1</v>
      </c>
      <c r="H18" s="4">
        <v>0</v>
      </c>
      <c r="I18" s="4">
        <v>0</v>
      </c>
      <c r="J18" s="4">
        <v>0</v>
      </c>
      <c r="K18" s="4">
        <f>+G18</f>
        <v>-545973.1</v>
      </c>
    </row>
    <row r="19" spans="1:120">
      <c r="B19" s="5" t="s">
        <v>16</v>
      </c>
      <c r="C19" s="5" t="s">
        <v>353</v>
      </c>
      <c r="D19" s="4">
        <v>0</v>
      </c>
      <c r="E19" s="4">
        <v>-186555.4</v>
      </c>
      <c r="F19" s="4">
        <v>0</v>
      </c>
      <c r="G19" s="4">
        <v>0</v>
      </c>
      <c r="H19" s="4">
        <v>0</v>
      </c>
      <c r="I19" s="4">
        <v>-927778</v>
      </c>
      <c r="J19" s="4">
        <v>0</v>
      </c>
      <c r="K19" s="4">
        <f>+E19+I19</f>
        <v>-1114333.3999999999</v>
      </c>
    </row>
    <row r="20" spans="1:120">
      <c r="B20" s="5" t="s">
        <v>18</v>
      </c>
      <c r="C20" s="5" t="s">
        <v>354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-1176598.6000000001</v>
      </c>
      <c r="K20" s="4">
        <f>+J20</f>
        <v>-1176598.6000000001</v>
      </c>
    </row>
    <row r="21" spans="1:120" ht="26.4">
      <c r="B21" s="5" t="s">
        <v>20</v>
      </c>
      <c r="C21" s="5" t="s">
        <v>355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20" ht="26.4">
      <c r="B22" s="5" t="s">
        <v>22</v>
      </c>
      <c r="C22" s="6" t="s">
        <v>349</v>
      </c>
      <c r="D22" s="4">
        <v>5882975</v>
      </c>
      <c r="E22" s="4">
        <f>+E16+E19</f>
        <v>2153308.8000000003</v>
      </c>
      <c r="F22" s="4">
        <v>0</v>
      </c>
      <c r="G22" s="4">
        <f>+G16+G18</f>
        <v>-445999.1</v>
      </c>
      <c r="H22" s="4">
        <v>0</v>
      </c>
      <c r="I22" s="4">
        <f>+I16+I19</f>
        <v>-944860.6</v>
      </c>
      <c r="J22" s="4">
        <f>+J16+J17+J20</f>
        <v>2549439.8999999994</v>
      </c>
      <c r="K22" s="4">
        <f>+K16+K17+K18+K19+K20+K21</f>
        <v>9194864</v>
      </c>
    </row>
    <row r="23" spans="1:120">
      <c r="A23" t="s">
        <v>88</v>
      </c>
      <c r="B23" t="s">
        <v>88</v>
      </c>
      <c r="C23" t="s">
        <v>88</v>
      </c>
      <c r="D23" t="s">
        <v>88</v>
      </c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1:120" ht="39.6">
      <c r="E24" s="3" t="s">
        <v>89</v>
      </c>
    </row>
    <row r="25" spans="1:120" ht="39.6">
      <c r="E25" s="3" t="s">
        <v>90</v>
      </c>
    </row>
  </sheetData>
  <mergeCells count="1">
    <mergeCell ref="BP23:DP23"/>
  </mergeCells>
  <pageMargins left="0.75" right="0.75" top="1" bottom="1" header="0.5" footer="0.5"/>
  <pageSetup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6"/>
  <sheetViews>
    <sheetView tabSelected="1" view="pageBreakPreview" topLeftCell="A11" zoomScaleNormal="100" zoomScaleSheetLayoutView="100" workbookViewId="0">
      <selection activeCell="H21" sqref="H21"/>
    </sheetView>
  </sheetViews>
  <sheetFormatPr defaultRowHeight="13.2"/>
  <cols>
    <col min="3" max="3" width="33.33203125" customWidth="1"/>
    <col min="4" max="21" width="17.554687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261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 ht="26.4">
      <c r="B6" s="5" t="s">
        <v>88</v>
      </c>
      <c r="C6" s="6" t="s">
        <v>262</v>
      </c>
      <c r="D6" s="4">
        <v>0</v>
      </c>
      <c r="E6" s="4">
        <v>0</v>
      </c>
    </row>
    <row r="7" spans="1:5">
      <c r="B7" s="5" t="s">
        <v>93</v>
      </c>
      <c r="C7" s="6" t="s">
        <v>263</v>
      </c>
      <c r="D7" s="4">
        <v>50150602.399999999</v>
      </c>
      <c r="E7" s="4">
        <f>SUM(E8:E14)</f>
        <v>40292352.599999994</v>
      </c>
    </row>
    <row r="8" spans="1:5">
      <c r="B8" s="5" t="s">
        <v>95</v>
      </c>
      <c r="C8" s="5" t="s">
        <v>264</v>
      </c>
      <c r="D8" s="4">
        <v>45491896.200000003</v>
      </c>
      <c r="E8" s="4">
        <v>31158958.399999999</v>
      </c>
    </row>
    <row r="9" spans="1:5">
      <c r="B9" s="5" t="s">
        <v>97</v>
      </c>
      <c r="C9" s="5" t="s">
        <v>265</v>
      </c>
      <c r="D9" s="4">
        <v>185382</v>
      </c>
      <c r="E9" s="4">
        <v>472475.7</v>
      </c>
    </row>
    <row r="10" spans="1:5" ht="26.4">
      <c r="B10" s="5" t="s">
        <v>99</v>
      </c>
      <c r="C10" s="5" t="s">
        <v>266</v>
      </c>
      <c r="D10" s="4">
        <v>0</v>
      </c>
      <c r="E10" s="4">
        <v>0</v>
      </c>
    </row>
    <row r="11" spans="1:5" ht="26.4">
      <c r="B11" s="5" t="s">
        <v>101</v>
      </c>
      <c r="C11" s="5" t="s">
        <v>267</v>
      </c>
      <c r="D11" s="4">
        <v>233913.1</v>
      </c>
      <c r="E11" s="4">
        <v>121412.2</v>
      </c>
    </row>
    <row r="12" spans="1:5">
      <c r="B12" s="5" t="s">
        <v>103</v>
      </c>
      <c r="C12" s="5" t="s">
        <v>268</v>
      </c>
      <c r="D12" s="4">
        <v>0</v>
      </c>
      <c r="E12" s="4">
        <v>0</v>
      </c>
    </row>
    <row r="13" spans="1:5">
      <c r="B13" s="5" t="s">
        <v>269</v>
      </c>
      <c r="C13" s="5" t="s">
        <v>270</v>
      </c>
      <c r="D13" s="4">
        <v>8165.2</v>
      </c>
      <c r="E13" s="4">
        <v>0</v>
      </c>
    </row>
    <row r="14" spans="1:5">
      <c r="B14" s="5" t="s">
        <v>271</v>
      </c>
      <c r="C14" s="5" t="s">
        <v>272</v>
      </c>
      <c r="D14" s="4">
        <v>4231245.9000000004</v>
      </c>
      <c r="E14" s="4">
        <v>8539506.3000000007</v>
      </c>
    </row>
    <row r="15" spans="1:5">
      <c r="B15" s="5" t="s">
        <v>105</v>
      </c>
      <c r="C15" s="6" t="s">
        <v>273</v>
      </c>
      <c r="D15" s="4">
        <v>49203091.299999997</v>
      </c>
      <c r="E15" s="4">
        <f>SUM(E16:E30)-E20</f>
        <v>36179175.199999996</v>
      </c>
    </row>
    <row r="16" spans="1:5">
      <c r="B16" s="5" t="s">
        <v>107</v>
      </c>
      <c r="C16" s="5" t="s">
        <v>274</v>
      </c>
      <c r="D16" s="4">
        <v>2407007.4</v>
      </c>
      <c r="E16" s="4">
        <v>2620955.7000000002</v>
      </c>
    </row>
    <row r="17" spans="2:5" ht="26.4">
      <c r="B17" s="5" t="s">
        <v>109</v>
      </c>
      <c r="C17" s="5" t="s">
        <v>275</v>
      </c>
      <c r="D17" s="4">
        <v>636895.30000000005</v>
      </c>
      <c r="E17" s="4">
        <v>716424.3</v>
      </c>
    </row>
    <row r="18" spans="2:5">
      <c r="B18" s="5" t="s">
        <v>111</v>
      </c>
      <c r="C18" s="5" t="s">
        <v>276</v>
      </c>
      <c r="D18" s="4">
        <v>661010.1</v>
      </c>
      <c r="E18" s="4">
        <v>463523.8</v>
      </c>
    </row>
    <row r="19" spans="2:5" ht="26.4">
      <c r="B19" s="5" t="s">
        <v>113</v>
      </c>
      <c r="C19" s="5" t="s">
        <v>277</v>
      </c>
      <c r="D19" s="4">
        <v>26503016.5</v>
      </c>
      <c r="E19" s="4">
        <v>6026299.5</v>
      </c>
    </row>
    <row r="20" spans="2:5">
      <c r="B20" s="5" t="s">
        <v>278</v>
      </c>
      <c r="C20" s="6" t="s">
        <v>279</v>
      </c>
      <c r="D20" s="4">
        <v>10545441.800000001</v>
      </c>
      <c r="E20" s="4">
        <v>14246355</v>
      </c>
    </row>
    <row r="21" spans="2:5">
      <c r="B21" s="5" t="s">
        <v>280</v>
      </c>
      <c r="C21" s="5" t="s">
        <v>281</v>
      </c>
      <c r="D21" s="4">
        <v>7275553.2999999998</v>
      </c>
      <c r="E21" s="4">
        <v>8807903.5999999996</v>
      </c>
    </row>
    <row r="22" spans="2:5">
      <c r="B22" s="5" t="s">
        <v>282</v>
      </c>
      <c r="C22" s="5" t="s">
        <v>283</v>
      </c>
      <c r="D22" s="4">
        <v>3269888.5</v>
      </c>
      <c r="E22" s="4">
        <v>5438451.2000000002</v>
      </c>
    </row>
    <row r="23" spans="2:5">
      <c r="B23" s="5" t="s">
        <v>284</v>
      </c>
      <c r="C23" s="5" t="s">
        <v>285</v>
      </c>
      <c r="D23" s="4">
        <v>1396385.9</v>
      </c>
      <c r="E23" s="4">
        <v>2530705.9</v>
      </c>
    </row>
    <row r="24" spans="2:5" ht="26.4">
      <c r="B24" s="5" t="s">
        <v>286</v>
      </c>
      <c r="C24" s="5" t="s">
        <v>287</v>
      </c>
      <c r="D24" s="4">
        <v>1417554.7</v>
      </c>
      <c r="E24" s="4">
        <v>656092.19999999995</v>
      </c>
    </row>
    <row r="25" spans="2:5" ht="26.4">
      <c r="B25" s="5" t="s">
        <v>288</v>
      </c>
      <c r="C25" s="5" t="s">
        <v>289</v>
      </c>
      <c r="D25" s="4">
        <v>0</v>
      </c>
      <c r="E25" s="4">
        <v>58864.800000000003</v>
      </c>
    </row>
    <row r="26" spans="2:5" ht="26.4">
      <c r="B26" s="5" t="s">
        <v>290</v>
      </c>
      <c r="C26" s="5" t="s">
        <v>291</v>
      </c>
      <c r="D26" s="4">
        <v>88506.6</v>
      </c>
      <c r="E26" s="4">
        <v>76667.5</v>
      </c>
    </row>
    <row r="27" spans="2:5">
      <c r="B27" s="5" t="s">
        <v>292</v>
      </c>
      <c r="C27" s="5" t="s">
        <v>293</v>
      </c>
      <c r="D27" s="4">
        <v>0</v>
      </c>
      <c r="E27" s="4">
        <v>100526.3</v>
      </c>
    </row>
    <row r="28" spans="2:5">
      <c r="B28" s="5" t="s">
        <v>294</v>
      </c>
      <c r="C28" s="5" t="s">
        <v>295</v>
      </c>
      <c r="D28" s="4">
        <v>772548.8</v>
      </c>
      <c r="E28" s="4">
        <v>752335.4</v>
      </c>
    </row>
    <row r="29" spans="2:5">
      <c r="B29" s="5" t="s">
        <v>296</v>
      </c>
      <c r="C29" s="5" t="s">
        <v>297</v>
      </c>
      <c r="D29" s="4">
        <v>0</v>
      </c>
      <c r="E29" s="4">
        <v>73010.7</v>
      </c>
    </row>
    <row r="30" spans="2:5">
      <c r="B30" s="5" t="s">
        <v>298</v>
      </c>
      <c r="C30" s="5" t="s">
        <v>299</v>
      </c>
      <c r="D30" s="4">
        <v>4774724.2</v>
      </c>
      <c r="E30" s="4">
        <f>7453322.8+404091.5</f>
        <v>7857414.2999999998</v>
      </c>
    </row>
    <row r="31" spans="2:5" ht="26.4">
      <c r="B31" s="5" t="s">
        <v>115</v>
      </c>
      <c r="C31" s="6" t="s">
        <v>300</v>
      </c>
      <c r="D31" s="4">
        <v>947511.1</v>
      </c>
      <c r="E31" s="4">
        <f>+E7-E15</f>
        <v>4113177.3999999985</v>
      </c>
    </row>
    <row r="32" spans="2:5" ht="39.6">
      <c r="B32" s="5" t="s">
        <v>10</v>
      </c>
      <c r="C32" s="6" t="s">
        <v>301</v>
      </c>
      <c r="D32" s="4">
        <v>0</v>
      </c>
      <c r="E32" s="4">
        <v>0</v>
      </c>
    </row>
    <row r="33" spans="2:5">
      <c r="B33" s="5" t="s">
        <v>168</v>
      </c>
      <c r="C33" s="6" t="s">
        <v>302</v>
      </c>
      <c r="D33" s="4">
        <v>1723916.7</v>
      </c>
      <c r="E33" s="4">
        <f>SUM(E34:E40)</f>
        <v>1304222.3000000003</v>
      </c>
    </row>
    <row r="34" spans="2:5">
      <c r="B34" s="5" t="s">
        <v>170</v>
      </c>
      <c r="C34" s="5" t="s">
        <v>303</v>
      </c>
      <c r="D34" s="4">
        <v>0</v>
      </c>
      <c r="E34" s="4">
        <v>0</v>
      </c>
    </row>
    <row r="35" spans="2:5" ht="26.4">
      <c r="B35" s="5" t="s">
        <v>182</v>
      </c>
      <c r="C35" s="5" t="s">
        <v>304</v>
      </c>
      <c r="D35" s="4">
        <v>0</v>
      </c>
      <c r="E35" s="4">
        <v>270963.20000000001</v>
      </c>
    </row>
    <row r="36" spans="2:5" ht="26.4">
      <c r="B36" s="5" t="s">
        <v>198</v>
      </c>
      <c r="C36" s="5" t="s">
        <v>305</v>
      </c>
      <c r="D36" s="4">
        <v>221640.9</v>
      </c>
      <c r="E36" s="4">
        <v>1153.7</v>
      </c>
    </row>
    <row r="37" spans="2:5" ht="26.4">
      <c r="B37" s="5" t="s">
        <v>223</v>
      </c>
      <c r="C37" s="5" t="s">
        <v>306</v>
      </c>
      <c r="D37" s="4">
        <v>0</v>
      </c>
      <c r="E37" s="4">
        <v>0</v>
      </c>
    </row>
    <row r="38" spans="2:5" ht="26.4">
      <c r="B38" s="5" t="s">
        <v>225</v>
      </c>
      <c r="C38" s="5" t="s">
        <v>307</v>
      </c>
      <c r="D38" s="4">
        <v>107200</v>
      </c>
      <c r="E38" s="4">
        <v>45300</v>
      </c>
    </row>
    <row r="39" spans="2:5">
      <c r="B39" s="5" t="s">
        <v>227</v>
      </c>
      <c r="C39" s="5" t="s">
        <v>308</v>
      </c>
      <c r="D39" s="4">
        <v>1395075.8</v>
      </c>
      <c r="E39" s="4">
        <v>958118.3</v>
      </c>
    </row>
    <row r="40" spans="2:5">
      <c r="B40" s="5" t="s">
        <v>229</v>
      </c>
      <c r="C40" s="5" t="s">
        <v>309</v>
      </c>
      <c r="D40" s="4">
        <v>0</v>
      </c>
      <c r="E40" s="4">
        <v>28687.1</v>
      </c>
    </row>
    <row r="41" spans="2:5">
      <c r="B41" s="5" t="s">
        <v>241</v>
      </c>
      <c r="C41" s="6" t="s">
        <v>310</v>
      </c>
      <c r="D41" s="4">
        <v>6638718</v>
      </c>
      <c r="E41" s="4">
        <f>SUM(E42:E46)</f>
        <v>4917733</v>
      </c>
    </row>
    <row r="42" spans="2:5" ht="26.4">
      <c r="B42" s="5" t="s">
        <v>243</v>
      </c>
      <c r="C42" s="5" t="s">
        <v>311</v>
      </c>
      <c r="D42" s="4">
        <v>263123.5</v>
      </c>
      <c r="E42" s="4">
        <v>520746.4</v>
      </c>
    </row>
    <row r="43" spans="2:5" ht="26.4">
      <c r="B43" s="5" t="s">
        <v>245</v>
      </c>
      <c r="C43" s="5" t="s">
        <v>312</v>
      </c>
      <c r="D43" s="4">
        <v>0</v>
      </c>
      <c r="E43" s="4">
        <v>0</v>
      </c>
    </row>
    <row r="44" spans="2:5" ht="26.4">
      <c r="B44" s="5" t="s">
        <v>247</v>
      </c>
      <c r="C44" s="5" t="s">
        <v>313</v>
      </c>
      <c r="D44" s="4">
        <v>6175594.5</v>
      </c>
      <c r="E44" s="4">
        <v>4343920.0999999996</v>
      </c>
    </row>
    <row r="45" spans="2:5" ht="26.4">
      <c r="B45" s="5" t="s">
        <v>249</v>
      </c>
      <c r="C45" s="5" t="s">
        <v>314</v>
      </c>
      <c r="D45" s="4">
        <v>0</v>
      </c>
      <c r="E45" s="4">
        <v>0</v>
      </c>
    </row>
    <row r="46" spans="2:5" ht="26.4">
      <c r="B46" s="5" t="s">
        <v>251</v>
      </c>
      <c r="C46" s="5" t="s">
        <v>315</v>
      </c>
      <c r="D46" s="4">
        <v>200000</v>
      </c>
      <c r="E46" s="4">
        <v>53066.5</v>
      </c>
    </row>
    <row r="47" spans="2:5" ht="39.6">
      <c r="B47" s="5" t="s">
        <v>259</v>
      </c>
      <c r="C47" s="6" t="s">
        <v>316</v>
      </c>
      <c r="D47" s="4">
        <v>-4914801.3</v>
      </c>
      <c r="E47" s="4">
        <f>+E33-E41</f>
        <v>-3613510.6999999997</v>
      </c>
    </row>
    <row r="48" spans="2:5" ht="39.6">
      <c r="B48" s="5" t="s">
        <v>12</v>
      </c>
      <c r="C48" s="6" t="s">
        <v>317</v>
      </c>
      <c r="D48" s="4">
        <v>0</v>
      </c>
      <c r="E48" s="4">
        <v>0</v>
      </c>
    </row>
    <row r="49" spans="1:120">
      <c r="B49" s="5" t="s">
        <v>318</v>
      </c>
      <c r="C49" s="6" t="s">
        <v>302</v>
      </c>
      <c r="D49" s="4">
        <v>8870161.5</v>
      </c>
      <c r="E49" s="4">
        <f>SUM(E50:E53)</f>
        <v>2071035.5</v>
      </c>
    </row>
    <row r="50" spans="1:120" ht="26.4">
      <c r="B50" s="5" t="s">
        <v>319</v>
      </c>
      <c r="C50" s="5" t="s">
        <v>320</v>
      </c>
      <c r="D50" s="4">
        <v>2683374</v>
      </c>
      <c r="E50" s="4">
        <v>2071035.5</v>
      </c>
    </row>
    <row r="51" spans="1:120" ht="26.4">
      <c r="B51" s="5" t="s">
        <v>321</v>
      </c>
      <c r="C51" s="5" t="s">
        <v>322</v>
      </c>
      <c r="D51" s="4">
        <v>0</v>
      </c>
      <c r="E51" s="4">
        <v>0</v>
      </c>
    </row>
    <row r="52" spans="1:120">
      <c r="B52" s="5" t="s">
        <v>323</v>
      </c>
      <c r="C52" s="5" t="s">
        <v>324</v>
      </c>
      <c r="D52" s="4">
        <v>6186787.5</v>
      </c>
      <c r="E52" s="4">
        <v>0</v>
      </c>
    </row>
    <row r="53" spans="1:120">
      <c r="B53" s="5" t="s">
        <v>325</v>
      </c>
      <c r="C53" s="5"/>
      <c r="D53" s="4">
        <v>0</v>
      </c>
      <c r="E53" s="4">
        <v>0</v>
      </c>
    </row>
    <row r="54" spans="1:120">
      <c r="B54" s="5" t="s">
        <v>326</v>
      </c>
      <c r="C54" s="6" t="s">
        <v>310</v>
      </c>
      <c r="D54" s="4">
        <v>4179721.5</v>
      </c>
      <c r="E54" s="4">
        <f>SUM(E55:E59)</f>
        <v>2800195.6999999997</v>
      </c>
    </row>
    <row r="55" spans="1:120" ht="26.4">
      <c r="B55" s="5" t="s">
        <v>327</v>
      </c>
      <c r="C55" s="5" t="s">
        <v>328</v>
      </c>
      <c r="D55" s="4">
        <v>2719104.7</v>
      </c>
      <c r="E55" s="4">
        <v>1203070.8999999999</v>
      </c>
    </row>
    <row r="56" spans="1:120" ht="26.4">
      <c r="B56" s="5" t="s">
        <v>329</v>
      </c>
      <c r="C56" s="5" t="s">
        <v>330</v>
      </c>
      <c r="D56" s="4">
        <v>57143.8</v>
      </c>
      <c r="E56" s="4">
        <v>100525.4</v>
      </c>
    </row>
    <row r="57" spans="1:120" ht="26.4">
      <c r="B57" s="5" t="s">
        <v>331</v>
      </c>
      <c r="C57" s="5" t="s">
        <v>332</v>
      </c>
      <c r="D57" s="4">
        <v>788448</v>
      </c>
      <c r="E57" s="4">
        <v>1103475.3</v>
      </c>
    </row>
    <row r="58" spans="1:120">
      <c r="B58" s="5" t="s">
        <v>333</v>
      </c>
      <c r="C58" s="5" t="s">
        <v>334</v>
      </c>
      <c r="D58" s="4">
        <v>615025</v>
      </c>
      <c r="E58" s="4">
        <v>334319.7</v>
      </c>
    </row>
    <row r="59" spans="1:120">
      <c r="B59" s="5" t="s">
        <v>335</v>
      </c>
      <c r="C59" s="5"/>
      <c r="D59" s="4">
        <v>0</v>
      </c>
      <c r="E59" s="4">
        <v>58804.4</v>
      </c>
    </row>
    <row r="60" spans="1:120" ht="26.4">
      <c r="B60" s="5" t="s">
        <v>336</v>
      </c>
      <c r="C60" s="6" t="s">
        <v>337</v>
      </c>
      <c r="D60" s="4">
        <v>4690440</v>
      </c>
      <c r="E60" s="4">
        <f>+E49-E54</f>
        <v>-729160.19999999972</v>
      </c>
    </row>
    <row r="61" spans="1:120">
      <c r="B61" s="5" t="s">
        <v>14</v>
      </c>
      <c r="C61" s="6" t="s">
        <v>338</v>
      </c>
      <c r="D61" s="4">
        <v>723149.8</v>
      </c>
      <c r="E61" s="4">
        <f>+E31+E47+E60</f>
        <v>-229493.50000000093</v>
      </c>
    </row>
    <row r="62" spans="1:120" ht="26.4">
      <c r="B62" s="5" t="s">
        <v>16</v>
      </c>
      <c r="C62" s="6" t="s">
        <v>339</v>
      </c>
      <c r="D62" s="4">
        <v>366740.7</v>
      </c>
      <c r="E62" s="4">
        <v>1089890.5</v>
      </c>
    </row>
    <row r="63" spans="1:120" ht="26.4">
      <c r="B63" s="5" t="s">
        <v>18</v>
      </c>
      <c r="C63" s="6" t="s">
        <v>340</v>
      </c>
      <c r="D63" s="4">
        <v>1089890.5</v>
      </c>
      <c r="E63" s="4">
        <v>860396.7</v>
      </c>
    </row>
    <row r="64" spans="1:120">
      <c r="A64" t="s">
        <v>88</v>
      </c>
      <c r="B64" t="s">
        <v>88</v>
      </c>
      <c r="C64" t="s">
        <v>88</v>
      </c>
      <c r="D64" t="s">
        <v>88</v>
      </c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5:5" ht="39.6">
      <c r="E65" s="3" t="s">
        <v>89</v>
      </c>
    </row>
    <row r="66" spans="5:5" ht="39.6">
      <c r="E66" s="3" t="s">
        <v>90</v>
      </c>
    </row>
  </sheetData>
  <mergeCells count="1">
    <mergeCell ref="BP64:DP6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СБД</vt:lpstr>
      <vt:lpstr>ОДТ</vt:lpstr>
      <vt:lpstr>ӨӨТ</vt:lpstr>
      <vt:lpstr>МГТ</vt:lpstr>
      <vt:lpstr>МГТ!Print_Area</vt:lpstr>
      <vt:lpstr>ОДТ!Print_Area</vt:lpstr>
      <vt:lpstr>ӨӨТ!Print_Area</vt:lpstr>
      <vt:lpstr>СБД!Print_Area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2023-02-14T01:27:29Z</cp:lastPrinted>
  <dcterms:created xsi:type="dcterms:W3CDTF">2023-02-08T07:19:30Z</dcterms:created>
  <dcterms:modified xsi:type="dcterms:W3CDTF">2023-02-14T04:31:51Z</dcterms:modified>
</cp:coreProperties>
</file>