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435" windowHeight="5700" activeTab="5"/>
  </bookViews>
  <sheets>
    <sheet name="Нүүр" sheetId="1" r:id="rId1"/>
    <sheet name="Нүүр-ар" sheetId="2" r:id="rId2"/>
    <sheet name="st-1" sheetId="3" r:id="rId3"/>
    <sheet name="st-1a" sheetId="4" r:id="rId4"/>
    <sheet name="st-2a" sheetId="5" r:id="rId5"/>
    <sheet name="st-3" sheetId="6" r:id="rId6"/>
    <sheet name="st-4" sheetId="7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D26" i="4" l="1"/>
  <c r="D13" i="4"/>
  <c r="C26" i="4"/>
  <c r="C13" i="4"/>
  <c r="C60" i="7" l="1"/>
  <c r="C58" i="7"/>
  <c r="C56" i="7"/>
  <c r="C45" i="7"/>
  <c r="C14" i="7"/>
  <c r="C24" i="7" s="1"/>
  <c r="C57" i="7" s="1"/>
  <c r="J25" i="6"/>
  <c r="J24" i="6"/>
  <c r="J23" i="6"/>
  <c r="J22" i="6"/>
  <c r="J21" i="6"/>
  <c r="J20" i="6"/>
  <c r="J19" i="6"/>
  <c r="I18" i="6"/>
  <c r="I26" i="6" s="1"/>
  <c r="H18" i="6"/>
  <c r="H26" i="6" s="1"/>
  <c r="G18" i="6"/>
  <c r="G26" i="6" s="1"/>
  <c r="F18" i="6"/>
  <c r="F26" i="6" s="1"/>
  <c r="E18" i="6"/>
  <c r="E26" i="6" s="1"/>
  <c r="D18" i="6"/>
  <c r="D26" i="6" s="1"/>
  <c r="C18" i="6"/>
  <c r="C26" i="6" s="1"/>
  <c r="J17" i="6"/>
  <c r="J16" i="6"/>
  <c r="J15" i="6"/>
  <c r="J14" i="6"/>
  <c r="J13" i="6"/>
  <c r="J12" i="6"/>
  <c r="J11" i="6"/>
  <c r="J10" i="6"/>
  <c r="C26" i="5"/>
  <c r="C28" i="5" s="1"/>
  <c r="C27" i="4"/>
  <c r="D25" i="4"/>
  <c r="C25" i="4"/>
  <c r="D12" i="4"/>
  <c r="C12" i="4"/>
  <c r="D49" i="3"/>
  <c r="C49" i="3"/>
  <c r="D33" i="3"/>
  <c r="C33" i="3"/>
  <c r="D22" i="3"/>
  <c r="D34" i="3" s="1"/>
  <c r="C22" i="3"/>
  <c r="C34" i="3" s="1"/>
  <c r="A2" i="2"/>
  <c r="J26" i="6" l="1"/>
  <c r="J18" i="6"/>
</calcChain>
</file>

<file path=xl/sharedStrings.xml><?xml version="1.0" encoding="utf-8"?>
<sst xmlns="http://schemas.openxmlformats.org/spreadsheetml/2006/main" count="324" uniqueCount="295">
  <si>
    <t>Сангийн сайдын 2012 оны</t>
  </si>
  <si>
    <t>77 дугаар тушаалын</t>
  </si>
  <si>
    <t>3 дугаар хавсралт</t>
  </si>
  <si>
    <t>Байгууллагын регистэр::</t>
  </si>
  <si>
    <t>Хаяг: Өмнөговь аймаг Ханхонгор сум Мандах баг</t>
  </si>
  <si>
    <t>Шуудангийн хаяг:</t>
  </si>
  <si>
    <t>Утас:11345959,  91935355, 96658704, Факс: 345959</t>
  </si>
  <si>
    <t>Өмчийн хэлбэр:         Төрийн..... хувь                    Хувийн  100 хувь</t>
  </si>
  <si>
    <t xml:space="preserve">       " ЖУУЛЧИН ГОВЬ" ХК-ийн </t>
  </si>
  <si>
    <t xml:space="preserve">                     2019 оны 2-р улирлын  тайлан</t>
  </si>
  <si>
    <t>Хянаж хүлээн авсан байгууллагын нэр</t>
  </si>
  <si>
    <t>Он сар өдөр</t>
  </si>
  <si>
    <t>Гарын үсэг</t>
  </si>
  <si>
    <t>"Жуулчин говь " ХК-ийн</t>
  </si>
  <si>
    <t xml:space="preserve">2019  оны санхүүгийн тайлангийн 2-р улирлын  бодит байдлын  </t>
  </si>
  <si>
    <t>тухай мэдэгдэл</t>
  </si>
  <si>
    <t>2019 оны 07-р сарын 20</t>
  </si>
  <si>
    <t>Захирал Бямбаа  овогтой Гантулга , ерөнхий нягтлан бодогч    Пэрэнлэй     овогтой</t>
  </si>
  <si>
    <t xml:space="preserve">     Мөнгөнцэцэг      бид манай аж ахуйн нэгжийн 2019 оны 06-р сарын 31-ны өдрөөр тасалбар</t>
  </si>
  <si>
    <t>болгон гаргасан санхүүгийн тайланд тайлант хугацааны үйл ажиллагааны үр дүн</t>
  </si>
  <si>
    <t xml:space="preserve">санхүүгийн байдлыг "Нягтлан бодох бүртгэлийн тухай" хуулийн 17.1 дэх заалтын дагуу </t>
  </si>
  <si>
    <t>үнэн зөв, бүрэн тусгасан болохыг баталж байна. Үүнд:</t>
  </si>
  <si>
    <t>1. Бүх ажил гүйлгээ бодитоор гарсан бөгөөд холбогдох анхан шатны баримтыг</t>
  </si>
  <si>
    <t>үндэслэн нягтлан бодох бүртгэл, санхүүгийн тайланд үнэн зөв тусгасан.</t>
  </si>
  <si>
    <t>2. Санхүүгийн тайланд тусгагдсан бүх тооцоолол үнэн зөв хийгдсан.</t>
  </si>
  <si>
    <t>3.Аж ахуйн нэгжийн үйл ажиллагааны эдийн засаг, санхүүгийн бүхий л үйл явцыг иж бүрэн</t>
  </si>
  <si>
    <t>хамарсан.</t>
  </si>
  <si>
    <t xml:space="preserve">4. Тайлант үеийн үр дүнд өмнөх оны ажил гүйлгээнээс шилжин тусгагдаагүй, мөн тайлант оны ажил </t>
  </si>
  <si>
    <t>гүйлгээнээс орхигдсон зүйл байхгүй байна.</t>
  </si>
  <si>
    <t xml:space="preserve">5.Бүх хөрөнгө, авлага, өр төлбөр, орлого, зардлыг Санхүүгийн тайлагналын олон улсын стандартын </t>
  </si>
  <si>
    <t>дагуу үнэн зөв тусгасан.</t>
  </si>
  <si>
    <t>6.Энэ тайланд тусгагдсан бүхий л зүйл манай байгууллагын албан ёсны өмчлөлд байдаг бөгөөд</t>
  </si>
  <si>
    <t>орхигдсон зүйл үгүй болно.</t>
  </si>
  <si>
    <t>Захирал</t>
  </si>
  <si>
    <t>.........................................</t>
  </si>
  <si>
    <t xml:space="preserve"> /Б.Гантулга/</t>
  </si>
  <si>
    <t>Ерөнхий нягтлан бодогч</t>
  </si>
  <si>
    <t>/П.Мөнгөнцэцэг/</t>
  </si>
  <si>
    <t xml:space="preserve">                                               САНХҮҮГИЙН БАЙДЛЫН ТАЙЛАН</t>
  </si>
  <si>
    <t>"Жуулчин говь" ХК</t>
  </si>
  <si>
    <t>/Аж ахуйн нэгжийн нэр/</t>
  </si>
  <si>
    <t xml:space="preserve"> /төгрөгөөр/</t>
  </si>
  <si>
    <t xml:space="preserve">Ìºðèéí </t>
  </si>
  <si>
    <t>ҮЗҮҮЛЭЛТ</t>
  </si>
  <si>
    <t>äóãààð</t>
  </si>
  <si>
    <t>2018 оны 12-р сарын 31</t>
  </si>
  <si>
    <t>2019 оны 06-р сарын 31</t>
  </si>
  <si>
    <t xml:space="preserve">ХӨРӨНГӨ </t>
  </si>
  <si>
    <t xml:space="preserve">1.1. </t>
  </si>
  <si>
    <t>Эргэлтийн хөрөнгө</t>
  </si>
  <si>
    <t xml:space="preserve">1.1.1. </t>
  </si>
  <si>
    <t>Мөнгө ба түүнтэй адилтгах хөрөнгө</t>
  </si>
  <si>
    <t>1.1.2.</t>
  </si>
  <si>
    <t>Дансны авлага</t>
  </si>
  <si>
    <t>1.1.3.</t>
  </si>
  <si>
    <t>Татвар, НДШ-ийн авлага</t>
  </si>
  <si>
    <t>1.1.4.</t>
  </si>
  <si>
    <t>Бусад авлага</t>
  </si>
  <si>
    <t>1.1.5.</t>
  </si>
  <si>
    <t>Бусад санхүүгийн хөрөнгө</t>
  </si>
  <si>
    <t>1.1.6.</t>
  </si>
  <si>
    <t>Бараа материал</t>
  </si>
  <si>
    <t>1.1.7.</t>
  </si>
  <si>
    <t>Урьдчилж төлсөн зардал/тооцоо</t>
  </si>
  <si>
    <t>1.1.8.</t>
  </si>
  <si>
    <t>Бусад эргэлтийн хөрөнгө</t>
  </si>
  <si>
    <t>1.1.9.</t>
  </si>
  <si>
    <t>Борлуулах зорилгоор эзэмшиж буй эргэлтийн бус хөрөнгө /борлуулах бүлэг хөрнгө/</t>
  </si>
  <si>
    <t>1.1.10.</t>
  </si>
  <si>
    <t>1.1.11.</t>
  </si>
  <si>
    <t>Эргэлтийн хөрөнгийн дүн</t>
  </si>
  <si>
    <t xml:space="preserve">1.2. </t>
  </si>
  <si>
    <t>Эргэлтийн бус хөрөнгө</t>
  </si>
  <si>
    <t>1.2.1.</t>
  </si>
  <si>
    <t>Үндсэн хөрөнгө</t>
  </si>
  <si>
    <t>1.2.2.</t>
  </si>
  <si>
    <t>Биет бус хөрөнгө</t>
  </si>
  <si>
    <t>1.2.3.</t>
  </si>
  <si>
    <t>Биологийн хөрөнгө</t>
  </si>
  <si>
    <t>1.2.4.</t>
  </si>
  <si>
    <t>Урт хугацаат хөрөнгө оруулалт</t>
  </si>
  <si>
    <t>1.2.5.</t>
  </si>
  <si>
    <t>Хайгуул ба үнэлгээний хөрөнгө</t>
  </si>
  <si>
    <t>1.2.6.</t>
  </si>
  <si>
    <t>хойшлогдсон татварын хөрөнгө</t>
  </si>
  <si>
    <t>1.2.7.</t>
  </si>
  <si>
    <t>Хөрөнгө оруулалтын зориулалттай үл хөдлөх хөрөнгө</t>
  </si>
  <si>
    <t>1.2.8.</t>
  </si>
  <si>
    <t>Бусад эргэлтийн бус хөрөнгө</t>
  </si>
  <si>
    <t>1.2.9.</t>
  </si>
  <si>
    <t>1.2.10.</t>
  </si>
  <si>
    <t>Эргэлтийн бус хөрөнгийн дүн</t>
  </si>
  <si>
    <t>1.3.</t>
  </si>
  <si>
    <t>НИЙТ ХӨРӨНГИЙН ДҮН</t>
  </si>
  <si>
    <t>Өр төлбөр ба эздийн өмч</t>
  </si>
  <si>
    <t xml:space="preserve">Өр төлбөр </t>
  </si>
  <si>
    <t>2.1.1.1.</t>
  </si>
  <si>
    <t>Дансны өглөг</t>
  </si>
  <si>
    <t>2.1.1.2.</t>
  </si>
  <si>
    <t>Цалингийн өглөг</t>
  </si>
  <si>
    <t>2.1.1.3.</t>
  </si>
  <si>
    <t>Татварын өр</t>
  </si>
  <si>
    <t>2.1.1.4.</t>
  </si>
  <si>
    <t>НДШ-ийн өр</t>
  </si>
  <si>
    <t>2.1.1.5.</t>
  </si>
  <si>
    <t>Богино хугацаат зээл</t>
  </si>
  <si>
    <t>2.1.1.6.</t>
  </si>
  <si>
    <t>Хүүний өглөг</t>
  </si>
  <si>
    <t>2.1.1.7.</t>
  </si>
  <si>
    <t>Ногдол ашгийн өглөг</t>
  </si>
  <si>
    <t>2.1.1.8.</t>
  </si>
  <si>
    <t>Урьдчилж орсон орлого</t>
  </si>
  <si>
    <t>2.1.1.9.</t>
  </si>
  <si>
    <t>Нөөц /өр төлбөр/</t>
  </si>
  <si>
    <t>2.1.1.10.</t>
  </si>
  <si>
    <t>Бусад богино хугацаат өр төлбөр</t>
  </si>
  <si>
    <t>2.1.1.11.</t>
  </si>
  <si>
    <t>Борлуулах зорилгоор эзэмшиж буй эргэлтийн бус хөрөнгө /борлуулах бүлэг хөрнгө/-нд хамаарах өр төлбөр</t>
  </si>
  <si>
    <t>2.1.1.12.</t>
  </si>
  <si>
    <t>2.1.1.13.</t>
  </si>
  <si>
    <t>Богино хугацаат өр төлбөрийн дүн</t>
  </si>
  <si>
    <t xml:space="preserve">                                               САНХҮҮГИЙН БАЙДЛЫН ТАЙЛАН /үргэлжлэл/</t>
  </si>
  <si>
    <t>Мөрийн</t>
  </si>
  <si>
    <t>¯ëäýãäýë</t>
  </si>
  <si>
    <t>дугаар</t>
  </si>
  <si>
    <t>2.1.2.</t>
  </si>
  <si>
    <t>Урт хугацааны өр төлбөр</t>
  </si>
  <si>
    <t>2.1.2.1.</t>
  </si>
  <si>
    <t>Урт хугацаат зээл</t>
  </si>
  <si>
    <t>2.1.2.2.</t>
  </si>
  <si>
    <t>нөөц /өр төлбөр/</t>
  </si>
  <si>
    <t>2.1.2.3.</t>
  </si>
  <si>
    <t>Хойшлогдсон татварын өр</t>
  </si>
  <si>
    <t>2.1.2.4.</t>
  </si>
  <si>
    <t>Бусад урт хугацаат өр төлбөр</t>
  </si>
  <si>
    <t>2.1.2.5.</t>
  </si>
  <si>
    <t>2.1.2.6.</t>
  </si>
  <si>
    <t>Урт хугацаат өр төлбөрийн дүн</t>
  </si>
  <si>
    <t>2.2.</t>
  </si>
  <si>
    <t>Өр төлбөрийн нийт дүн</t>
  </si>
  <si>
    <t>2.3.</t>
  </si>
  <si>
    <t>Эздийн өмч</t>
  </si>
  <si>
    <t>2.3.1.</t>
  </si>
  <si>
    <t>Өмч:   а/Төрийн</t>
  </si>
  <si>
    <t>2.3.2.</t>
  </si>
  <si>
    <t xml:space="preserve">          б/хувийн</t>
  </si>
  <si>
    <t>2.3.3.</t>
  </si>
  <si>
    <t xml:space="preserve">          в) хувьцаат</t>
  </si>
  <si>
    <t>2.3.4.</t>
  </si>
  <si>
    <t>Халаасны хувьцаа</t>
  </si>
  <si>
    <t>2.3.5.</t>
  </si>
  <si>
    <t>Нэмж төлөгдсөн капитал</t>
  </si>
  <si>
    <t>2.3.6</t>
  </si>
  <si>
    <t>хөрөнгийн дахин үнэлгээний нэмэгдэл</t>
  </si>
  <si>
    <t>2.3.7.</t>
  </si>
  <si>
    <t>Гадаад валютын хөрвүүлэлтийн нөөц</t>
  </si>
  <si>
    <t>2.3.8.</t>
  </si>
  <si>
    <t>Эзэмшигчдийн өмчийн бусад хэсэг</t>
  </si>
  <si>
    <t>2.3.9.</t>
  </si>
  <si>
    <t>Хуримтлагдсан ашиг/алдагдал/</t>
  </si>
  <si>
    <t>2.3.10.</t>
  </si>
  <si>
    <t>2.3.11.</t>
  </si>
  <si>
    <t>Эздийн өмчийн дүн</t>
  </si>
  <si>
    <t xml:space="preserve">2.4. </t>
  </si>
  <si>
    <t>ӨР ТӨЛБӨР ЭЗДИЙН ӨМЧИЙН ДҮН</t>
  </si>
  <si>
    <t xml:space="preserve">                                             Дарга /захирал/                   </t>
  </si>
  <si>
    <t xml:space="preserve">                          /Б. Гантулга/</t>
  </si>
  <si>
    <t xml:space="preserve">                                             Ерөнхий нягтлан бодогч                   /                       /</t>
  </si>
  <si>
    <t xml:space="preserve">                          /П.Мөнгөнцэцэг/</t>
  </si>
  <si>
    <t xml:space="preserve">                                       ОРЛОГЫН ДЭЛГЭРЭНГҮЙ ТАЙЛАН</t>
  </si>
  <si>
    <t xml:space="preserve">                      /Аж ахуйн нэгжийн нэр/</t>
  </si>
  <si>
    <t>/òºãðºãººð/</t>
  </si>
  <si>
    <t>Үзүүлэлт</t>
  </si>
  <si>
    <t>үлдэгдэл</t>
  </si>
  <si>
    <t>Борлуулалтын орлого /цэвэр</t>
  </si>
  <si>
    <t>Борлуулалтын өртөг</t>
  </si>
  <si>
    <t>Нийт ашиг/алдагдал/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</si>
  <si>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</si>
  <si>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</si>
  <si>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</si>
  <si>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</si>
  <si>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</si>
  <si>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</si>
  <si>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</si>
  <si>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</si>
  <si>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</si>
  <si>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/гарз/</t>
  </si>
  <si>
    <t>Үндсэн хөрөнгө данснаас хассаны олз /гарз/</t>
  </si>
  <si>
    <t>Биет бус хөрөнгө дансанаас хассаны олз /гарз/</t>
  </si>
  <si>
    <t>Хөрөнгө оруулалт борлуулснаас үүссэн олз /гарз/</t>
  </si>
  <si>
    <t>Бусад ашиг /алдагдал/</t>
  </si>
  <si>
    <t>татвар төлөхийн өмнөх ашиг алдагдаол</t>
  </si>
  <si>
    <t>Орлогын татварын зардал</t>
  </si>
  <si>
    <t>Татварын дараах ашиг алдагдал</t>
  </si>
  <si>
    <t>Зогсоосон үйл ажиллагааны татварын дараах ашиг /алдагдал/</t>
  </si>
  <si>
    <t>Тайлант үеийн цэвэр ашиг /алдагдал/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</si>
  <si>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</si>
  <si>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</si>
  <si>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</si>
  <si>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/гарз/</t>
  </si>
  <si>
    <t>Орлогын нийт дүн</t>
  </si>
  <si>
    <t>Нэгж хувьцаанд ногдох суурь ашиг /алдагдал/</t>
  </si>
  <si>
    <t>Дарга /Захирал                                                      / Б.Гантулга/</t>
  </si>
  <si>
    <t>Ерөнхий нягтлан бодогч                                     / П.Мөнгөнцэцэг/</t>
  </si>
  <si>
    <t>ªÌ×ÈÉÍ   ªªÐ×ËªËÒÈÉÍ   ÒÀÉËÀÍ</t>
  </si>
  <si>
    <t>ÑÒ-3</t>
  </si>
  <si>
    <t xml:space="preserve">                       Àæ àõóéí íýãæèéí íýð</t>
  </si>
  <si>
    <t>2019 îíû 06 ñàðûí 31 ºäºð</t>
  </si>
  <si>
    <t xml:space="preserve"> /òºãðºãººð/</t>
  </si>
  <si>
    <t>№</t>
  </si>
  <si>
    <t>¯ç¿¿ëýëò</t>
  </si>
  <si>
    <t>Өмч</t>
  </si>
  <si>
    <t>Халаасны</t>
  </si>
  <si>
    <t>Íýìæ òºë-ñºí</t>
  </si>
  <si>
    <t xml:space="preserve">Хөрөнгийн дàõèí </t>
  </si>
  <si>
    <t>Гадаад валютын</t>
  </si>
  <si>
    <t>Эздийн өмчийн</t>
  </si>
  <si>
    <t>Õóðèìòëàãäñàí</t>
  </si>
  <si>
    <t>Íèéò</t>
  </si>
  <si>
    <t>хувьцаа</t>
  </si>
  <si>
    <t>êàïèòàë</t>
  </si>
  <si>
    <t>үнэлгээний нэмэгдэл</t>
  </si>
  <si>
    <t>хөрвүүлэлтийн нөөц</t>
  </si>
  <si>
    <t>бусад хэсэг</t>
  </si>
  <si>
    <t>àøèã</t>
  </si>
  <si>
    <t>ä¿í</t>
  </si>
  <si>
    <t xml:space="preserve">       2017îíû 12-ð ñàðûí 31-ýýðõ ¿ëäýãäýë</t>
  </si>
  <si>
    <t>Нягтлан бодох бүртгэлийн бодлогын өөрчлөлтийн нөлөө, алдааны залруулга</t>
  </si>
  <si>
    <t>Çàëðóóëñàí ¿ëäýãäýë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</si>
  <si>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</si>
  <si>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</si>
  <si>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</si>
  <si>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         2018îíû 12-ð ñàðûí 31-ýýðõ ¿ëäýãäýë</t>
  </si>
  <si>
    <t xml:space="preserve">         2019îíû 06-ð ñàðûí 31-ýýðõ ¿ëäýãäýë</t>
  </si>
  <si>
    <t>Дарга /захирал/                                       / Б. Гантулга/</t>
  </si>
  <si>
    <t>Нягтлан бодогч                                        / П. Мөнгөнцэцэг/</t>
  </si>
  <si>
    <t xml:space="preserve">                                                          ÌªÍÃªÍ Ã¯ÉËÃÝÝÍÈÉ ÒÀÉËÀÍ</t>
  </si>
  <si>
    <t>"Жуулчин говь " ХК</t>
  </si>
  <si>
    <t>Àæ àõóéí íýãæèéí íýð</t>
  </si>
  <si>
    <t xml:space="preserve">   ¯ç¿¿ëýëò</t>
  </si>
  <si>
    <t>1.  ¯íäñýí ¿éë àæèëëàãààíû ìºíãºí ã¿éëãýý</t>
  </si>
  <si>
    <t>1.1.</t>
  </si>
  <si>
    <t>Мөнгөн орлогын дүн /+/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</si>
  <si>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</si>
  <si>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</si>
  <si>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</si>
  <si>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</si>
  <si>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</si>
  <si>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</si>
  <si>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1.2.</t>
  </si>
  <si>
    <t>Мөнгөн зарлагын дүн /-/</t>
  </si>
  <si>
    <t>Àæèë÷äàä îëãîñîí ìºíãº</t>
  </si>
  <si>
    <t>Íèéãìèéí äààòãàëûí áàéãóóëëàãàä òºëñºí ìºíãº</t>
  </si>
  <si>
    <t>Бараа ìàòåðèàë õóäàëäàí àâàõàä òºëñºí ìºíãº</t>
  </si>
  <si>
    <t>Àøèãëàëòûí çàðäàëä òºëñºí ìºíãº</t>
  </si>
  <si>
    <t>Ò¿ëø, øàòàõóóí, òýýâðèéí õºëñ, ñýëáýã õýðýãñýëä òºëñºí ìºíãº</t>
  </si>
  <si>
    <t>Хүүний төлбөрт төлсөн</t>
  </si>
  <si>
    <t>Татварын байгууллагад төлсөн</t>
  </si>
  <si>
    <t>Äààòãàëûí òºëáºðò òºëñºí ìºíãº</t>
  </si>
  <si>
    <t>Бусад мөнгөн зарлага</t>
  </si>
  <si>
    <t>¯íäñýí ¿éë àæèëëàãààíû öýâýð ìºíãºí ã¿éëãýýíèé ä¿í</t>
  </si>
  <si>
    <t>Õºðºíãº îðóóëàëòûí ¿éë àæèëëàãààíû ìºíãºí ã¿éëãýý</t>
  </si>
  <si>
    <t>2.1.</t>
  </si>
  <si>
    <t>Үндсэн хөрөнгө борлуулсны орлого</t>
  </si>
  <si>
    <t>Биет бус хөрөнгө борлуулсны орлого</t>
  </si>
  <si>
    <t xml:space="preserve">Хөрөнгө оруулалт борлуулсны орлого 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</si>
  <si>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</si>
  <si>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</si>
  <si>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хүүгийн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</si>
  <si>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</si>
  <si>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</si>
  <si>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</si>
  <si>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</si>
  <si>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</si>
  <si>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</si>
  <si>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</si>
  <si>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</si>
  <si>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</si>
  <si>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</si>
  <si>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</si>
  <si>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</si>
  <si>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3.2.</t>
  </si>
  <si>
    <t>зээл, өрийн үнэт цаасны төлбөрт төлсөн мөнгө</t>
  </si>
  <si>
    <t>Санхүүгийн түрээсийн өглөгт төлсөн</t>
  </si>
  <si>
    <t>Хувьцаа буцаан авахад төлсөн</t>
  </si>
  <si>
    <t>Төлсөн ногдол ашиг</t>
  </si>
  <si>
    <t>3.3.</t>
  </si>
  <si>
    <t>Ñàíõ¿¿ãèéí  ¿éë àæèëëàãààíû öýâýð ìºíãºí ã¿éëãýýíèé ä¿í</t>
  </si>
  <si>
    <t>Á¿õ öýâýð ìºíãºí ã¿éëãýý</t>
  </si>
  <si>
    <t>Ìºíãº, ò¿¿íòýé àäèëòãàõ õºðºíãèéí ýõíèé ¿ëäýãäýë</t>
  </si>
  <si>
    <t>Ìºíãº, ò¿¿íòýé àäèëòãàõ õºðºíãèéí ýöñèéí ¿ëäýãäýë</t>
  </si>
  <si>
    <t xml:space="preserve">                                            Äàðãà  (çàõèðàë)</t>
  </si>
  <si>
    <t>/ Б.Гантулга/</t>
  </si>
  <si>
    <t xml:space="preserve">                                            Íÿãòëàí áîäîã÷</t>
  </si>
  <si>
    <t>/ П. Мөнгөнцэцэг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</si>
</sst>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on"/>
      <family val="2"/>
    </font>
    <font>
      <sz val="11"/>
      <name val="Arial Mon"/>
      <family val="2"/>
    </font>
    <font>
      <b/>
      <sz val="11"/>
      <name val="Arial Mon"/>
      <family val="2"/>
    </font>
    <font>
      <b/>
      <sz val="14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10"/>
      <name val="Arial Mon"/>
      <family val="2"/>
    </font>
    <font>
      <b/>
      <i/>
      <sz val="12"/>
      <name val="Arial Mon"/>
      <family val="2"/>
    </font>
    <font>
      <sz val="8"/>
      <name val="Arial Mon"/>
      <family val="2"/>
    </font>
    <font>
      <b/>
      <sz val="8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i/>
      <sz val="8"/>
      <name val="Arial Mon"/>
      <family val="2"/>
    </font>
    <font>
      <b/>
      <i/>
      <sz val="10"/>
      <name val="Arial Mon"/>
      <family val="2"/>
    </font>
    <font>
      <i/>
      <sz val="10"/>
      <name val="Arial Mo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6" fillId="0" borderId="0" xfId="0" applyFont="1"/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3" fontId="2" fillId="0" borderId="5" xfId="0" applyNumberFormat="1" applyFont="1" applyBorder="1"/>
    <xf numFmtId="43" fontId="8" fillId="0" borderId="8" xfId="0" applyNumberFormat="1" applyFont="1" applyBorder="1"/>
    <xf numFmtId="43" fontId="8" fillId="0" borderId="4" xfId="1" applyFont="1" applyBorder="1"/>
    <xf numFmtId="43" fontId="2" fillId="0" borderId="7" xfId="0" applyNumberFormat="1" applyFont="1" applyBorder="1"/>
    <xf numFmtId="0" fontId="2" fillId="0" borderId="5" xfId="0" applyFont="1" applyBorder="1"/>
    <xf numFmtId="0" fontId="2" fillId="0" borderId="7" xfId="0" applyFont="1" applyBorder="1" applyAlignment="1">
      <alignment horizontal="left" vertical="center" wrapText="1"/>
    </xf>
    <xf numFmtId="43" fontId="8" fillId="0" borderId="9" xfId="0" applyNumberFormat="1" applyFont="1" applyBorder="1"/>
    <xf numFmtId="0" fontId="2" fillId="0" borderId="7" xfId="0" applyFont="1" applyBorder="1"/>
    <xf numFmtId="43" fontId="2" fillId="0" borderId="4" xfId="0" applyNumberFormat="1" applyFont="1" applyFill="1" applyBorder="1"/>
    <xf numFmtId="43" fontId="10" fillId="0" borderId="4" xfId="0" applyNumberFormat="1" applyFont="1" applyBorder="1"/>
    <xf numFmtId="0" fontId="10" fillId="0" borderId="4" xfId="0" applyFont="1" applyBorder="1"/>
    <xf numFmtId="43" fontId="10" fillId="0" borderId="8" xfId="0" applyNumberFormat="1" applyFont="1" applyBorder="1"/>
    <xf numFmtId="43" fontId="10" fillId="0" borderId="5" xfId="0" applyNumberFormat="1" applyFont="1" applyBorder="1"/>
    <xf numFmtId="43" fontId="11" fillId="0" borderId="7" xfId="0" applyNumberFormat="1" applyFont="1" applyBorder="1"/>
    <xf numFmtId="43" fontId="10" fillId="0" borderId="7" xfId="0" applyNumberFormat="1" applyFont="1" applyBorder="1"/>
    <xf numFmtId="43" fontId="10" fillId="0" borderId="4" xfId="0" applyNumberFormat="1" applyFont="1" applyFill="1" applyBorder="1"/>
    <xf numFmtId="43" fontId="11" fillId="0" borderId="8" xfId="0" applyNumberFormat="1" applyFont="1" applyBorder="1"/>
    <xf numFmtId="43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/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43" fontId="12" fillId="0" borderId="4" xfId="1" applyNumberFormat="1" applyFont="1" applyBorder="1"/>
    <xf numFmtId="0" fontId="12" fillId="0" borderId="4" xfId="0" applyFont="1" applyBorder="1"/>
    <xf numFmtId="43" fontId="13" fillId="0" borderId="4" xfId="1" applyNumberFormat="1" applyFont="1" applyBorder="1"/>
    <xf numFmtId="0" fontId="13" fillId="0" borderId="3" xfId="0" applyFont="1" applyBorder="1"/>
    <xf numFmtId="0" fontId="12" fillId="0" borderId="6" xfId="0" applyFont="1" applyBorder="1" applyAlignment="1">
      <alignment horizontal="center"/>
    </xf>
    <xf numFmtId="0" fontId="12" fillId="0" borderId="12" xfId="0" applyFont="1" applyBorder="1"/>
    <xf numFmtId="0" fontId="12" fillId="0" borderId="7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0" fillId="0" borderId="0" xfId="0" applyFont="1"/>
    <xf numFmtId="0" fontId="11" fillId="0" borderId="0" xfId="0" applyFont="1"/>
    <xf numFmtId="0" fontId="15" fillId="0" borderId="0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43" fontId="10" fillId="0" borderId="5" xfId="0" applyNumberFormat="1" applyFont="1" applyFill="1" applyBorder="1"/>
    <xf numFmtId="0" fontId="11" fillId="0" borderId="4" xfId="0" applyFont="1" applyBorder="1" applyAlignment="1">
      <alignment horizontal="center" vertical="center" wrapText="1"/>
    </xf>
    <xf numFmtId="165" fontId="10" fillId="0" borderId="4" xfId="0" applyNumberFormat="1" applyFont="1" applyBorder="1"/>
    <xf numFmtId="0" fontId="16" fillId="0" borderId="0" xfId="0" applyFont="1" applyBorder="1"/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/>
    <xf numFmtId="0" fontId="17" fillId="0" borderId="4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Border="1"/>
    <xf numFmtId="43" fontId="2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104775</xdr:rowOff>
    </xdr:from>
    <xdr:to>
      <xdr:col>1</xdr:col>
      <xdr:colOff>638175</xdr:colOff>
      <xdr:row>14</xdr:row>
      <xdr:rowOff>123824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00100" y="2085975"/>
          <a:ext cx="600075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0" anchor="t" upright="1"/>
        <a:lstStyle/>
        <a:p>
          <a:pPr algn="ctr" rtl="0">
            <a:defRPr sz="1000"/>
          </a:pPr>
          <a:r>
            <a:rPr lang="mn-MN" sz="2600" b="0" i="0" strike="noStrike">
              <a:solidFill>
                <a:srgbClr val="000000"/>
              </a:solidFill>
              <a:latin typeface="Arial Mon"/>
            </a:rPr>
            <a:t>Б</a:t>
          </a:r>
          <a:endParaRPr lang="en-US" sz="26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A</a:t>
          </a:r>
        </a:p>
        <a:p>
          <a:pPr algn="ctr" rtl="0">
            <a:defRPr sz="1000"/>
          </a:pPr>
          <a:r>
            <a:rPr lang="en-US" sz="2600" b="0" i="0" strike="noStrike">
              <a:solidFill>
                <a:srgbClr val="000000"/>
              </a:solidFill>
              <a:latin typeface="Arial Mon"/>
            </a:rPr>
            <a:t>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st19-2%20JGobi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n-ar"/>
      <sheetName val="st-1"/>
      <sheetName val="st-1a"/>
      <sheetName val="st2a"/>
      <sheetName val="st-3"/>
      <sheetName val="st-4"/>
      <sheetName val="1"/>
      <sheetName val="2"/>
      <sheetName val="3"/>
      <sheetName val="4"/>
      <sheetName val="5"/>
      <sheetName val="6"/>
      <sheetName val="7"/>
      <sheetName val="8"/>
      <sheetName val="тодруулга"/>
      <sheetName val="Sheet2"/>
      <sheetName val="Sheet3"/>
    </sheetNames>
    <sheetDataSet>
      <sheetData sheetId="0"/>
      <sheetData sheetId="1"/>
      <sheetData sheetId="2">
        <row r="14">
          <cell r="C14">
            <v>3659791.77</v>
          </cell>
          <cell r="D14">
            <v>7538537.1100000003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H49" sqref="H49"/>
    </sheetView>
  </sheetViews>
  <sheetFormatPr defaultRowHeight="15" x14ac:dyDescent="0.2"/>
  <cols>
    <col min="6" max="6" width="11.44140625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 t="s">
        <v>0</v>
      </c>
      <c r="F2" s="1"/>
    </row>
    <row r="3" spans="1:6" x14ac:dyDescent="0.2">
      <c r="A3" s="1"/>
      <c r="B3" s="1"/>
      <c r="C3" s="1"/>
      <c r="D3" s="1"/>
      <c r="E3" s="1" t="s">
        <v>1</v>
      </c>
      <c r="F3" s="1"/>
    </row>
    <row r="4" spans="1:6" x14ac:dyDescent="0.2">
      <c r="A4" s="1"/>
      <c r="B4" s="1"/>
      <c r="C4" s="1"/>
      <c r="D4" s="1"/>
      <c r="E4" s="1" t="s">
        <v>2</v>
      </c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2"/>
      <c r="C6" s="1"/>
      <c r="D6" s="1"/>
      <c r="E6" s="1"/>
      <c r="F6" s="1"/>
    </row>
    <row r="7" spans="1:6" x14ac:dyDescent="0.2">
      <c r="A7" s="1"/>
      <c r="B7" s="1" t="s">
        <v>3</v>
      </c>
      <c r="C7" s="1"/>
      <c r="D7" s="3">
        <v>2016273</v>
      </c>
      <c r="E7" s="1"/>
      <c r="F7" s="1"/>
    </row>
    <row r="8" spans="1:6" x14ac:dyDescent="0.2">
      <c r="A8" s="1"/>
      <c r="B8" s="1" t="s">
        <v>4</v>
      </c>
      <c r="C8" s="1"/>
      <c r="D8" s="1"/>
      <c r="E8" s="1"/>
      <c r="F8" s="1"/>
    </row>
    <row r="9" spans="1:6" x14ac:dyDescent="0.2">
      <c r="A9" s="1"/>
      <c r="B9" s="1" t="s">
        <v>5</v>
      </c>
      <c r="C9" s="1"/>
      <c r="D9" s="1"/>
      <c r="E9" s="1"/>
      <c r="F9" s="1"/>
    </row>
    <row r="10" spans="1:6" x14ac:dyDescent="0.2">
      <c r="A10" s="1"/>
      <c r="B10" s="1" t="s">
        <v>6</v>
      </c>
      <c r="C10" s="1"/>
      <c r="D10" s="1"/>
      <c r="E10" s="1"/>
      <c r="F10" s="1"/>
    </row>
    <row r="11" spans="1:6" x14ac:dyDescent="0.2">
      <c r="A11" s="1"/>
      <c r="B11" s="1" t="s">
        <v>7</v>
      </c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ht="18" x14ac:dyDescent="0.25">
      <c r="A24" s="1"/>
      <c r="B24" s="1"/>
      <c r="C24" s="4" t="s">
        <v>8</v>
      </c>
      <c r="D24" s="1"/>
      <c r="E24" s="1"/>
      <c r="F24" s="1"/>
    </row>
    <row r="25" spans="1:6" ht="18" x14ac:dyDescent="0.25">
      <c r="A25" s="1"/>
      <c r="B25" s="4" t="s">
        <v>9</v>
      </c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ht="15.75" x14ac:dyDescent="0.25">
      <c r="A41" s="1"/>
      <c r="B41" s="88" t="s">
        <v>10</v>
      </c>
      <c r="C41" s="89"/>
      <c r="D41" s="90"/>
      <c r="E41" s="5" t="s">
        <v>11</v>
      </c>
      <c r="F41" s="5" t="s">
        <v>12</v>
      </c>
    </row>
    <row r="42" spans="1:6" ht="15.75" x14ac:dyDescent="0.25">
      <c r="A42" s="1"/>
      <c r="B42" s="6"/>
      <c r="C42" s="7"/>
      <c r="D42" s="8"/>
      <c r="E42" s="9"/>
      <c r="F42" s="9"/>
    </row>
    <row r="43" spans="1:6" ht="15.75" x14ac:dyDescent="0.25">
      <c r="A43" s="1"/>
      <c r="B43" s="6"/>
      <c r="C43" s="7"/>
      <c r="D43" s="8"/>
      <c r="E43" s="9"/>
      <c r="F43" s="9"/>
    </row>
    <row r="44" spans="1:6" ht="15.75" x14ac:dyDescent="0.25">
      <c r="A44" s="1"/>
      <c r="B44" s="6"/>
      <c r="C44" s="7"/>
      <c r="D44" s="8"/>
      <c r="E44" s="9"/>
      <c r="F44" s="9"/>
    </row>
    <row r="45" spans="1:6" ht="15.75" x14ac:dyDescent="0.25">
      <c r="A45" s="1"/>
      <c r="B45" s="6"/>
      <c r="C45" s="7"/>
      <c r="D45" s="8"/>
      <c r="E45" s="9"/>
      <c r="F45" s="9"/>
    </row>
    <row r="46" spans="1:6" x14ac:dyDescent="0.2">
      <c r="A46" s="1"/>
      <c r="B46" s="1"/>
      <c r="C46" s="1"/>
      <c r="D46" s="1"/>
      <c r="E46" s="1"/>
      <c r="F46" s="1"/>
    </row>
  </sheetData>
  <mergeCells count="1">
    <mergeCell ref="B41:D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L19" sqref="L19"/>
    </sheetView>
  </sheetViews>
  <sheetFormatPr defaultRowHeight="15" x14ac:dyDescent="0.2"/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e">
        <f>+I39A5:I42A5:I45D11A5:J2:HA42</f>
        <v>#NAME?</v>
      </c>
      <c r="B2" s="10"/>
      <c r="C2" s="10"/>
      <c r="D2" s="10"/>
      <c r="E2" s="10" t="s">
        <v>13</v>
      </c>
      <c r="F2" s="1"/>
      <c r="G2" s="1"/>
      <c r="H2" s="1"/>
      <c r="I2" s="1"/>
    </row>
    <row r="3" spans="1:9" x14ac:dyDescent="0.2">
      <c r="A3" s="1"/>
      <c r="B3" s="10"/>
      <c r="C3" s="10"/>
      <c r="D3" s="10" t="s">
        <v>14</v>
      </c>
      <c r="E3" s="10"/>
      <c r="F3" s="1"/>
      <c r="G3" s="1"/>
      <c r="H3" s="1"/>
      <c r="I3" s="1"/>
    </row>
    <row r="4" spans="1:9" x14ac:dyDescent="0.2">
      <c r="A4" s="1"/>
      <c r="B4" s="10"/>
      <c r="C4" s="10"/>
      <c r="D4" s="10"/>
      <c r="E4" s="10" t="s">
        <v>15</v>
      </c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 t="s">
        <v>16</v>
      </c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 t="s">
        <v>17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18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19</v>
      </c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 t="s">
        <v>20</v>
      </c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 t="s">
        <v>21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22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23</v>
      </c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24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 t="s">
        <v>25</v>
      </c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 t="s">
        <v>26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 t="s">
        <v>27</v>
      </c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 t="s">
        <v>28</v>
      </c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 t="s">
        <v>29</v>
      </c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 t="s">
        <v>30</v>
      </c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 t="s">
        <v>31</v>
      </c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 t="s">
        <v>32</v>
      </c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 t="s">
        <v>33</v>
      </c>
      <c r="D50" s="1"/>
      <c r="E50" s="1" t="s">
        <v>34</v>
      </c>
      <c r="F50" s="1"/>
      <c r="G50" s="1" t="s">
        <v>35</v>
      </c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 t="s">
        <v>36</v>
      </c>
      <c r="D52" s="1"/>
      <c r="E52" s="1" t="s">
        <v>34</v>
      </c>
      <c r="F52" s="1"/>
      <c r="G52" s="1" t="s">
        <v>37</v>
      </c>
      <c r="H52" s="1"/>
      <c r="I5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workbookViewId="0">
      <selection activeCell="B53" sqref="B53"/>
    </sheetView>
  </sheetViews>
  <sheetFormatPr defaultRowHeight="15" x14ac:dyDescent="0.2"/>
  <cols>
    <col min="2" max="2" width="27.77734375" customWidth="1"/>
    <col min="3" max="3" width="16.44140625" customWidth="1"/>
    <col min="4" max="4" width="19" customWidth="1"/>
  </cols>
  <sheetData>
    <row r="1" spans="1:4" ht="15.75" x14ac:dyDescent="0.25">
      <c r="A1" s="1"/>
      <c r="B1" s="10" t="s">
        <v>38</v>
      </c>
      <c r="C1" s="11"/>
      <c r="D1" s="1"/>
    </row>
    <row r="2" spans="1:4" x14ac:dyDescent="0.2">
      <c r="A2" s="1"/>
      <c r="B2" s="12"/>
      <c r="C2" s="1"/>
      <c r="D2" s="1"/>
    </row>
    <row r="3" spans="1:4" x14ac:dyDescent="0.2">
      <c r="A3" s="1"/>
      <c r="B3" s="13" t="s">
        <v>39</v>
      </c>
      <c r="C3" s="1"/>
      <c r="D3" s="1"/>
    </row>
    <row r="4" spans="1:4" x14ac:dyDescent="0.2">
      <c r="A4" s="1"/>
      <c r="B4" s="14" t="s">
        <v>40</v>
      </c>
      <c r="C4" s="1"/>
      <c r="D4" s="1"/>
    </row>
    <row r="5" spans="1:4" x14ac:dyDescent="0.2">
      <c r="A5" s="1"/>
      <c r="B5" s="14"/>
      <c r="C5" s="1" t="s">
        <v>16</v>
      </c>
      <c r="D5" s="1"/>
    </row>
    <row r="6" spans="1:4" x14ac:dyDescent="0.2">
      <c r="A6" s="1"/>
      <c r="B6" s="14"/>
      <c r="C6" s="1"/>
      <c r="D6" s="1"/>
    </row>
    <row r="7" spans="1:4" x14ac:dyDescent="0.2">
      <c r="A7" s="1"/>
      <c r="B7" s="1"/>
      <c r="C7" s="1"/>
      <c r="D7" s="1" t="s">
        <v>41</v>
      </c>
    </row>
    <row r="8" spans="1:4" x14ac:dyDescent="0.2">
      <c r="A8" s="15" t="s">
        <v>42</v>
      </c>
      <c r="B8" s="91" t="s">
        <v>43</v>
      </c>
      <c r="C8" s="93"/>
      <c r="D8" s="94"/>
    </row>
    <row r="9" spans="1:4" x14ac:dyDescent="0.2">
      <c r="A9" s="16" t="s">
        <v>44</v>
      </c>
      <c r="B9" s="92"/>
      <c r="C9" s="17" t="s">
        <v>45</v>
      </c>
      <c r="D9" s="18" t="s">
        <v>46</v>
      </c>
    </row>
    <row r="10" spans="1:4" x14ac:dyDescent="0.2">
      <c r="A10" s="18">
        <v>1</v>
      </c>
      <c r="B10" s="18" t="s">
        <v>47</v>
      </c>
      <c r="C10" s="19"/>
      <c r="D10" s="19"/>
    </row>
    <row r="11" spans="1:4" x14ac:dyDescent="0.2">
      <c r="A11" s="18" t="s">
        <v>48</v>
      </c>
      <c r="B11" s="18" t="s">
        <v>49</v>
      </c>
      <c r="C11" s="19"/>
      <c r="D11" s="19"/>
    </row>
    <row r="12" spans="1:4" x14ac:dyDescent="0.2">
      <c r="A12" s="20" t="s">
        <v>50</v>
      </c>
      <c r="B12" s="21" t="s">
        <v>51</v>
      </c>
      <c r="C12" s="19">
        <v>3659791.77</v>
      </c>
      <c r="D12" s="22">
        <v>7538537.1100000003</v>
      </c>
    </row>
    <row r="13" spans="1:4" x14ac:dyDescent="0.2">
      <c r="A13" s="20" t="s">
        <v>52</v>
      </c>
      <c r="B13" s="21" t="s">
        <v>53</v>
      </c>
      <c r="C13" s="19"/>
      <c r="D13" s="22"/>
    </row>
    <row r="14" spans="1:4" x14ac:dyDescent="0.2">
      <c r="A14" s="20" t="s">
        <v>54</v>
      </c>
      <c r="B14" s="21" t="s">
        <v>55</v>
      </c>
      <c r="C14" s="19">
        <v>303890</v>
      </c>
      <c r="D14" s="22">
        <v>344831.1</v>
      </c>
    </row>
    <row r="15" spans="1:4" x14ac:dyDescent="0.2">
      <c r="A15" s="20" t="s">
        <v>56</v>
      </c>
      <c r="B15" s="21" t="s">
        <v>57</v>
      </c>
      <c r="C15" s="19">
        <v>3509.42</v>
      </c>
      <c r="D15" s="22"/>
    </row>
    <row r="16" spans="1:4" x14ac:dyDescent="0.2">
      <c r="A16" s="20" t="s">
        <v>58</v>
      </c>
      <c r="B16" s="21" t="s">
        <v>59</v>
      </c>
      <c r="C16" s="19"/>
      <c r="D16" s="22"/>
    </row>
    <row r="17" spans="1:4" x14ac:dyDescent="0.2">
      <c r="A17" s="20" t="s">
        <v>60</v>
      </c>
      <c r="B17" s="21" t="s">
        <v>61</v>
      </c>
      <c r="C17" s="19"/>
      <c r="D17" s="22">
        <v>6017689.9299999997</v>
      </c>
    </row>
    <row r="18" spans="1:4" x14ac:dyDescent="0.2">
      <c r="A18" s="20" t="s">
        <v>62</v>
      </c>
      <c r="B18" s="21" t="s">
        <v>63</v>
      </c>
      <c r="C18" s="19"/>
      <c r="D18" s="22"/>
    </row>
    <row r="19" spans="1:4" x14ac:dyDescent="0.2">
      <c r="A19" s="20" t="s">
        <v>64</v>
      </c>
      <c r="B19" s="21" t="s">
        <v>65</v>
      </c>
      <c r="C19" s="19">
        <v>38811920</v>
      </c>
      <c r="D19" s="22">
        <v>38811920</v>
      </c>
    </row>
    <row r="20" spans="1:4" ht="39" customHeight="1" x14ac:dyDescent="0.2">
      <c r="A20" s="23" t="s">
        <v>66</v>
      </c>
      <c r="B20" s="24" t="s">
        <v>67</v>
      </c>
      <c r="C20" s="19"/>
      <c r="D20" s="22"/>
    </row>
    <row r="21" spans="1:4" x14ac:dyDescent="0.2">
      <c r="A21" s="23" t="s">
        <v>68</v>
      </c>
      <c r="B21" s="23"/>
      <c r="C21" s="25"/>
      <c r="D21" s="22"/>
    </row>
    <row r="22" spans="1:4" ht="15.75" thickBot="1" x14ac:dyDescent="0.25">
      <c r="A22" s="18" t="s">
        <v>69</v>
      </c>
      <c r="B22" s="18" t="s">
        <v>70</v>
      </c>
      <c r="C22" s="26">
        <f>C12+C13+C19+C14+C15</f>
        <v>42779111.190000005</v>
      </c>
      <c r="D22" s="27">
        <f>D12+D14+D17+D19</f>
        <v>52712978.140000001</v>
      </c>
    </row>
    <row r="23" spans="1:4" x14ac:dyDescent="0.2">
      <c r="A23" s="18" t="s">
        <v>71</v>
      </c>
      <c r="B23" s="18" t="s">
        <v>72</v>
      </c>
      <c r="C23" s="28"/>
      <c r="D23" s="22"/>
    </row>
    <row r="24" spans="1:4" x14ac:dyDescent="0.2">
      <c r="A24" s="20" t="s">
        <v>73</v>
      </c>
      <c r="B24" s="21" t="s">
        <v>74</v>
      </c>
      <c r="C24" s="19">
        <v>314626441.69</v>
      </c>
      <c r="D24" s="22">
        <v>316962841.69</v>
      </c>
    </row>
    <row r="25" spans="1:4" x14ac:dyDescent="0.2">
      <c r="A25" s="20" t="s">
        <v>75</v>
      </c>
      <c r="B25" s="21" t="s">
        <v>76</v>
      </c>
      <c r="C25" s="19"/>
      <c r="D25" s="22"/>
    </row>
    <row r="26" spans="1:4" x14ac:dyDescent="0.2">
      <c r="A26" s="20" t="s">
        <v>77</v>
      </c>
      <c r="B26" s="21" t="s">
        <v>78</v>
      </c>
      <c r="C26" s="19"/>
      <c r="D26" s="22"/>
    </row>
    <row r="27" spans="1:4" x14ac:dyDescent="0.2">
      <c r="A27" s="20" t="s">
        <v>79</v>
      </c>
      <c r="B27" s="29" t="s">
        <v>80</v>
      </c>
      <c r="C27" s="25"/>
      <c r="D27" s="22"/>
    </row>
    <row r="28" spans="1:4" x14ac:dyDescent="0.2">
      <c r="A28" s="20" t="s">
        <v>81</v>
      </c>
      <c r="B28" s="21" t="s">
        <v>82</v>
      </c>
      <c r="C28" s="19"/>
      <c r="D28" s="22"/>
    </row>
    <row r="29" spans="1:4" x14ac:dyDescent="0.2">
      <c r="A29" s="20" t="s">
        <v>83</v>
      </c>
      <c r="B29" s="21" t="s">
        <v>84</v>
      </c>
      <c r="C29" s="19"/>
      <c r="D29" s="22"/>
    </row>
    <row r="30" spans="1:4" ht="25.5" x14ac:dyDescent="0.2">
      <c r="A30" s="23" t="s">
        <v>85</v>
      </c>
      <c r="B30" s="30" t="s">
        <v>86</v>
      </c>
      <c r="C30" s="28"/>
      <c r="D30" s="22"/>
    </row>
    <row r="31" spans="1:4" x14ac:dyDescent="0.2">
      <c r="A31" s="20" t="s">
        <v>87</v>
      </c>
      <c r="B31" s="21" t="s">
        <v>88</v>
      </c>
      <c r="C31" s="19"/>
      <c r="D31" s="22"/>
    </row>
    <row r="32" spans="1:4" x14ac:dyDescent="0.2">
      <c r="A32" s="20" t="s">
        <v>89</v>
      </c>
      <c r="B32" s="21"/>
      <c r="C32" s="19"/>
      <c r="D32" s="22"/>
    </row>
    <row r="33" spans="1:4" ht="15.75" thickBot="1" x14ac:dyDescent="0.25">
      <c r="A33" s="18" t="s">
        <v>90</v>
      </c>
      <c r="B33" s="18" t="s">
        <v>91</v>
      </c>
      <c r="C33" s="26">
        <f>C24+C31</f>
        <v>314626441.69</v>
      </c>
      <c r="D33" s="27">
        <f>SUM(D24:D32)</f>
        <v>316962841.69</v>
      </c>
    </row>
    <row r="34" spans="1:4" ht="15.75" thickBot="1" x14ac:dyDescent="0.25">
      <c r="A34" s="15" t="s">
        <v>92</v>
      </c>
      <c r="B34" s="15" t="s">
        <v>93</v>
      </c>
      <c r="C34" s="31">
        <f>C22+C33</f>
        <v>357405552.88</v>
      </c>
      <c r="D34" s="27">
        <f>D22+D24</f>
        <v>369675819.82999998</v>
      </c>
    </row>
    <row r="35" spans="1:4" x14ac:dyDescent="0.2">
      <c r="A35" s="18">
        <v>2</v>
      </c>
      <c r="B35" s="18" t="s">
        <v>94</v>
      </c>
      <c r="C35" s="32"/>
      <c r="D35" s="22"/>
    </row>
    <row r="36" spans="1:4" x14ac:dyDescent="0.2">
      <c r="A36" s="18">
        <v>2.1</v>
      </c>
      <c r="B36" s="18" t="s">
        <v>95</v>
      </c>
      <c r="C36" s="19"/>
      <c r="D36" s="22"/>
    </row>
    <row r="37" spans="1:4" x14ac:dyDescent="0.2">
      <c r="A37" s="20" t="s">
        <v>96</v>
      </c>
      <c r="B37" s="21" t="s">
        <v>97</v>
      </c>
      <c r="C37" s="19">
        <v>127626156.98999999</v>
      </c>
      <c r="D37" s="22">
        <v>127171000</v>
      </c>
    </row>
    <row r="38" spans="1:4" x14ac:dyDescent="0.2">
      <c r="A38" s="20" t="s">
        <v>98</v>
      </c>
      <c r="B38" s="21" t="s">
        <v>99</v>
      </c>
      <c r="C38" s="19">
        <v>1976719.5</v>
      </c>
      <c r="D38" s="22">
        <v>5120679.9800000004</v>
      </c>
    </row>
    <row r="39" spans="1:4" x14ac:dyDescent="0.2">
      <c r="A39" s="20" t="s">
        <v>100</v>
      </c>
      <c r="B39" s="21" t="s">
        <v>101</v>
      </c>
      <c r="C39" s="33">
        <v>1627459.13</v>
      </c>
      <c r="D39" s="22">
        <v>3389007.47</v>
      </c>
    </row>
    <row r="40" spans="1:4" x14ac:dyDescent="0.2">
      <c r="A40" s="20" t="s">
        <v>102</v>
      </c>
      <c r="B40" s="21" t="s">
        <v>103</v>
      </c>
      <c r="C40" s="19"/>
      <c r="D40" s="22"/>
    </row>
    <row r="41" spans="1:4" x14ac:dyDescent="0.2">
      <c r="A41" s="20" t="s">
        <v>104</v>
      </c>
      <c r="B41" s="21" t="s">
        <v>105</v>
      </c>
      <c r="C41" s="19"/>
      <c r="D41" s="22">
        <v>47138958.659999996</v>
      </c>
    </row>
    <row r="42" spans="1:4" x14ac:dyDescent="0.2">
      <c r="A42" s="20" t="s">
        <v>106</v>
      </c>
      <c r="B42" s="21" t="s">
        <v>107</v>
      </c>
      <c r="C42" s="19">
        <v>0</v>
      </c>
      <c r="D42" s="22"/>
    </row>
    <row r="43" spans="1:4" x14ac:dyDescent="0.2">
      <c r="A43" s="20" t="s">
        <v>108</v>
      </c>
      <c r="B43" s="21" t="s">
        <v>109</v>
      </c>
      <c r="C43" s="19">
        <v>0</v>
      </c>
      <c r="D43" s="22"/>
    </row>
    <row r="44" spans="1:4" x14ac:dyDescent="0.2">
      <c r="A44" s="20" t="s">
        <v>110</v>
      </c>
      <c r="B44" s="21" t="s">
        <v>111</v>
      </c>
      <c r="C44" s="19"/>
      <c r="D44" s="22"/>
    </row>
    <row r="45" spans="1:4" x14ac:dyDescent="0.2">
      <c r="A45" s="20" t="s">
        <v>112</v>
      </c>
      <c r="B45" s="21" t="s">
        <v>113</v>
      </c>
      <c r="C45" s="19"/>
      <c r="D45" s="22"/>
    </row>
    <row r="46" spans="1:4" x14ac:dyDescent="0.2">
      <c r="A46" s="20" t="s">
        <v>114</v>
      </c>
      <c r="B46" s="21" t="s">
        <v>115</v>
      </c>
      <c r="C46" s="19"/>
      <c r="D46" s="22"/>
    </row>
    <row r="47" spans="1:4" ht="38.25" x14ac:dyDescent="0.2">
      <c r="A47" s="23" t="s">
        <v>116</v>
      </c>
      <c r="B47" s="24" t="s">
        <v>117</v>
      </c>
      <c r="C47" s="19"/>
      <c r="D47" s="22"/>
    </row>
    <row r="48" spans="1:4" x14ac:dyDescent="0.2">
      <c r="A48" s="20" t="s">
        <v>118</v>
      </c>
      <c r="B48" s="21"/>
      <c r="C48" s="19"/>
      <c r="D48" s="22"/>
    </row>
    <row r="49" spans="1:4" ht="15.75" thickBot="1" x14ac:dyDescent="0.25">
      <c r="A49" s="18" t="s">
        <v>119</v>
      </c>
      <c r="B49" s="18" t="s">
        <v>120</v>
      </c>
      <c r="C49" s="26">
        <f>SUM(C36:C48)</f>
        <v>131230335.61999999</v>
      </c>
      <c r="D49" s="27">
        <f>SUM(D37:D48)</f>
        <v>182819646.11000001</v>
      </c>
    </row>
  </sheetData>
  <mergeCells count="2">
    <mergeCell ref="B8:B9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F21" sqref="F21"/>
    </sheetView>
  </sheetViews>
  <sheetFormatPr defaultRowHeight="15" x14ac:dyDescent="0.2"/>
  <cols>
    <col min="2" max="2" width="28.6640625" customWidth="1"/>
    <col min="3" max="3" width="19.109375" customWidth="1"/>
    <col min="4" max="4" width="23.109375" customWidth="1"/>
  </cols>
  <sheetData>
    <row r="1" spans="1:4" x14ac:dyDescent="0.2">
      <c r="A1" s="1"/>
      <c r="B1" s="10" t="s">
        <v>121</v>
      </c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1"/>
      <c r="B3" s="1"/>
      <c r="C3" s="1"/>
      <c r="D3" s="1"/>
    </row>
    <row r="4" spans="1:4" x14ac:dyDescent="0.2">
      <c r="A4" s="15" t="s">
        <v>122</v>
      </c>
      <c r="B4" s="91" t="s">
        <v>43</v>
      </c>
      <c r="C4" s="93" t="s">
        <v>123</v>
      </c>
      <c r="D4" s="94"/>
    </row>
    <row r="5" spans="1:4" x14ac:dyDescent="0.2">
      <c r="A5" s="16" t="s">
        <v>124</v>
      </c>
      <c r="B5" s="92"/>
      <c r="C5" s="17" t="s">
        <v>45</v>
      </c>
      <c r="D5" s="18" t="s">
        <v>46</v>
      </c>
    </row>
    <row r="6" spans="1:4" x14ac:dyDescent="0.2">
      <c r="A6" s="18" t="s">
        <v>125</v>
      </c>
      <c r="B6" s="18" t="s">
        <v>126</v>
      </c>
      <c r="C6" s="34"/>
      <c r="D6" s="34"/>
    </row>
    <row r="7" spans="1:4" x14ac:dyDescent="0.2">
      <c r="A7" s="20" t="s">
        <v>127</v>
      </c>
      <c r="B7" s="21" t="s">
        <v>128</v>
      </c>
      <c r="C7" s="34">
        <v>200000000</v>
      </c>
      <c r="D7" s="34">
        <v>199999630.13999999</v>
      </c>
    </row>
    <row r="8" spans="1:4" x14ac:dyDescent="0.2">
      <c r="A8" s="20" t="s">
        <v>129</v>
      </c>
      <c r="B8" s="21" t="s">
        <v>130</v>
      </c>
      <c r="C8" s="34"/>
      <c r="D8" s="34"/>
    </row>
    <row r="9" spans="1:4" x14ac:dyDescent="0.2">
      <c r="A9" s="20" t="s">
        <v>131</v>
      </c>
      <c r="B9" s="21" t="s">
        <v>132</v>
      </c>
      <c r="C9" s="34"/>
      <c r="D9" s="34"/>
    </row>
    <row r="10" spans="1:4" x14ac:dyDescent="0.2">
      <c r="A10" s="20" t="s">
        <v>133</v>
      </c>
      <c r="B10" s="21" t="s">
        <v>134</v>
      </c>
      <c r="C10" s="34"/>
      <c r="D10" s="34"/>
    </row>
    <row r="11" spans="1:4" x14ac:dyDescent="0.2">
      <c r="A11" s="20" t="s">
        <v>135</v>
      </c>
      <c r="B11" s="35"/>
      <c r="C11" s="34"/>
      <c r="D11" s="34"/>
    </row>
    <row r="12" spans="1:4" ht="15.75" thickBot="1" x14ac:dyDescent="0.25">
      <c r="A12" s="18" t="s">
        <v>136</v>
      </c>
      <c r="B12" s="18" t="s">
        <v>137</v>
      </c>
      <c r="C12" s="36">
        <f>C7+C8+C9+C10</f>
        <v>200000000</v>
      </c>
      <c r="D12" s="37">
        <f>D7</f>
        <v>199999630.13999999</v>
      </c>
    </row>
    <row r="13" spans="1:4" x14ac:dyDescent="0.2">
      <c r="A13" s="18" t="s">
        <v>138</v>
      </c>
      <c r="B13" s="18" t="s">
        <v>139</v>
      </c>
      <c r="C13" s="38">
        <f>C12+'st-1'!C49</f>
        <v>331230335.62</v>
      </c>
      <c r="D13" s="19">
        <f>D12+'st-1'!D49</f>
        <v>382819276.25</v>
      </c>
    </row>
    <row r="14" spans="1:4" x14ac:dyDescent="0.2">
      <c r="A14" s="18" t="s">
        <v>140</v>
      </c>
      <c r="B14" s="18" t="s">
        <v>141</v>
      </c>
      <c r="C14" s="39"/>
      <c r="D14" s="21"/>
    </row>
    <row r="15" spans="1:4" x14ac:dyDescent="0.2">
      <c r="A15" s="20" t="s">
        <v>142</v>
      </c>
      <c r="B15" s="21" t="s">
        <v>143</v>
      </c>
      <c r="C15" s="34"/>
      <c r="D15" s="21"/>
    </row>
    <row r="16" spans="1:4" x14ac:dyDescent="0.2">
      <c r="A16" s="20" t="s">
        <v>144</v>
      </c>
      <c r="B16" s="21" t="s">
        <v>145</v>
      </c>
      <c r="C16" s="34">
        <v>94169000</v>
      </c>
      <c r="D16" s="22">
        <v>94169000</v>
      </c>
    </row>
    <row r="17" spans="1:4" x14ac:dyDescent="0.2">
      <c r="A17" s="20" t="s">
        <v>146</v>
      </c>
      <c r="B17" s="21" t="s">
        <v>147</v>
      </c>
      <c r="C17" s="34"/>
      <c r="D17" s="22"/>
    </row>
    <row r="18" spans="1:4" x14ac:dyDescent="0.2">
      <c r="A18" s="20" t="s">
        <v>148</v>
      </c>
      <c r="B18" s="21" t="s">
        <v>149</v>
      </c>
      <c r="C18" s="34"/>
      <c r="D18" s="22"/>
    </row>
    <row r="19" spans="1:4" x14ac:dyDescent="0.2">
      <c r="A19" s="20" t="s">
        <v>150</v>
      </c>
      <c r="B19" s="21" t="s">
        <v>151</v>
      </c>
      <c r="C19" s="34"/>
      <c r="D19" s="22"/>
    </row>
    <row r="20" spans="1:4" x14ac:dyDescent="0.2">
      <c r="A20" s="20" t="s">
        <v>152</v>
      </c>
      <c r="B20" s="21" t="s">
        <v>153</v>
      </c>
      <c r="C20" s="34">
        <v>22567204.07</v>
      </c>
      <c r="D20" s="22">
        <v>22567204.07</v>
      </c>
    </row>
    <row r="21" spans="1:4" x14ac:dyDescent="0.2">
      <c r="A21" s="20" t="s">
        <v>154</v>
      </c>
      <c r="B21" s="21" t="s">
        <v>155</v>
      </c>
      <c r="C21" s="34"/>
      <c r="D21" s="22"/>
    </row>
    <row r="22" spans="1:4" x14ac:dyDescent="0.2">
      <c r="A22" s="20" t="s">
        <v>156</v>
      </c>
      <c r="B22" s="21" t="s">
        <v>157</v>
      </c>
      <c r="C22" s="34"/>
      <c r="D22" s="22"/>
    </row>
    <row r="23" spans="1:4" x14ac:dyDescent="0.2">
      <c r="A23" s="20" t="s">
        <v>158</v>
      </c>
      <c r="B23" s="21" t="s">
        <v>159</v>
      </c>
      <c r="C23" s="40">
        <v>-90560986.810000002</v>
      </c>
      <c r="D23" s="22">
        <v>-129879660.48999999</v>
      </c>
    </row>
    <row r="24" spans="1:4" x14ac:dyDescent="0.2">
      <c r="A24" s="20" t="s">
        <v>160</v>
      </c>
      <c r="B24" s="21"/>
      <c r="C24" s="40"/>
      <c r="D24" s="22"/>
    </row>
    <row r="25" spans="1:4" ht="15.75" thickBot="1" x14ac:dyDescent="0.25">
      <c r="A25" s="18" t="s">
        <v>161</v>
      </c>
      <c r="B25" s="18" t="s">
        <v>162</v>
      </c>
      <c r="C25" s="41">
        <f>SUM(C15:C24)</f>
        <v>26175217.25999999</v>
      </c>
      <c r="D25" s="22">
        <f>D16+D20+D23</f>
        <v>-13143456.420000002</v>
      </c>
    </row>
    <row r="26" spans="1:4" ht="15.75" thickBot="1" x14ac:dyDescent="0.25">
      <c r="A26" s="18" t="s">
        <v>163</v>
      </c>
      <c r="B26" s="18" t="s">
        <v>164</v>
      </c>
      <c r="C26" s="41">
        <f>C13+C25</f>
        <v>357405552.88</v>
      </c>
      <c r="D26" s="22">
        <f>D13+D25</f>
        <v>369675819.82999998</v>
      </c>
    </row>
    <row r="27" spans="1:4" x14ac:dyDescent="0.2">
      <c r="A27" s="1"/>
      <c r="B27" s="1"/>
      <c r="C27" s="42" t="e">
        <f>+#REF!-'[1]st-1'!#REF!</f>
        <v>#REF!</v>
      </c>
      <c r="D27" s="42"/>
    </row>
    <row r="28" spans="1:4" x14ac:dyDescent="0.2">
      <c r="A28" s="1"/>
      <c r="B28" s="1"/>
      <c r="C28" s="43"/>
      <c r="D28" s="44"/>
    </row>
    <row r="29" spans="1:4" x14ac:dyDescent="0.2">
      <c r="A29" s="1"/>
      <c r="B29" s="1"/>
      <c r="C29" s="43"/>
      <c r="D29" s="44"/>
    </row>
    <row r="30" spans="1:4" x14ac:dyDescent="0.2">
      <c r="A30" s="1"/>
      <c r="B30" s="1"/>
      <c r="C30" s="43"/>
      <c r="D30" s="43"/>
    </row>
    <row r="31" spans="1:4" x14ac:dyDescent="0.2">
      <c r="A31" s="1"/>
      <c r="B31" s="1" t="s">
        <v>165</v>
      </c>
      <c r="C31" s="1" t="s">
        <v>166</v>
      </c>
      <c r="D31" s="1"/>
    </row>
    <row r="32" spans="1:4" x14ac:dyDescent="0.2">
      <c r="A32" s="1"/>
      <c r="B32" s="1"/>
      <c r="C32" s="1"/>
      <c r="D32" s="45"/>
    </row>
    <row r="33" spans="1:4" x14ac:dyDescent="0.2">
      <c r="A33" s="1"/>
      <c r="B33" s="1" t="s">
        <v>167</v>
      </c>
      <c r="C33" s="1" t="s">
        <v>168</v>
      </c>
      <c r="D33" s="45"/>
    </row>
  </sheetData>
  <mergeCells count="2">
    <mergeCell ref="B4:B5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9" workbookViewId="0">
      <selection activeCell="B48" sqref="B48"/>
    </sheetView>
  </sheetViews>
  <sheetFormatPr defaultRowHeight="15" x14ac:dyDescent="0.2"/>
  <cols>
    <col min="2" max="2" width="46.5546875" customWidth="1"/>
    <col min="3" max="3" width="19.88671875" customWidth="1"/>
  </cols>
  <sheetData>
    <row r="1" spans="1:3" ht="15.75" x14ac:dyDescent="0.25">
      <c r="A1" s="43"/>
      <c r="B1" s="46" t="s">
        <v>169</v>
      </c>
      <c r="C1" s="47"/>
    </row>
    <row r="2" spans="1:3" x14ac:dyDescent="0.2">
      <c r="A2" s="43"/>
      <c r="B2" s="43"/>
      <c r="C2" s="47"/>
    </row>
    <row r="3" spans="1:3" x14ac:dyDescent="0.2">
      <c r="A3" s="43"/>
      <c r="B3" s="48" t="s">
        <v>39</v>
      </c>
      <c r="C3" s="43"/>
    </row>
    <row r="4" spans="1:3" x14ac:dyDescent="0.2">
      <c r="A4" s="43"/>
      <c r="B4" s="43" t="s">
        <v>170</v>
      </c>
      <c r="C4" s="43"/>
    </row>
    <row r="5" spans="1:3" x14ac:dyDescent="0.2">
      <c r="A5" s="43"/>
      <c r="B5" s="1" t="s">
        <v>46</v>
      </c>
      <c r="C5" s="43"/>
    </row>
    <row r="6" spans="1:3" x14ac:dyDescent="0.2">
      <c r="A6" s="43"/>
      <c r="B6" s="43"/>
      <c r="C6" s="43" t="s">
        <v>171</v>
      </c>
    </row>
    <row r="7" spans="1:3" x14ac:dyDescent="0.2">
      <c r="A7" s="49" t="s">
        <v>122</v>
      </c>
      <c r="B7" s="95" t="s">
        <v>172</v>
      </c>
      <c r="C7" s="50" t="s">
        <v>46</v>
      </c>
    </row>
    <row r="8" spans="1:3" x14ac:dyDescent="0.2">
      <c r="A8" s="51" t="s">
        <v>124</v>
      </c>
      <c r="B8" s="96"/>
      <c r="C8" s="52" t="s">
        <v>173</v>
      </c>
    </row>
    <row r="9" spans="1:3" x14ac:dyDescent="0.2">
      <c r="A9" s="53">
        <v>1</v>
      </c>
      <c r="B9" s="54" t="s">
        <v>174</v>
      </c>
      <c r="C9" s="55"/>
    </row>
    <row r="10" spans="1:3" x14ac:dyDescent="0.2">
      <c r="A10" s="53">
        <v>2</v>
      </c>
      <c r="B10" s="56" t="s">
        <v>175</v>
      </c>
      <c r="C10" s="55"/>
    </row>
    <row r="11" spans="1:3" x14ac:dyDescent="0.2">
      <c r="A11" s="53">
        <v>3</v>
      </c>
      <c r="B11" s="54" t="s">
        <v>176</v>
      </c>
      <c r="C11" s="57"/>
    </row>
    <row r="12" spans="1:3" x14ac:dyDescent="0.2">
      <c r="A12" s="53">
        <v>4</v>
      </c>
      <c r="B12" s="56" t="s">
        <v>177</v>
      </c>
      <c r="C12" s="55"/>
    </row>
    <row r="13" spans="1:3" x14ac:dyDescent="0.2">
      <c r="A13" s="53">
        <v>5</v>
      </c>
      <c r="B13" s="56" t="s">
        <v>178</v>
      </c>
      <c r="C13" s="55"/>
    </row>
    <row r="14" spans="1:3" x14ac:dyDescent="0.2">
      <c r="A14" s="53">
        <v>6</v>
      </c>
      <c r="B14" s="56" t="s">
        <v>179</v>
      </c>
      <c r="C14" s="55"/>
    </row>
    <row r="15" spans="1:3" x14ac:dyDescent="0.2">
      <c r="A15" s="53">
        <v>7</v>
      </c>
      <c r="B15" s="56" t="s">
        <v>180</v>
      </c>
      <c r="C15" s="55"/>
    </row>
    <row r="16" spans="1:3" x14ac:dyDescent="0.2">
      <c r="A16" s="53">
        <v>8</v>
      </c>
      <c r="B16" s="56" t="s">
        <v>181</v>
      </c>
      <c r="C16" s="55">
        <v>17016046.350000001</v>
      </c>
    </row>
    <row r="17" spans="1:3" x14ac:dyDescent="0.2">
      <c r="A17" s="53">
        <v>9</v>
      </c>
      <c r="B17" s="56" t="s">
        <v>182</v>
      </c>
      <c r="C17" s="55">
        <v>-56334720.030000001</v>
      </c>
    </row>
    <row r="18" spans="1:3" x14ac:dyDescent="0.2">
      <c r="A18" s="53">
        <v>10</v>
      </c>
      <c r="B18" s="56" t="s">
        <v>183</v>
      </c>
      <c r="C18" s="55"/>
    </row>
    <row r="19" spans="1:3" x14ac:dyDescent="0.2">
      <c r="A19" s="53">
        <v>11</v>
      </c>
      <c r="B19" s="56" t="s">
        <v>184</v>
      </c>
      <c r="C19" s="55"/>
    </row>
    <row r="20" spans="1:3" x14ac:dyDescent="0.2">
      <c r="A20" s="53">
        <v>12</v>
      </c>
      <c r="B20" s="56" t="s">
        <v>185</v>
      </c>
      <c r="C20" s="55"/>
    </row>
    <row r="21" spans="1:3" x14ac:dyDescent="0.2">
      <c r="A21" s="53">
        <v>13</v>
      </c>
      <c r="B21" s="56" t="s">
        <v>186</v>
      </c>
      <c r="C21" s="55"/>
    </row>
    <row r="22" spans="1:3" x14ac:dyDescent="0.2">
      <c r="A22" s="53">
        <v>14</v>
      </c>
      <c r="B22" s="56" t="s">
        <v>187</v>
      </c>
      <c r="C22" s="55"/>
    </row>
    <row r="23" spans="1:3" x14ac:dyDescent="0.2">
      <c r="A23" s="53">
        <v>15</v>
      </c>
      <c r="B23" s="56" t="s">
        <v>188</v>
      </c>
      <c r="C23" s="55"/>
    </row>
    <row r="24" spans="1:3" x14ac:dyDescent="0.2">
      <c r="A24" s="53">
        <v>16</v>
      </c>
      <c r="B24" s="56" t="s">
        <v>189</v>
      </c>
      <c r="C24" s="55"/>
    </row>
    <row r="25" spans="1:3" x14ac:dyDescent="0.2">
      <c r="A25" s="53">
        <v>17</v>
      </c>
      <c r="B25" s="56" t="s">
        <v>190</v>
      </c>
      <c r="C25" s="55"/>
    </row>
    <row r="26" spans="1:3" x14ac:dyDescent="0.2">
      <c r="A26" s="53">
        <v>18</v>
      </c>
      <c r="B26" s="54" t="s">
        <v>191</v>
      </c>
      <c r="C26" s="57">
        <f>C16+C17</f>
        <v>-39318673.68</v>
      </c>
    </row>
    <row r="27" spans="1:3" x14ac:dyDescent="0.2">
      <c r="A27" s="53">
        <v>19</v>
      </c>
      <c r="B27" s="56" t="s">
        <v>192</v>
      </c>
      <c r="C27" s="57"/>
    </row>
    <row r="28" spans="1:3" x14ac:dyDescent="0.2">
      <c r="A28" s="53">
        <v>20</v>
      </c>
      <c r="B28" s="54" t="s">
        <v>193</v>
      </c>
      <c r="C28" s="55">
        <f>C26</f>
        <v>-39318673.68</v>
      </c>
    </row>
    <row r="29" spans="1:3" x14ac:dyDescent="0.2">
      <c r="A29" s="53">
        <v>21</v>
      </c>
      <c r="B29" s="54" t="s">
        <v>194</v>
      </c>
      <c r="C29" s="55"/>
    </row>
    <row r="30" spans="1:3" x14ac:dyDescent="0.2">
      <c r="A30" s="50">
        <v>22</v>
      </c>
      <c r="B30" s="54" t="s">
        <v>195</v>
      </c>
      <c r="C30" s="55"/>
    </row>
    <row r="31" spans="1:3" x14ac:dyDescent="0.2">
      <c r="A31" s="53">
        <v>23</v>
      </c>
      <c r="B31" s="58" t="s">
        <v>196</v>
      </c>
      <c r="C31" s="57"/>
    </row>
    <row r="32" spans="1:3" x14ac:dyDescent="0.2">
      <c r="A32" s="59"/>
      <c r="B32" s="60" t="s">
        <v>197</v>
      </c>
      <c r="C32" s="57"/>
    </row>
    <row r="33" spans="1:3" x14ac:dyDescent="0.2">
      <c r="A33" s="59"/>
      <c r="B33" s="56" t="s">
        <v>198</v>
      </c>
      <c r="C33" s="56"/>
    </row>
    <row r="34" spans="1:3" x14ac:dyDescent="0.2">
      <c r="A34" s="61"/>
      <c r="B34" s="56" t="s">
        <v>199</v>
      </c>
      <c r="C34" s="56"/>
    </row>
    <row r="35" spans="1:3" x14ac:dyDescent="0.2">
      <c r="A35" s="53">
        <v>24</v>
      </c>
      <c r="B35" s="54" t="s">
        <v>200</v>
      </c>
      <c r="C35" s="56"/>
    </row>
    <row r="36" spans="1:3" x14ac:dyDescent="0.2">
      <c r="A36" s="53">
        <v>25</v>
      </c>
      <c r="B36" s="54" t="s">
        <v>201</v>
      </c>
      <c r="C36" s="56"/>
    </row>
    <row r="37" spans="1:3" x14ac:dyDescent="0.2">
      <c r="A37" s="62"/>
      <c r="B37" s="63"/>
      <c r="C37" s="64"/>
    </row>
    <row r="38" spans="1:3" x14ac:dyDescent="0.2">
      <c r="A38" s="62"/>
      <c r="B38" s="63"/>
      <c r="C38" s="64"/>
    </row>
    <row r="39" spans="1:3" x14ac:dyDescent="0.2">
      <c r="A39" s="62"/>
      <c r="B39" s="63"/>
      <c r="C39" s="64"/>
    </row>
    <row r="40" spans="1:3" x14ac:dyDescent="0.2">
      <c r="A40" s="43"/>
      <c r="B40" s="43"/>
      <c r="C40" s="43"/>
    </row>
    <row r="41" spans="1:3" x14ac:dyDescent="0.2">
      <c r="A41" s="43"/>
      <c r="B41" s="1" t="s">
        <v>202</v>
      </c>
      <c r="C41" s="43"/>
    </row>
    <row r="42" spans="1:3" x14ac:dyDescent="0.2">
      <c r="A42" s="43"/>
      <c r="B42" s="1"/>
      <c r="C42" s="43"/>
    </row>
    <row r="43" spans="1:3" x14ac:dyDescent="0.2">
      <c r="A43" s="43"/>
      <c r="B43" s="1" t="s">
        <v>203</v>
      </c>
      <c r="C43" s="64"/>
    </row>
    <row r="44" spans="1:3" x14ac:dyDescent="0.2">
      <c r="A44" s="43"/>
      <c r="B44" s="1"/>
      <c r="C44" s="43"/>
    </row>
  </sheetData>
  <mergeCells count="1">
    <mergeCell ref="B7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workbookViewId="0">
      <selection activeCell="K17" sqref="K17"/>
    </sheetView>
  </sheetViews>
  <sheetFormatPr defaultRowHeight="15" x14ac:dyDescent="0.2"/>
  <cols>
    <col min="1" max="1" width="4.6640625" customWidth="1"/>
    <col min="2" max="2" width="27.77734375" customWidth="1"/>
    <col min="3" max="3" width="15.109375" customWidth="1"/>
    <col min="6" max="6" width="13.44140625" customWidth="1"/>
    <col min="9" max="9" width="12.44140625" customWidth="1"/>
    <col min="10" max="10" width="14.33203125" customWidth="1"/>
  </cols>
  <sheetData>
    <row r="1" spans="1:10" x14ac:dyDescent="0.2">
      <c r="A1" s="65"/>
      <c r="B1" s="65"/>
      <c r="C1" s="65"/>
      <c r="D1" s="66" t="s">
        <v>204</v>
      </c>
      <c r="E1" s="66"/>
      <c r="F1" s="66"/>
      <c r="G1" s="65"/>
      <c r="H1" s="65"/>
      <c r="I1" s="65"/>
      <c r="J1" s="65" t="s">
        <v>205</v>
      </c>
    </row>
    <row r="2" spans="1:10" x14ac:dyDescent="0.2">
      <c r="A2" s="65"/>
      <c r="B2" s="65"/>
      <c r="C2" s="65"/>
      <c r="D2" s="65"/>
      <c r="E2" s="65"/>
      <c r="F2" s="66"/>
      <c r="G2" s="65"/>
      <c r="H2" s="65"/>
      <c r="I2" s="65"/>
      <c r="J2" s="65"/>
    </row>
    <row r="3" spans="1:10" x14ac:dyDescent="0.2">
      <c r="A3" s="65"/>
      <c r="B3" s="65"/>
      <c r="C3" s="65"/>
      <c r="D3" s="65"/>
      <c r="E3" s="65"/>
      <c r="F3" s="66"/>
      <c r="G3" s="65"/>
      <c r="H3" s="65"/>
      <c r="I3" s="65"/>
      <c r="J3" s="65"/>
    </row>
    <row r="4" spans="1:10" x14ac:dyDescent="0.2">
      <c r="A4" s="65"/>
      <c r="B4" s="67" t="s">
        <v>39</v>
      </c>
      <c r="C4" s="65"/>
      <c r="D4" s="65"/>
      <c r="E4" s="65"/>
      <c r="F4" s="66"/>
      <c r="G4" s="65"/>
      <c r="H4" s="65"/>
      <c r="I4" s="65"/>
      <c r="J4" s="65"/>
    </row>
    <row r="5" spans="1:10" x14ac:dyDescent="0.2">
      <c r="A5" s="65"/>
      <c r="B5" s="65" t="s">
        <v>206</v>
      </c>
      <c r="C5" s="65"/>
      <c r="D5" s="65"/>
      <c r="E5" s="65"/>
      <c r="F5" s="65"/>
      <c r="G5" s="65"/>
      <c r="H5" s="65" t="s">
        <v>207</v>
      </c>
      <c r="I5" s="65"/>
      <c r="J5" s="65"/>
    </row>
    <row r="6" spans="1:10" x14ac:dyDescent="0.2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x14ac:dyDescent="0.2">
      <c r="A7" s="65"/>
      <c r="B7" s="65"/>
      <c r="C7" s="65"/>
      <c r="D7" s="65"/>
      <c r="E7" s="65"/>
      <c r="F7" s="65"/>
      <c r="G7" s="65"/>
      <c r="H7" s="65"/>
      <c r="I7" s="65"/>
      <c r="J7" s="65" t="s">
        <v>208</v>
      </c>
    </row>
    <row r="8" spans="1:10" ht="21" x14ac:dyDescent="0.2">
      <c r="A8" s="97" t="s">
        <v>209</v>
      </c>
      <c r="B8" s="99" t="s">
        <v>210</v>
      </c>
      <c r="C8" s="99" t="s">
        <v>211</v>
      </c>
      <c r="D8" s="68" t="s">
        <v>212</v>
      </c>
      <c r="E8" s="68" t="s">
        <v>213</v>
      </c>
      <c r="F8" s="68" t="s">
        <v>214</v>
      </c>
      <c r="G8" s="68" t="s">
        <v>215</v>
      </c>
      <c r="H8" s="68" t="s">
        <v>216</v>
      </c>
      <c r="I8" s="68" t="s">
        <v>217</v>
      </c>
      <c r="J8" s="68" t="s">
        <v>218</v>
      </c>
    </row>
    <row r="9" spans="1:10" ht="21" x14ac:dyDescent="0.2">
      <c r="A9" s="98"/>
      <c r="B9" s="98"/>
      <c r="C9" s="98"/>
      <c r="D9" s="69" t="s">
        <v>219</v>
      </c>
      <c r="E9" s="69" t="s">
        <v>220</v>
      </c>
      <c r="F9" s="69" t="s">
        <v>221</v>
      </c>
      <c r="G9" s="69" t="s">
        <v>222</v>
      </c>
      <c r="H9" s="69" t="s">
        <v>223</v>
      </c>
      <c r="I9" s="69" t="s">
        <v>224</v>
      </c>
      <c r="J9" s="69" t="s">
        <v>225</v>
      </c>
    </row>
    <row r="10" spans="1:10" x14ac:dyDescent="0.2">
      <c r="A10" s="70">
        <v>1</v>
      </c>
      <c r="B10" s="71" t="s">
        <v>226</v>
      </c>
      <c r="C10" s="37">
        <v>94169000</v>
      </c>
      <c r="D10" s="37"/>
      <c r="E10" s="37"/>
      <c r="F10" s="37">
        <v>22567204.07</v>
      </c>
      <c r="G10" s="37"/>
      <c r="H10" s="37"/>
      <c r="I10" s="72">
        <v>-58695410.579999998</v>
      </c>
      <c r="J10" s="37">
        <f>SUM(C10:I10)</f>
        <v>58040793.489999995</v>
      </c>
    </row>
    <row r="11" spans="1:10" ht="33" customHeight="1" x14ac:dyDescent="0.2">
      <c r="A11" s="70">
        <v>2</v>
      </c>
      <c r="B11" s="70" t="s">
        <v>227</v>
      </c>
      <c r="C11" s="34"/>
      <c r="D11" s="34"/>
      <c r="E11" s="34"/>
      <c r="F11" s="34"/>
      <c r="G11" s="34"/>
      <c r="H11" s="34"/>
      <c r="I11" s="34"/>
      <c r="J11" s="37">
        <f t="shared" ref="J11:J20" si="0">SUM(C11:I11)</f>
        <v>0</v>
      </c>
    </row>
    <row r="12" spans="1:10" x14ac:dyDescent="0.2">
      <c r="A12" s="70">
        <v>3</v>
      </c>
      <c r="B12" s="73" t="s">
        <v>228</v>
      </c>
      <c r="C12" s="34"/>
      <c r="D12" s="34"/>
      <c r="E12" s="34"/>
      <c r="F12" s="34"/>
      <c r="G12" s="34"/>
      <c r="H12" s="34"/>
      <c r="I12" s="34"/>
      <c r="J12" s="37">
        <f t="shared" si="0"/>
        <v>0</v>
      </c>
    </row>
    <row r="13" spans="1:10" x14ac:dyDescent="0.2">
      <c r="A13" s="70">
        <v>4</v>
      </c>
      <c r="B13" s="70" t="s">
        <v>195</v>
      </c>
      <c r="C13" s="39"/>
      <c r="D13" s="39"/>
      <c r="E13" s="39"/>
      <c r="F13" s="39"/>
      <c r="G13" s="39"/>
      <c r="H13" s="39"/>
      <c r="I13" s="39">
        <v>-31865576.23</v>
      </c>
      <c r="J13" s="37">
        <f>I13</f>
        <v>-31865576.23</v>
      </c>
    </row>
    <row r="14" spans="1:10" x14ac:dyDescent="0.2">
      <c r="A14" s="70">
        <v>5</v>
      </c>
      <c r="B14" s="70" t="s">
        <v>196</v>
      </c>
      <c r="C14" s="34"/>
      <c r="D14" s="34"/>
      <c r="E14" s="34"/>
      <c r="F14" s="34"/>
      <c r="G14" s="34"/>
      <c r="H14" s="34"/>
      <c r="I14" s="34"/>
      <c r="J14" s="37">
        <f t="shared" si="0"/>
        <v>0</v>
      </c>
    </row>
    <row r="15" spans="1:10" x14ac:dyDescent="0.2">
      <c r="A15" s="70">
        <v>6</v>
      </c>
      <c r="B15" s="70" t="s">
        <v>229</v>
      </c>
      <c r="C15" s="34"/>
      <c r="D15" s="34"/>
      <c r="E15" s="34"/>
      <c r="F15" s="34"/>
      <c r="G15" s="34"/>
      <c r="H15" s="74"/>
      <c r="I15" s="34"/>
      <c r="J15" s="37">
        <f>SUM(C15:I15)</f>
        <v>0</v>
      </c>
    </row>
    <row r="16" spans="1:10" x14ac:dyDescent="0.2">
      <c r="A16" s="70">
        <v>7</v>
      </c>
      <c r="B16" s="70" t="s">
        <v>230</v>
      </c>
      <c r="C16" s="34"/>
      <c r="D16" s="34"/>
      <c r="E16" s="34"/>
      <c r="F16" s="34"/>
      <c r="G16" s="34"/>
      <c r="H16" s="34"/>
      <c r="I16" s="34"/>
      <c r="J16" s="37">
        <f t="shared" si="0"/>
        <v>0</v>
      </c>
    </row>
    <row r="17" spans="1:10" x14ac:dyDescent="0.2">
      <c r="A17" s="70">
        <v>8</v>
      </c>
      <c r="B17" s="70" t="s">
        <v>231</v>
      </c>
      <c r="C17" s="34"/>
      <c r="D17" s="34"/>
      <c r="E17" s="34"/>
      <c r="F17" s="34"/>
      <c r="G17" s="34"/>
      <c r="H17" s="34"/>
      <c r="I17" s="34"/>
      <c r="J17" s="37">
        <f t="shared" si="0"/>
        <v>0</v>
      </c>
    </row>
    <row r="18" spans="1:10" x14ac:dyDescent="0.2">
      <c r="A18" s="70">
        <v>9</v>
      </c>
      <c r="B18" s="73" t="s">
        <v>232</v>
      </c>
      <c r="C18" s="34">
        <f>SUM(C10:C17)</f>
        <v>94169000</v>
      </c>
      <c r="D18" s="34">
        <f t="shared" ref="D18:H18" si="1">SUM(D10:D17)</f>
        <v>0</v>
      </c>
      <c r="E18" s="34">
        <f t="shared" si="1"/>
        <v>0</v>
      </c>
      <c r="F18" s="34">
        <f t="shared" si="1"/>
        <v>22567204.07</v>
      </c>
      <c r="G18" s="34">
        <f t="shared" si="1"/>
        <v>0</v>
      </c>
      <c r="H18" s="34">
        <f t="shared" si="1"/>
        <v>0</v>
      </c>
      <c r="I18" s="34">
        <f>I10+I13</f>
        <v>-90560986.810000002</v>
      </c>
      <c r="J18" s="34">
        <f t="shared" si="0"/>
        <v>26175217.25999999</v>
      </c>
    </row>
    <row r="19" spans="1:10" ht="43.5" customHeight="1" x14ac:dyDescent="0.2">
      <c r="A19" s="70">
        <v>10</v>
      </c>
      <c r="B19" s="70" t="s">
        <v>227</v>
      </c>
      <c r="C19" s="34"/>
      <c r="D19" s="34"/>
      <c r="E19" s="34"/>
      <c r="F19" s="34"/>
      <c r="G19" s="34"/>
      <c r="H19" s="34"/>
      <c r="I19" s="34"/>
      <c r="J19" s="37">
        <f t="shared" si="0"/>
        <v>0</v>
      </c>
    </row>
    <row r="20" spans="1:10" x14ac:dyDescent="0.2">
      <c r="A20" s="70">
        <v>11</v>
      </c>
      <c r="B20" s="73" t="s">
        <v>228</v>
      </c>
      <c r="C20" s="34"/>
      <c r="D20" s="34"/>
      <c r="E20" s="34"/>
      <c r="F20" s="34"/>
      <c r="G20" s="34"/>
      <c r="H20" s="34"/>
      <c r="I20" s="34"/>
      <c r="J20" s="37">
        <f t="shared" si="0"/>
        <v>0</v>
      </c>
    </row>
    <row r="21" spans="1:10" x14ac:dyDescent="0.2">
      <c r="A21" s="70">
        <v>12</v>
      </c>
      <c r="B21" s="70" t="s">
        <v>195</v>
      </c>
      <c r="C21" s="39"/>
      <c r="D21" s="39"/>
      <c r="E21" s="39"/>
      <c r="F21" s="39"/>
      <c r="G21" s="39"/>
      <c r="H21" s="39"/>
      <c r="I21" s="39">
        <v>-39318673.68</v>
      </c>
      <c r="J21" s="37">
        <f>I21</f>
        <v>-39318673.68</v>
      </c>
    </row>
    <row r="22" spans="1:10" x14ac:dyDescent="0.2">
      <c r="A22" s="70">
        <v>13</v>
      </c>
      <c r="B22" s="70" t="s">
        <v>196</v>
      </c>
      <c r="C22" s="34"/>
      <c r="D22" s="34"/>
      <c r="E22" s="34"/>
      <c r="F22" s="34"/>
      <c r="G22" s="34"/>
      <c r="H22" s="34"/>
      <c r="I22" s="34"/>
      <c r="J22" s="37">
        <f t="shared" ref="J22" si="2">SUM(C22:I22)</f>
        <v>0</v>
      </c>
    </row>
    <row r="23" spans="1:10" x14ac:dyDescent="0.2">
      <c r="A23" s="70">
        <v>14</v>
      </c>
      <c r="B23" s="70" t="s">
        <v>229</v>
      </c>
      <c r="C23" s="34"/>
      <c r="D23" s="34"/>
      <c r="E23" s="34"/>
      <c r="F23" s="34"/>
      <c r="G23" s="34"/>
      <c r="H23" s="74"/>
      <c r="I23" s="34"/>
      <c r="J23" s="37">
        <f>SUM(C23:I23)</f>
        <v>0</v>
      </c>
    </row>
    <row r="24" spans="1:10" x14ac:dyDescent="0.2">
      <c r="A24" s="70">
        <v>15</v>
      </c>
      <c r="B24" s="70" t="s">
        <v>230</v>
      </c>
      <c r="C24" s="34"/>
      <c r="D24" s="34"/>
      <c r="E24" s="34"/>
      <c r="F24" s="34"/>
      <c r="G24" s="34"/>
      <c r="H24" s="34"/>
      <c r="I24" s="34"/>
      <c r="J24" s="37">
        <f t="shared" ref="J24:J26" si="3">SUM(C24:I24)</f>
        <v>0</v>
      </c>
    </row>
    <row r="25" spans="1:10" x14ac:dyDescent="0.2">
      <c r="A25" s="70">
        <v>16</v>
      </c>
      <c r="B25" s="70" t="s">
        <v>231</v>
      </c>
      <c r="C25" s="34"/>
      <c r="D25" s="34"/>
      <c r="E25" s="34"/>
      <c r="F25" s="34"/>
      <c r="G25" s="34"/>
      <c r="H25" s="34"/>
      <c r="I25" s="34"/>
      <c r="J25" s="37">
        <f t="shared" si="3"/>
        <v>0</v>
      </c>
    </row>
    <row r="26" spans="1:10" x14ac:dyDescent="0.2">
      <c r="A26" s="70">
        <v>17</v>
      </c>
      <c r="B26" s="73" t="s">
        <v>233</v>
      </c>
      <c r="C26" s="34">
        <f>SUM(C18:C25)</f>
        <v>94169000</v>
      </c>
      <c r="D26" s="34">
        <f t="shared" ref="D26:I26" si="4">SUM(D18:D25)</f>
        <v>0</v>
      </c>
      <c r="E26" s="34">
        <f t="shared" si="4"/>
        <v>0</v>
      </c>
      <c r="F26" s="34">
        <f t="shared" si="4"/>
        <v>22567204.07</v>
      </c>
      <c r="G26" s="34">
        <f t="shared" si="4"/>
        <v>0</v>
      </c>
      <c r="H26" s="34">
        <f t="shared" si="4"/>
        <v>0</v>
      </c>
      <c r="I26" s="34">
        <f t="shared" si="4"/>
        <v>-129879660.49000001</v>
      </c>
      <c r="J26" s="34">
        <f t="shared" si="3"/>
        <v>-13143456.420000017</v>
      </c>
    </row>
    <row r="27" spans="1:10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x14ac:dyDescent="0.2">
      <c r="A29" s="65"/>
      <c r="B29" s="65"/>
      <c r="C29" s="65"/>
      <c r="D29" s="2" t="s">
        <v>234</v>
      </c>
      <c r="E29" s="2"/>
      <c r="F29" s="2"/>
      <c r="G29" s="2"/>
      <c r="H29" s="65"/>
      <c r="I29" s="65"/>
      <c r="J29" s="65"/>
    </row>
    <row r="30" spans="1:10" x14ac:dyDescent="0.2">
      <c r="A30" s="65"/>
      <c r="B30" s="65"/>
      <c r="C30" s="65"/>
      <c r="D30" s="2" t="s">
        <v>235</v>
      </c>
      <c r="E30" s="2"/>
      <c r="F30" s="2"/>
      <c r="G30" s="2"/>
      <c r="H30" s="65"/>
      <c r="I30" s="65"/>
      <c r="J30" s="65"/>
    </row>
  </sheetData>
  <mergeCells count="3">
    <mergeCell ref="A8:A9"/>
    <mergeCell ref="B8:B9"/>
    <mergeCell ref="C8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" workbookViewId="0">
      <selection activeCell="H12" sqref="H12"/>
    </sheetView>
  </sheetViews>
  <sheetFormatPr defaultRowHeight="15" x14ac:dyDescent="0.2"/>
  <cols>
    <col min="1" max="1" width="4.88671875" customWidth="1"/>
    <col min="2" max="2" width="41.77734375" customWidth="1"/>
    <col min="3" max="3" width="19" customWidth="1"/>
  </cols>
  <sheetData>
    <row r="1" spans="1:3" x14ac:dyDescent="0.2">
      <c r="A1" s="14"/>
      <c r="B1" s="10" t="s">
        <v>236</v>
      </c>
      <c r="C1" s="1"/>
    </row>
    <row r="2" spans="1:3" x14ac:dyDescent="0.2">
      <c r="A2" s="14"/>
      <c r="B2" s="1"/>
      <c r="C2" s="1"/>
    </row>
    <row r="3" spans="1:3" x14ac:dyDescent="0.2">
      <c r="A3" s="14"/>
      <c r="B3" s="75" t="s">
        <v>237</v>
      </c>
      <c r="C3" s="1"/>
    </row>
    <row r="4" spans="1:3" x14ac:dyDescent="0.2">
      <c r="A4" s="14"/>
      <c r="B4" s="1" t="s">
        <v>238</v>
      </c>
      <c r="C4" s="1"/>
    </row>
    <row r="5" spans="1:3" x14ac:dyDescent="0.2">
      <c r="A5" s="14" t="s">
        <v>209</v>
      </c>
      <c r="B5" s="76" t="s">
        <v>239</v>
      </c>
      <c r="C5" s="56" t="s">
        <v>46</v>
      </c>
    </row>
    <row r="6" spans="1:3" x14ac:dyDescent="0.2">
      <c r="A6" s="20">
        <v>1</v>
      </c>
      <c r="B6" s="77" t="s">
        <v>240</v>
      </c>
      <c r="C6" s="21"/>
    </row>
    <row r="7" spans="1:3" x14ac:dyDescent="0.2">
      <c r="A7" s="20" t="s">
        <v>241</v>
      </c>
      <c r="B7" s="78" t="s">
        <v>242</v>
      </c>
      <c r="C7" s="79"/>
    </row>
    <row r="8" spans="1:3" x14ac:dyDescent="0.2">
      <c r="A8" s="80"/>
      <c r="B8" s="78" t="s">
        <v>243</v>
      </c>
      <c r="C8" s="22">
        <v>18717650.98</v>
      </c>
    </row>
    <row r="9" spans="1:3" x14ac:dyDescent="0.2">
      <c r="A9" s="81"/>
      <c r="B9" s="78" t="s">
        <v>244</v>
      </c>
      <c r="C9" s="21"/>
    </row>
    <row r="10" spans="1:3" x14ac:dyDescent="0.2">
      <c r="A10" s="81"/>
      <c r="B10" s="78" t="s">
        <v>245</v>
      </c>
      <c r="C10" s="21"/>
    </row>
    <row r="11" spans="1:3" x14ac:dyDescent="0.2">
      <c r="A11" s="81"/>
      <c r="B11" s="78" t="s">
        <v>246</v>
      </c>
      <c r="C11" s="21"/>
    </row>
    <row r="12" spans="1:3" x14ac:dyDescent="0.2">
      <c r="A12" s="81"/>
      <c r="B12" s="78" t="s">
        <v>247</v>
      </c>
      <c r="C12" s="22"/>
    </row>
    <row r="13" spans="1:3" x14ac:dyDescent="0.2">
      <c r="A13" s="82"/>
      <c r="B13" s="78" t="s">
        <v>248</v>
      </c>
      <c r="C13" s="22"/>
    </row>
    <row r="14" spans="1:3" x14ac:dyDescent="0.2">
      <c r="A14" s="20" t="s">
        <v>249</v>
      </c>
      <c r="B14" s="77" t="s">
        <v>250</v>
      </c>
      <c r="C14" s="79">
        <f>C15+C16+C17+C18+C19+C20+C21+C23</f>
        <v>59641501.300000004</v>
      </c>
    </row>
    <row r="15" spans="1:3" x14ac:dyDescent="0.2">
      <c r="A15" s="80"/>
      <c r="B15" s="21" t="s">
        <v>251</v>
      </c>
      <c r="C15" s="22">
        <v>12123629.970000001</v>
      </c>
    </row>
    <row r="16" spans="1:3" x14ac:dyDescent="0.2">
      <c r="A16" s="81"/>
      <c r="B16" s="21" t="s">
        <v>252</v>
      </c>
      <c r="C16" s="22">
        <v>4094012.11</v>
      </c>
    </row>
    <row r="17" spans="1:3" x14ac:dyDescent="0.2">
      <c r="A17" s="81"/>
      <c r="B17" s="21" t="s">
        <v>253</v>
      </c>
      <c r="C17" s="22">
        <v>6864662.2000000002</v>
      </c>
    </row>
    <row r="18" spans="1:3" x14ac:dyDescent="0.2">
      <c r="A18" s="81"/>
      <c r="B18" s="21" t="s">
        <v>254</v>
      </c>
      <c r="C18" s="22">
        <v>971220</v>
      </c>
    </row>
    <row r="19" spans="1:3" x14ac:dyDescent="0.2">
      <c r="A19" s="81"/>
      <c r="B19" s="21" t="s">
        <v>255</v>
      </c>
      <c r="C19" s="22">
        <v>5924486</v>
      </c>
    </row>
    <row r="20" spans="1:3" x14ac:dyDescent="0.2">
      <c r="A20" s="81"/>
      <c r="B20" s="21" t="s">
        <v>256</v>
      </c>
      <c r="C20" s="22">
        <v>18220272.73</v>
      </c>
    </row>
    <row r="21" spans="1:3" x14ac:dyDescent="0.2">
      <c r="A21" s="81"/>
      <c r="B21" s="21" t="s">
        <v>257</v>
      </c>
      <c r="C21" s="22">
        <v>1450348.29</v>
      </c>
    </row>
    <row r="22" spans="1:3" x14ac:dyDescent="0.2">
      <c r="A22" s="81"/>
      <c r="B22" s="21" t="s">
        <v>258</v>
      </c>
      <c r="C22" s="22"/>
    </row>
    <row r="23" spans="1:3" x14ac:dyDescent="0.2">
      <c r="A23" s="82"/>
      <c r="B23" s="21" t="s">
        <v>259</v>
      </c>
      <c r="C23" s="22">
        <v>9992870</v>
      </c>
    </row>
    <row r="24" spans="1:3" x14ac:dyDescent="0.2">
      <c r="A24" s="20" t="s">
        <v>92</v>
      </c>
      <c r="B24" s="77" t="s">
        <v>260</v>
      </c>
      <c r="C24" s="22">
        <f>C8-C14</f>
        <v>-40923850.320000008</v>
      </c>
    </row>
    <row r="25" spans="1:3" x14ac:dyDescent="0.2">
      <c r="A25" s="20">
        <v>2</v>
      </c>
      <c r="B25" s="77" t="s">
        <v>261</v>
      </c>
      <c r="C25" s="19"/>
    </row>
    <row r="26" spans="1:3" x14ac:dyDescent="0.2">
      <c r="A26" s="80" t="s">
        <v>262</v>
      </c>
      <c r="B26" s="77" t="s">
        <v>242</v>
      </c>
      <c r="C26" s="19"/>
    </row>
    <row r="27" spans="1:3" x14ac:dyDescent="0.2">
      <c r="A27" s="80"/>
      <c r="B27" s="83" t="s">
        <v>263</v>
      </c>
      <c r="C27" s="21"/>
    </row>
    <row r="28" spans="1:3" x14ac:dyDescent="0.2">
      <c r="A28" s="81"/>
      <c r="B28" s="83" t="s">
        <v>264</v>
      </c>
      <c r="C28" s="21"/>
    </row>
    <row r="29" spans="1:3" x14ac:dyDescent="0.2">
      <c r="A29" s="81"/>
      <c r="B29" s="83" t="s">
        <v>265</v>
      </c>
      <c r="C29" s="21"/>
    </row>
    <row r="30" spans="1:3" x14ac:dyDescent="0.2">
      <c r="A30" s="81"/>
      <c r="B30" s="83" t="s">
        <v>266</v>
      </c>
      <c r="C30" s="21"/>
    </row>
    <row r="31" spans="1:3" x14ac:dyDescent="0.2">
      <c r="A31" s="81"/>
      <c r="B31" s="83" t="s">
        <v>267</v>
      </c>
      <c r="C31" s="21"/>
    </row>
    <row r="32" spans="1:3" x14ac:dyDescent="0.2">
      <c r="A32" s="81"/>
      <c r="B32" s="83" t="s">
        <v>268</v>
      </c>
      <c r="C32" s="21"/>
    </row>
    <row r="33" spans="1:3" x14ac:dyDescent="0.2">
      <c r="A33" s="81"/>
      <c r="B33" s="83" t="s">
        <v>269</v>
      </c>
      <c r="C33" s="21"/>
    </row>
    <row r="34" spans="1:3" x14ac:dyDescent="0.2">
      <c r="A34" s="82"/>
      <c r="B34" s="83"/>
      <c r="C34" s="21"/>
    </row>
    <row r="35" spans="1:3" x14ac:dyDescent="0.2">
      <c r="A35" s="20" t="s">
        <v>138</v>
      </c>
      <c r="B35" s="21" t="s">
        <v>250</v>
      </c>
      <c r="C35" s="21"/>
    </row>
    <row r="36" spans="1:3" x14ac:dyDescent="0.2">
      <c r="A36" s="81"/>
      <c r="B36" s="21" t="s">
        <v>270</v>
      </c>
      <c r="C36" s="22">
        <v>2336400</v>
      </c>
    </row>
    <row r="37" spans="1:3" x14ac:dyDescent="0.2">
      <c r="A37" s="81"/>
      <c r="B37" s="21" t="s">
        <v>271</v>
      </c>
      <c r="C37" s="21"/>
    </row>
    <row r="38" spans="1:3" x14ac:dyDescent="0.2">
      <c r="A38" s="81"/>
      <c r="B38" s="21" t="s">
        <v>272</v>
      </c>
      <c r="C38" s="21"/>
    </row>
    <row r="39" spans="1:3" x14ac:dyDescent="0.2">
      <c r="A39" s="81"/>
      <c r="B39" s="21" t="s">
        <v>273</v>
      </c>
      <c r="C39" s="21"/>
    </row>
    <row r="40" spans="1:3" x14ac:dyDescent="0.2">
      <c r="A40" s="81"/>
      <c r="B40" s="21" t="s">
        <v>274</v>
      </c>
      <c r="C40" s="21"/>
    </row>
    <row r="41" spans="1:3" x14ac:dyDescent="0.2">
      <c r="A41" s="81"/>
      <c r="B41" s="21"/>
      <c r="C41" s="21"/>
    </row>
    <row r="42" spans="1:3" x14ac:dyDescent="0.2">
      <c r="A42" s="82"/>
      <c r="B42" s="77"/>
      <c r="C42" s="21"/>
    </row>
    <row r="43" spans="1:3" x14ac:dyDescent="0.2">
      <c r="A43" s="20" t="s">
        <v>140</v>
      </c>
      <c r="B43" s="77" t="s">
        <v>275</v>
      </c>
      <c r="C43" s="21"/>
    </row>
    <row r="44" spans="1:3" x14ac:dyDescent="0.2">
      <c r="A44" s="20">
        <v>3</v>
      </c>
      <c r="B44" s="77" t="s">
        <v>276</v>
      </c>
      <c r="C44" s="22"/>
    </row>
    <row r="45" spans="1:3" x14ac:dyDescent="0.2">
      <c r="A45" s="20" t="s">
        <v>277</v>
      </c>
      <c r="B45" s="21" t="s">
        <v>242</v>
      </c>
      <c r="C45" s="22">
        <f>C46</f>
        <v>57138958.659999996</v>
      </c>
    </row>
    <row r="46" spans="1:3" x14ac:dyDescent="0.2">
      <c r="A46" s="80"/>
      <c r="B46" s="21" t="s">
        <v>278</v>
      </c>
      <c r="C46" s="22">
        <v>57138958.659999996</v>
      </c>
    </row>
    <row r="47" spans="1:3" x14ac:dyDescent="0.2">
      <c r="A47" s="81"/>
      <c r="B47" s="21" t="s">
        <v>279</v>
      </c>
      <c r="C47" s="22"/>
    </row>
    <row r="48" spans="1:3" x14ac:dyDescent="0.2">
      <c r="A48" s="81"/>
      <c r="B48" s="21" t="s">
        <v>280</v>
      </c>
      <c r="C48" s="22"/>
    </row>
    <row r="49" spans="1:3" x14ac:dyDescent="0.2">
      <c r="A49" s="82"/>
      <c r="B49" s="21"/>
      <c r="C49" s="22"/>
    </row>
    <row r="50" spans="1:3" x14ac:dyDescent="0.2">
      <c r="A50" s="20" t="s">
        <v>281</v>
      </c>
      <c r="B50" s="21" t="s">
        <v>250</v>
      </c>
      <c r="C50" s="22">
        <v>10000000</v>
      </c>
    </row>
    <row r="51" spans="1:3" x14ac:dyDescent="0.2">
      <c r="A51" s="80"/>
      <c r="B51" s="21" t="s">
        <v>282</v>
      </c>
      <c r="C51" s="22">
        <v>10000000</v>
      </c>
    </row>
    <row r="52" spans="1:3" x14ac:dyDescent="0.2">
      <c r="A52" s="81"/>
      <c r="B52" s="21" t="s">
        <v>283</v>
      </c>
      <c r="C52" s="22"/>
    </row>
    <row r="53" spans="1:3" x14ac:dyDescent="0.2">
      <c r="A53" s="81"/>
      <c r="B53" s="21" t="s">
        <v>284</v>
      </c>
      <c r="C53" s="22"/>
    </row>
    <row r="54" spans="1:3" x14ac:dyDescent="0.2">
      <c r="A54" s="81"/>
      <c r="B54" s="21" t="s">
        <v>285</v>
      </c>
      <c r="C54" s="22"/>
    </row>
    <row r="55" spans="1:3" x14ac:dyDescent="0.2">
      <c r="A55" s="82"/>
      <c r="B55" s="21"/>
      <c r="C55" s="22"/>
    </row>
    <row r="56" spans="1:3" x14ac:dyDescent="0.2">
      <c r="A56" s="20" t="s">
        <v>286</v>
      </c>
      <c r="B56" s="77" t="s">
        <v>287</v>
      </c>
      <c r="C56" s="22">
        <f>C46-C51</f>
        <v>47138958.659999996</v>
      </c>
    </row>
    <row r="57" spans="1:3" x14ac:dyDescent="0.2">
      <c r="A57" s="20">
        <v>4</v>
      </c>
      <c r="B57" s="77" t="s">
        <v>288</v>
      </c>
      <c r="C57" s="22">
        <f>C24-C36+C56</f>
        <v>3878708.3399999887</v>
      </c>
    </row>
    <row r="58" spans="1:3" x14ac:dyDescent="0.2">
      <c r="A58" s="20">
        <v>5</v>
      </c>
      <c r="B58" s="84" t="s">
        <v>289</v>
      </c>
      <c r="C58" s="22">
        <f>'[1]st-1'!C14</f>
        <v>3659791.77</v>
      </c>
    </row>
    <row r="59" spans="1:3" x14ac:dyDescent="0.2">
      <c r="A59" s="20">
        <v>6</v>
      </c>
      <c r="B59" s="84" t="s">
        <v>290</v>
      </c>
      <c r="C59" s="22">
        <v>7538537.1100000003</v>
      </c>
    </row>
    <row r="60" spans="1:3" x14ac:dyDescent="0.2">
      <c r="A60" s="85"/>
      <c r="B60" s="86"/>
      <c r="C60" s="87">
        <f>C59-'[1]st-1'!D14</f>
        <v>0</v>
      </c>
    </row>
    <row r="61" spans="1:3" x14ac:dyDescent="0.2">
      <c r="A61" s="85"/>
      <c r="B61" s="86"/>
      <c r="C61" s="87"/>
    </row>
    <row r="62" spans="1:3" x14ac:dyDescent="0.2">
      <c r="A62" s="14"/>
      <c r="B62" s="1" t="s">
        <v>291</v>
      </c>
      <c r="C62" s="1" t="s">
        <v>292</v>
      </c>
    </row>
    <row r="63" spans="1:3" x14ac:dyDescent="0.2">
      <c r="A63" s="14"/>
      <c r="B63" s="1"/>
      <c r="C63" s="1"/>
    </row>
    <row r="64" spans="1:3" x14ac:dyDescent="0.2">
      <c r="A64" s="14"/>
      <c r="B64" s="1" t="s">
        <v>293</v>
      </c>
      <c r="C64" s="1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Нүүр</vt:lpstr>
      <vt:lpstr>Нүүр-ар</vt:lpstr>
      <vt:lpstr>st-1</vt:lpstr>
      <vt:lpstr>st-1a</vt:lpstr>
      <vt:lpstr>st-2a</vt:lpstr>
      <vt:lpstr>st-3</vt:lpstr>
      <vt:lpstr>st-4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 hotel</dc:creator>
  <cp:lastModifiedBy>DZ hotel</cp:lastModifiedBy>
  <dcterms:created xsi:type="dcterms:W3CDTF">2019-08-01T15:49:32Z</dcterms:created>
  <dcterms:modified xsi:type="dcterms:W3CDTF">2019-08-01T16:06:39Z</dcterms:modified>
</cp:coreProperties>
</file>