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10" yWindow="45" windowWidth="9900" windowHeight="98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74" i="1" l="1"/>
  <c r="G74" i="1"/>
  <c r="H74" i="1"/>
  <c r="I74" i="1"/>
  <c r="J74" i="1"/>
  <c r="K74" i="1"/>
  <c r="L74" i="1"/>
  <c r="D74" i="1"/>
  <c r="E74" i="1"/>
  <c r="F74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2" i="1"/>
  <c r="M34" i="1"/>
  <c r="M36" i="1"/>
  <c r="M37" i="1"/>
  <c r="M35" i="1"/>
  <c r="M39" i="1"/>
  <c r="M38" i="1"/>
  <c r="M40" i="1"/>
  <c r="M42" i="1"/>
  <c r="M43" i="1"/>
  <c r="M44" i="1"/>
  <c r="M45" i="1"/>
  <c r="M41" i="1"/>
  <c r="M47" i="1"/>
  <c r="M48" i="1"/>
  <c r="M49" i="1"/>
  <c r="M46" i="1"/>
  <c r="M50" i="1"/>
  <c r="M51" i="1"/>
  <c r="M52" i="1"/>
  <c r="M53" i="1"/>
  <c r="M54" i="1"/>
  <c r="M56" i="1"/>
  <c r="M5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7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2" i="1"/>
  <c r="K34" i="1"/>
  <c r="K36" i="1"/>
  <c r="K37" i="1"/>
  <c r="K35" i="1"/>
  <c r="K39" i="1"/>
  <c r="K38" i="1"/>
  <c r="K40" i="1"/>
  <c r="K42" i="1"/>
  <c r="K43" i="1"/>
  <c r="K44" i="1"/>
  <c r="K45" i="1"/>
  <c r="K41" i="1"/>
  <c r="K47" i="1"/>
  <c r="K48" i="1"/>
  <c r="K49" i="1"/>
  <c r="K46" i="1"/>
  <c r="K50" i="1"/>
  <c r="K51" i="1"/>
  <c r="K52" i="1"/>
  <c r="K53" i="1"/>
  <c r="K54" i="1"/>
  <c r="K56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7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2" i="1"/>
  <c r="J34" i="1"/>
  <c r="J36" i="1"/>
  <c r="J37" i="1"/>
  <c r="J35" i="1"/>
  <c r="J39" i="1"/>
  <c r="J38" i="1"/>
  <c r="J40" i="1"/>
  <c r="J42" i="1"/>
  <c r="J43" i="1"/>
  <c r="J44" i="1"/>
  <c r="J45" i="1"/>
  <c r="J41" i="1"/>
  <c r="J47" i="1"/>
  <c r="J48" i="1"/>
  <c r="J49" i="1"/>
  <c r="J46" i="1"/>
  <c r="J50" i="1"/>
  <c r="J51" i="1"/>
  <c r="J52" i="1"/>
  <c r="J53" i="1"/>
  <c r="J54" i="1"/>
  <c r="J56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7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2" i="1"/>
  <c r="I34" i="1"/>
  <c r="I36" i="1"/>
  <c r="I37" i="1"/>
  <c r="I35" i="1"/>
  <c r="I39" i="1"/>
  <c r="I38" i="1"/>
  <c r="I40" i="1"/>
  <c r="I42" i="1"/>
  <c r="I43" i="1"/>
  <c r="I44" i="1"/>
  <c r="I45" i="1"/>
  <c r="I41" i="1"/>
  <c r="I47" i="1"/>
  <c r="I48" i="1"/>
  <c r="I49" i="1"/>
  <c r="I46" i="1"/>
  <c r="I50" i="1"/>
  <c r="I51" i="1"/>
  <c r="I52" i="1"/>
  <c r="I53" i="1"/>
  <c r="I54" i="1"/>
  <c r="I56" i="1"/>
  <c r="I5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7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2" i="1"/>
  <c r="H34" i="1"/>
  <c r="H36" i="1"/>
  <c r="H37" i="1"/>
  <c r="H35" i="1"/>
  <c r="H39" i="1"/>
  <c r="H38" i="1"/>
  <c r="H40" i="1"/>
  <c r="H42" i="1"/>
  <c r="H43" i="1"/>
  <c r="H44" i="1"/>
  <c r="H45" i="1"/>
  <c r="H41" i="1"/>
  <c r="H47" i="1"/>
  <c r="H48" i="1"/>
  <c r="H49" i="1"/>
  <c r="H46" i="1"/>
  <c r="H50" i="1"/>
  <c r="H51" i="1"/>
  <c r="H52" i="1"/>
  <c r="H53" i="1"/>
  <c r="H54" i="1"/>
  <c r="H56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7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2" i="1"/>
  <c r="G34" i="1"/>
  <c r="G36" i="1"/>
  <c r="G37" i="1"/>
  <c r="G35" i="1"/>
  <c r="G39" i="1"/>
  <c r="G38" i="1"/>
  <c r="G40" i="1"/>
  <c r="G42" i="1"/>
  <c r="G43" i="1"/>
  <c r="G44" i="1"/>
  <c r="G45" i="1"/>
  <c r="G41" i="1"/>
  <c r="G47" i="1"/>
  <c r="G48" i="1"/>
  <c r="G49" i="1"/>
  <c r="G46" i="1"/>
  <c r="G50" i="1"/>
  <c r="G51" i="1"/>
  <c r="G52" i="1"/>
  <c r="G53" i="1"/>
  <c r="G54" i="1"/>
  <c r="G56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7" i="1"/>
  <c r="N16" i="1" l="1"/>
  <c r="L72" i="1" l="1"/>
  <c r="L68" i="1"/>
  <c r="L64" i="1"/>
  <c r="L55" i="1"/>
  <c r="L53" i="1"/>
  <c r="L50" i="1"/>
  <c r="L37" i="1"/>
  <c r="L42" i="1"/>
  <c r="L34" i="1"/>
  <c r="L33" i="1"/>
  <c r="L29" i="1"/>
  <c r="L24" i="1"/>
  <c r="L20" i="1"/>
  <c r="L60" i="1"/>
  <c r="L70" i="1"/>
  <c r="L66" i="1"/>
  <c r="L58" i="1"/>
  <c r="L52" i="1"/>
  <c r="L40" i="1"/>
  <c r="L31" i="1"/>
  <c r="L26" i="1"/>
  <c r="L18" i="1"/>
  <c r="L62" i="1"/>
  <c r="L54" i="1"/>
  <c r="L47" i="1"/>
  <c r="L43" i="1"/>
  <c r="L36" i="1"/>
  <c r="L22" i="1"/>
  <c r="L71" i="1"/>
  <c r="L67" i="1"/>
  <c r="L63" i="1"/>
  <c r="L59" i="1"/>
  <c r="L56" i="1"/>
  <c r="L48" i="1"/>
  <c r="L49" i="1"/>
  <c r="L41" i="1"/>
  <c r="L38" i="1"/>
  <c r="L35" i="1"/>
  <c r="L28" i="1"/>
  <c r="L27" i="1"/>
  <c r="L23" i="1"/>
  <c r="L19" i="1"/>
  <c r="L73" i="1"/>
  <c r="L69" i="1"/>
  <c r="L65" i="1"/>
  <c r="L61" i="1"/>
  <c r="L57" i="1"/>
  <c r="L46" i="1"/>
  <c r="L51" i="1"/>
  <c r="L45" i="1"/>
  <c r="L44" i="1"/>
  <c r="L39" i="1"/>
  <c r="L32" i="1"/>
  <c r="L30" i="1"/>
  <c r="L25" i="1"/>
  <c r="L21" i="1"/>
  <c r="L16" i="1"/>
  <c r="L17" i="1"/>
  <c r="N63" i="1" l="1"/>
  <c r="N36" i="1" l="1"/>
  <c r="N19" i="1"/>
  <c r="N44" i="1"/>
  <c r="N69" i="1"/>
  <c r="N26" i="1"/>
  <c r="N33" i="1"/>
  <c r="N49" i="1"/>
  <c r="N60" i="1"/>
  <c r="N41" i="1"/>
  <c r="N73" i="1"/>
  <c r="N64" i="1"/>
  <c r="N32" i="1"/>
  <c r="N58" i="1"/>
  <c r="N62" i="1"/>
  <c r="N29" i="1"/>
  <c r="N68" i="1"/>
  <c r="N35" i="1"/>
  <c r="N43" i="1"/>
  <c r="N20" i="1"/>
  <c r="N70" i="1"/>
  <c r="N46" i="1"/>
  <c r="N42" i="1"/>
  <c r="N38" i="1"/>
  <c r="N25" i="1"/>
  <c r="N65" i="1"/>
  <c r="N37" i="1"/>
  <c r="N40" i="1"/>
  <c r="N17" i="1"/>
  <c r="N47" i="1"/>
  <c r="N52" i="1"/>
  <c r="N27" i="1"/>
  <c r="N21" i="1"/>
  <c r="N31" i="1"/>
  <c r="N57" i="1"/>
  <c r="N67" i="1"/>
  <c r="N28" i="1"/>
  <c r="N59" i="1"/>
  <c r="N56" i="1"/>
  <c r="N55" i="1"/>
  <c r="N50" i="1"/>
  <c r="N39" i="1"/>
  <c r="N66" i="1"/>
  <c r="N48" i="1"/>
  <c r="N71" i="1"/>
  <c r="N34" i="1"/>
  <c r="N23" i="1"/>
  <c r="N18" i="1"/>
  <c r="N54" i="1"/>
  <c r="N22" i="1"/>
  <c r="N53" i="1"/>
  <c r="N24" i="1"/>
  <c r="N45" i="1"/>
  <c r="N72" i="1"/>
  <c r="N61" i="1"/>
  <c r="N30" i="1"/>
  <c r="N51" i="1"/>
  <c r="N74" i="1" l="1"/>
</calcChain>
</file>

<file path=xl/sharedStrings.xml><?xml version="1.0" encoding="utf-8"?>
<sst xmlns="http://schemas.openxmlformats.org/spreadsheetml/2006/main" count="233" uniqueCount="138">
  <si>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</si>
  <si>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</si>
  <si>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</si>
  <si>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</si>
  <si>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</si>
  <si>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</si>
  <si>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</si>
  <si>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</si>
  <si>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</si>
  <si>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</si>
  <si>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</si>
  <si>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</si>
  <si>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</si>
  <si>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</si>
  <si>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</si>
  <si>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</si>
  <si>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</si>
  <si>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</si>
  <si>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</si>
  <si>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</si>
  <si>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</si>
  <si>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</si>
  <si>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</si>
  <si>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</si>
  <si>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</si>
  <si>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</si>
  <si>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</si>
  <si>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</si>
  <si>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</si>
  <si>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</si>
  <si>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</si>
  <si>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</si>
  <si>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</si>
  <si>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</si>
  <si>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</si>
  <si>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</si>
  <si>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</si>
  <si>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</si>
  <si>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</si>
  <si>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</si>
  <si>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</si>
  <si>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</si>
  <si>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</si>
  <si>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</si>
  <si>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</si>
  <si>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</si>
  <si>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</si>
  <si>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</si>
  <si>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</si>
  <si>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</si>
  <si>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</si>
  <si>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</si>
  <si>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</si>
  <si>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</si>
  <si>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</si>
  <si>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</si>
  <si>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</si>
  <si>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</si>
  <si>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</si>
  <si>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</si>
  <si>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</si>
  <si>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</si>
  <si>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</si>
  <si>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</si>
  <si>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</si>
  <si>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</si>
  <si>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</si>
  <si>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</si>
  <si>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</si>
  <si>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</si>
  <si>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</si>
  <si>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</si>
  <si>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</si>
  <si>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</si>
  <si>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</si>
  <si>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</si>
  <si>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</si>
  <si>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</si>
  <si>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</si>
  <si>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</si>
  <si>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</si>
  <si>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</si>
  <si>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</si>
  <si>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</si>
  <si>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</si>
  <si>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</si>
  <si>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</si>
  <si>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</si>
  <si>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</si>
  <si>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</si>
  <si>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</si>
  <si>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</si>
  <si>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</si>
  <si>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</si>
  <si>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</si>
  <si>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</si>
  <si>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</si>
  <si>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</si>
  <si>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</si>
  <si>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</si>
  <si>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</si>
  <si>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</si>
  <si>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</si>
  <si>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</si>
  <si>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</si>
  <si>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</si>
  <si>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</si>
  <si>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</si>
  <si>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</si>
  <si>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</si>
  <si>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</si>
  <si>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</si>
  <si>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</si>
  <si>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</si>
  <si>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</si>
  <si>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</si>
  <si>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</si>
  <si>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</si>
  <si>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</si>
  <si>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</si>
  <si>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</si>
  <si>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</si>
  <si>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</si>
  <si>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</si>
  <si>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</si>
  <si>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</si>
  <si>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</si>
  <si>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</si>
  <si>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</si>
  <si>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</si>
  <si>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</si>
  <si>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</si>
  <si>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</si>
  <si>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</si>
  <si>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</si>
  <si>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</si>
  <si>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 xml:space="preserve">2017 оны 07 дугаар сарын 31-ны байдлаар </t>
  </si>
  <si>
    <t>07-р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</si>
</sst>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14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5539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47079611.600000001</v>
          </cell>
          <cell r="F12">
            <v>46704</v>
          </cell>
          <cell r="G12">
            <v>24384833.5</v>
          </cell>
          <cell r="H12">
            <v>71464445.099999994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959679228.10000002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235078258.69999999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28865849.789999999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28865849.789999999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21367566.600000001</v>
          </cell>
          <cell r="F34">
            <v>84027</v>
          </cell>
          <cell r="G34">
            <v>29983930</v>
          </cell>
          <cell r="H34">
            <v>51351496.600000001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990297176.60000002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75002814.900000006</v>
          </cell>
          <cell r="F37">
            <v>747287</v>
          </cell>
          <cell r="G37">
            <v>311459563.10000002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82900347.400000006</v>
          </cell>
          <cell r="F46">
            <v>76473</v>
          </cell>
          <cell r="G46">
            <v>17144287</v>
          </cell>
          <cell r="H46">
            <v>100044634.40000001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500044634.39999998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13317612.789999999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14096116.789999999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134569595.30000001</v>
          </cell>
          <cell r="F57">
            <v>114235</v>
          </cell>
          <cell r="G57">
            <v>35331690.899999999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75422185.200000003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637013697.20000005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41236194.399999999</v>
          </cell>
          <cell r="H66">
            <v>51499034.399999999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51499034.399999999</v>
          </cell>
        </row>
        <row r="67">
          <cell r="B67" t="str">
            <v>нийт</v>
          </cell>
          <cell r="D67">
            <v>1999507</v>
          </cell>
          <cell r="E67">
            <v>960699723.49000001</v>
          </cell>
          <cell r="F67">
            <v>1999507</v>
          </cell>
          <cell r="G67">
            <v>960699723.49000001</v>
          </cell>
          <cell r="H67">
            <v>1921399446.9800003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7755</v>
          </cell>
          <cell r="O67">
            <v>775972010</v>
          </cell>
          <cell r="P67">
            <v>7755</v>
          </cell>
          <cell r="Q67">
            <v>775972010</v>
          </cell>
          <cell r="R67">
            <v>1551944020</v>
          </cell>
          <cell r="S67">
            <v>521099</v>
          </cell>
          <cell r="T67">
            <v>50398364475</v>
          </cell>
          <cell r="U67">
            <v>117887</v>
          </cell>
          <cell r="V67">
            <v>11281944010</v>
          </cell>
          <cell r="W67">
            <v>117887</v>
          </cell>
          <cell r="X67">
            <v>11281944010</v>
          </cell>
          <cell r="Y67">
            <v>22563888020</v>
          </cell>
          <cell r="Z67">
            <v>4771397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  <cell r="AB10">
            <v>273281797.90999997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  <cell r="AB11">
            <v>975526457.01999998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47079611.600000001</v>
          </cell>
          <cell r="F12">
            <v>46704</v>
          </cell>
          <cell r="G12">
            <v>24384833.5</v>
          </cell>
          <cell r="H12">
            <v>71464445.099999994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959679228.10000002</v>
          </cell>
          <cell r="AB12">
            <v>24055830054.229996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235078258.69999999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  <cell r="AB16">
            <v>173211492843.14587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  <cell r="AB19">
            <v>469241866.19999999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  <cell r="AB20">
            <v>4178025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  <cell r="AB21">
            <v>412400190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  <cell r="AB22">
            <v>967698149.55999994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  <cell r="AB23">
            <v>132668892330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  <cell r="AB26">
            <v>513846566.40000004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  <cell r="AB28">
            <v>69989564.599999994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28865849.789999999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28865849.789999999</v>
          </cell>
          <cell r="AB29">
            <v>328054911.71000004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  <cell r="AB33">
            <v>5371116.7999999998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21367566.600000001</v>
          </cell>
          <cell r="F34">
            <v>84027</v>
          </cell>
          <cell r="G34">
            <v>29983930</v>
          </cell>
          <cell r="H34">
            <v>51351496.600000001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990297176.60000002</v>
          </cell>
          <cell r="AB34">
            <v>5012324032.0200005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  <cell r="AB35">
            <v>29621404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75002814.900000006</v>
          </cell>
          <cell r="F37">
            <v>747287</v>
          </cell>
          <cell r="G37">
            <v>311459563.10000002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  <cell r="AB37">
            <v>65011927450.199997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  <cell r="AB38">
            <v>51465004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  <cell r="AB42">
            <v>1770054321.5999999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  <cell r="AB43">
            <v>111043671.8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  <cell r="AB44">
            <v>2392461381.4000001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  <cell r="AB45">
            <v>100364461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82900347.400000006</v>
          </cell>
          <cell r="F46">
            <v>76473</v>
          </cell>
          <cell r="G46">
            <v>17144287</v>
          </cell>
          <cell r="H46">
            <v>100044634.40000001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500044634.39999998</v>
          </cell>
          <cell r="AB46">
            <v>5738254460.0499992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  <cell r="AB47">
            <v>36173411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13317612.789999999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14096116.789999999</v>
          </cell>
          <cell r="AB49">
            <v>1785431050.0599999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  <cell r="AB51">
            <v>170163213428.53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  <cell r="AB54">
            <v>110435141.37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  <cell r="AB55">
            <v>265608198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134569595.30000001</v>
          </cell>
          <cell r="F57">
            <v>114235</v>
          </cell>
          <cell r="G57">
            <v>35331690.899999999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  <cell r="AB57">
            <v>7346671462.6700239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  <cell r="AB58">
            <v>256031790.56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  <cell r="AB59">
            <v>155526782.59999999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75422185.200000003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637013697.20000005</v>
          </cell>
          <cell r="AB60">
            <v>13368093492.233068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  <cell r="AB61">
            <v>57006130395.181015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  <cell r="AB62">
            <v>159273056.31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  <cell r="AB63">
            <v>226497033.40000001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41236194.399999999</v>
          </cell>
          <cell r="H66">
            <v>51499034.399999999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51499034.399999999</v>
          </cell>
          <cell r="AB66">
            <v>524457673.79999995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H23" sqref="H23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4.4257812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9"/>
      <c r="M9" s="9"/>
      <c r="N9" s="9"/>
    </row>
    <row r="11" spans="1:16" ht="15" customHeight="1" thickBot="1" x14ac:dyDescent="0.3">
      <c r="K11" s="45" t="s">
        <v>136</v>
      </c>
      <c r="L11" s="45"/>
      <c r="M11" s="45"/>
      <c r="N11" s="45"/>
    </row>
    <row r="12" spans="1:16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2" t="s">
        <v>5</v>
      </c>
      <c r="N12" s="53"/>
    </row>
    <row r="13" spans="1:16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55"/>
      <c r="P13" s="10"/>
    </row>
    <row r="14" spans="1:16" s="8" customFormat="1" ht="33.75" customHeight="1" x14ac:dyDescent="0.25">
      <c r="A14" s="47"/>
      <c r="B14" s="49"/>
      <c r="C14" s="49"/>
      <c r="D14" s="49"/>
      <c r="E14" s="49"/>
      <c r="F14" s="49"/>
      <c r="G14" s="51" t="s">
        <v>6</v>
      </c>
      <c r="H14" s="51"/>
      <c r="I14" s="51" t="s">
        <v>7</v>
      </c>
      <c r="J14" s="35" t="s">
        <v>135</v>
      </c>
      <c r="K14" s="35" t="s">
        <v>133</v>
      </c>
      <c r="L14" s="35" t="s">
        <v>8</v>
      </c>
      <c r="M14" s="37" t="s">
        <v>9</v>
      </c>
      <c r="N14" s="39" t="s">
        <v>10</v>
      </c>
      <c r="P14" s="10"/>
    </row>
    <row r="15" spans="1:16" s="8" customFormat="1" ht="55.9" customHeight="1" x14ac:dyDescent="0.25">
      <c r="A15" s="47"/>
      <c r="B15" s="49"/>
      <c r="C15" s="49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134</v>
      </c>
      <c r="I15" s="51"/>
      <c r="J15" s="36"/>
      <c r="K15" s="36"/>
      <c r="L15" s="36"/>
      <c r="M15" s="38"/>
      <c r="N15" s="40"/>
      <c r="P15" s="10"/>
    </row>
    <row r="16" spans="1:16" x14ac:dyDescent="0.25">
      <c r="A16" s="14">
        <v>1</v>
      </c>
      <c r="B16" s="15" t="s">
        <v>15</v>
      </c>
      <c r="C16" s="16" t="s">
        <v>16</v>
      </c>
      <c r="D16" s="17" t="s">
        <v>17</v>
      </c>
      <c r="E16" s="18" t="s">
        <v>17</v>
      </c>
      <c r="F16" s="18" t="s">
        <v>17</v>
      </c>
      <c r="G16" s="19">
        <f>VLOOKUP(B16,[1]Brokers!$B$9:$Z$71,7,0)</f>
        <v>347966764.5</v>
      </c>
      <c r="H16" s="19">
        <f>VLOOKUP(B16,[1]Brokers!$B$9:$AB$66,24,0)</f>
        <v>68796320</v>
      </c>
      <c r="I16" s="19">
        <f>VLOOKUP(B16,[1]Brokers!$B$9:$M$66,12,0)</f>
        <v>0</v>
      </c>
      <c r="J16" s="19">
        <f>VLOOKUP(B16,[1]Brokers!$B$9:$R$66,17,0)</f>
        <v>0</v>
      </c>
      <c r="K16" s="19">
        <f>VLOOKUP(B16,[1]Brokers!$B$9:$T$66,19,0)</f>
        <v>31018408428</v>
      </c>
      <c r="L16" s="20">
        <f>K16+J16+I16+H16+G16</f>
        <v>31435171512.5</v>
      </c>
      <c r="M16" s="21">
        <f>VLOOKUP(B16,[2]Sheet7!$B$9:$AB$66,27,0)</f>
        <v>173211492843.14587</v>
      </c>
      <c r="N16" s="22">
        <f>M16/$M$74</f>
        <v>0.25969177323520692</v>
      </c>
      <c r="O16" s="19"/>
    </row>
    <row r="17" spans="1:16" x14ac:dyDescent="0.25">
      <c r="A17" s="14">
        <v>2</v>
      </c>
      <c r="B17" s="15" t="s">
        <v>18</v>
      </c>
      <c r="C17" s="16" t="s">
        <v>19</v>
      </c>
      <c r="D17" s="17" t="s">
        <v>17</v>
      </c>
      <c r="E17" s="18"/>
      <c r="F17" s="18" t="s">
        <v>17</v>
      </c>
      <c r="G17" s="19">
        <f>VLOOKUP(B17,[1]Brokers!$B$9:$Z$71,7,0)</f>
        <v>56916780</v>
      </c>
      <c r="H17" s="19">
        <f>VLOOKUP(B17,[1]Brokers!$B$9:$AB$66,24,0)</f>
        <v>10246517800</v>
      </c>
      <c r="I17" s="19">
        <f>VLOOKUP(B17,[1]Brokers!$B$9:$M$66,12,0)</f>
        <v>0</v>
      </c>
      <c r="J17" s="19">
        <f>VLOOKUP(B17,[1]Brokers!$B$9:$R$66,17,0)</f>
        <v>563613800</v>
      </c>
      <c r="K17" s="19">
        <f>VLOOKUP(B17,[1]Brokers!$B$9:$T$66,19,0)</f>
        <v>6100341086</v>
      </c>
      <c r="L17" s="20">
        <f>K17+J17+I17+H17+G17</f>
        <v>16967389466</v>
      </c>
      <c r="M17" s="21">
        <f>VLOOKUP(B17,[2]Sheet7!$B$9:$AB$66,27,0)</f>
        <v>170163213428.53</v>
      </c>
      <c r="N17" s="22">
        <f>M17/$M$74</f>
        <v>0.25512156213948689</v>
      </c>
      <c r="O17" s="19"/>
    </row>
    <row r="18" spans="1:16" x14ac:dyDescent="0.25">
      <c r="A18" s="14">
        <v>3</v>
      </c>
      <c r="B18" s="15" t="s">
        <v>24</v>
      </c>
      <c r="C18" s="16" t="s">
        <v>25</v>
      </c>
      <c r="D18" s="17" t="s">
        <v>17</v>
      </c>
      <c r="E18" s="18" t="s">
        <v>17</v>
      </c>
      <c r="F18" s="18" t="s">
        <v>17</v>
      </c>
      <c r="G18" s="19">
        <f>VLOOKUP(B18,[1]Brokers!$B$9:$Z$71,7,0)</f>
        <v>22194400</v>
      </c>
      <c r="H18" s="19">
        <f>VLOOKUP(B18,[1]Brokers!$B$9:$AB$66,24,0)</f>
        <v>11692726020</v>
      </c>
      <c r="I18" s="19">
        <f>VLOOKUP(B18,[1]Brokers!$B$9:$M$66,12,0)</f>
        <v>0</v>
      </c>
      <c r="J18" s="19">
        <f>VLOOKUP(B18,[1]Brokers!$B$9:$R$66,17,0)</f>
        <v>0</v>
      </c>
      <c r="K18" s="19">
        <f>VLOOKUP(B18,[1]Brokers!$B$9:$T$66,19,0)</f>
        <v>5617474595</v>
      </c>
      <c r="L18" s="20">
        <f t="shared" ref="L18:L73" si="0">K18+J18+I18+H18+G18</f>
        <v>17332395015</v>
      </c>
      <c r="M18" s="21">
        <f>VLOOKUP(B18,[2]Sheet7!$B$9:$AB$66,27,0)</f>
        <v>132668892330</v>
      </c>
      <c r="N18" s="22">
        <f>M18/$M$74</f>
        <v>0.19890723956480105</v>
      </c>
      <c r="O18" s="19"/>
    </row>
    <row r="19" spans="1:16" x14ac:dyDescent="0.25">
      <c r="A19" s="14">
        <v>4</v>
      </c>
      <c r="B19" s="15" t="s">
        <v>22</v>
      </c>
      <c r="C19" s="16" t="s">
        <v>23</v>
      </c>
      <c r="D19" s="17" t="s">
        <v>17</v>
      </c>
      <c r="E19" s="18" t="s">
        <v>17</v>
      </c>
      <c r="F19" s="18" t="s">
        <v>17</v>
      </c>
      <c r="G19" s="19">
        <f>VLOOKUP(B19,[1]Brokers!$B$9:$Z$71,7,0)</f>
        <v>386462378</v>
      </c>
      <c r="H19" s="19">
        <f>VLOOKUP(B19,[1]Brokers!$B$9:$AB$66,24,0)</f>
        <v>0</v>
      </c>
      <c r="I19" s="19">
        <f>VLOOKUP(B19,[1]Brokers!$B$9:$M$66,12,0)</f>
        <v>0</v>
      </c>
      <c r="J19" s="19">
        <f>VLOOKUP(B19,[1]Brokers!$B$9:$R$66,17,0)</f>
        <v>563202610</v>
      </c>
      <c r="K19" s="19">
        <f>VLOOKUP(B19,[1]Brokers!$B$9:$T$66,19,0)</f>
        <v>5495831992</v>
      </c>
      <c r="L19" s="20">
        <f t="shared" si="0"/>
        <v>6445496980</v>
      </c>
      <c r="M19" s="21">
        <f>VLOOKUP(B19,[2]Sheet7!$B$9:$AB$66,27,0)</f>
        <v>65011927450.199997</v>
      </c>
      <c r="N19" s="22">
        <f>M19/$M$74</f>
        <v>9.7470799678805134E-2</v>
      </c>
      <c r="O19" s="19"/>
    </row>
    <row r="20" spans="1:16" s="8" customFormat="1" x14ac:dyDescent="0.25">
      <c r="A20" s="14">
        <v>5</v>
      </c>
      <c r="B20" s="15" t="s">
        <v>20</v>
      </c>
      <c r="C20" s="16" t="s">
        <v>21</v>
      </c>
      <c r="D20" s="17" t="s">
        <v>17</v>
      </c>
      <c r="E20" s="18" t="s">
        <v>17</v>
      </c>
      <c r="F20" s="18" t="s">
        <v>17</v>
      </c>
      <c r="G20" s="19">
        <f>VLOOKUP(B20,[1]Brokers!$B$9:$Z$71,7,0)</f>
        <v>2671844</v>
      </c>
      <c r="H20" s="19">
        <f>VLOOKUP(B20,[1]Brokers!$B$9:$AB$66,24,0)</f>
        <v>0</v>
      </c>
      <c r="I20" s="19">
        <f>VLOOKUP(B20,[1]Brokers!$B$9:$M$66,12,0)</f>
        <v>0</v>
      </c>
      <c r="J20" s="19">
        <f>VLOOKUP(B20,[1]Brokers!$B$9:$R$66,17,0)</f>
        <v>0</v>
      </c>
      <c r="K20" s="19">
        <f>VLOOKUP(B20,[1]Brokers!$B$9:$T$66,19,0)</f>
        <v>164900000</v>
      </c>
      <c r="L20" s="20">
        <f t="shared" si="0"/>
        <v>167571844</v>
      </c>
      <c r="M20" s="21">
        <f>VLOOKUP(B20,[2]Sheet7!$B$9:$AB$66,27,0)</f>
        <v>57006130395.181015</v>
      </c>
      <c r="N20" s="22">
        <f>M20/$M$74</f>
        <v>8.546790310853089E-2</v>
      </c>
      <c r="O20" s="19"/>
      <c r="P20" s="10"/>
    </row>
    <row r="21" spans="1:16" x14ac:dyDescent="0.25">
      <c r="A21" s="14">
        <v>6</v>
      </c>
      <c r="B21" s="15" t="s">
        <v>26</v>
      </c>
      <c r="C21" s="16" t="s">
        <v>27</v>
      </c>
      <c r="D21" s="17" t="s">
        <v>17</v>
      </c>
      <c r="E21" s="18" t="s">
        <v>17</v>
      </c>
      <c r="F21" s="18"/>
      <c r="G21" s="19">
        <f>VLOOKUP(B21,[1]Brokers!$B$9:$Z$71,7,0)</f>
        <v>71464445.099999994</v>
      </c>
      <c r="H21" s="19">
        <f>VLOOKUP(B21,[1]Brokers!$B$9:$AB$66,24,0)</f>
        <v>0</v>
      </c>
      <c r="I21" s="19">
        <f>VLOOKUP(B21,[1]Brokers!$B$9:$M$66,12,0)</f>
        <v>0</v>
      </c>
      <c r="J21" s="19">
        <f>VLOOKUP(B21,[1]Brokers!$B$9:$R$66,17,0)</f>
        <v>25127610</v>
      </c>
      <c r="K21" s="19">
        <f>VLOOKUP(B21,[1]Brokers!$B$9:$T$66,19,0)</f>
        <v>863087173</v>
      </c>
      <c r="L21" s="20">
        <f t="shared" si="0"/>
        <v>959679228.10000002</v>
      </c>
      <c r="M21" s="21">
        <f>VLOOKUP(B21,[2]Sheet7!$B$9:$AB$66,27,0)</f>
        <v>24055830054.229996</v>
      </c>
      <c r="N21" s="22">
        <f>M21/$M$74</f>
        <v>3.6066320201309746E-2</v>
      </c>
      <c r="O21" s="19"/>
    </row>
    <row r="22" spans="1:16" x14ac:dyDescent="0.25">
      <c r="A22" s="14">
        <v>7</v>
      </c>
      <c r="B22" s="15" t="s">
        <v>28</v>
      </c>
      <c r="C22" s="16" t="s">
        <v>29</v>
      </c>
      <c r="D22" s="17" t="s">
        <v>17</v>
      </c>
      <c r="E22" s="18" t="s">
        <v>17</v>
      </c>
      <c r="F22" s="18"/>
      <c r="G22" s="19">
        <f>VLOOKUP(B22,[1]Brokers!$B$9:$Z$71,7,0)</f>
        <v>114440200.2</v>
      </c>
      <c r="H22" s="19">
        <f>VLOOKUP(B22,[1]Brokers!$B$9:$AB$66,24,0)</f>
        <v>0</v>
      </c>
      <c r="I22" s="19">
        <f>VLOOKUP(B22,[1]Brokers!$B$9:$M$66,12,0)</f>
        <v>0</v>
      </c>
      <c r="J22" s="19">
        <f>VLOOKUP(B22,[1]Brokers!$B$9:$R$66,17,0)</f>
        <v>0</v>
      </c>
      <c r="K22" s="19">
        <f>VLOOKUP(B22,[1]Brokers!$B$9:$T$66,19,0)</f>
        <v>522573497</v>
      </c>
      <c r="L22" s="20">
        <f t="shared" si="0"/>
        <v>637013697.20000005</v>
      </c>
      <c r="M22" s="21">
        <f>VLOOKUP(B22,[2]Sheet7!$B$9:$AB$66,27,0)</f>
        <v>13368093492.233068</v>
      </c>
      <c r="N22" s="22">
        <f>M22/$M$74</f>
        <v>2.0042457037858206E-2</v>
      </c>
      <c r="O22" s="19"/>
    </row>
    <row r="23" spans="1:16" x14ac:dyDescent="0.25">
      <c r="A23" s="14">
        <v>8</v>
      </c>
      <c r="B23" s="15" t="s">
        <v>30</v>
      </c>
      <c r="C23" s="16" t="s">
        <v>31</v>
      </c>
      <c r="D23" s="17" t="s">
        <v>17</v>
      </c>
      <c r="E23" s="18" t="s">
        <v>17</v>
      </c>
      <c r="F23" s="18" t="s">
        <v>17</v>
      </c>
      <c r="G23" s="19">
        <f>VLOOKUP(B23,[1]Brokers!$B$9:$Z$71,7,0)</f>
        <v>169901286.20000002</v>
      </c>
      <c r="H23" s="19">
        <f>VLOOKUP(B23,[1]Brokers!$B$9:$AB$66,24,0)</f>
        <v>64214600</v>
      </c>
      <c r="I23" s="19">
        <f>VLOOKUP(B23,[1]Brokers!$B$9:$M$66,12,0)</f>
        <v>0</v>
      </c>
      <c r="J23" s="19">
        <f>VLOOKUP(B23,[1]Brokers!$B$9:$R$66,17,0)</f>
        <v>0</v>
      </c>
      <c r="K23" s="19">
        <f>VLOOKUP(B23,[1]Brokers!$B$9:$T$66,19,0)</f>
        <v>900000</v>
      </c>
      <c r="L23" s="20">
        <f t="shared" si="0"/>
        <v>235015886.20000002</v>
      </c>
      <c r="M23" s="21">
        <f>VLOOKUP(B23,[2]Sheet7!$B$9:$AB$66,27,0)</f>
        <v>7346671462.6700239</v>
      </c>
      <c r="N23" s="22">
        <f>M23/$M$74</f>
        <v>1.1014685620456885E-2</v>
      </c>
      <c r="O23" s="19"/>
    </row>
    <row r="24" spans="1:16" x14ac:dyDescent="0.25">
      <c r="A24" s="14">
        <v>9</v>
      </c>
      <c r="B24" s="15" t="s">
        <v>32</v>
      </c>
      <c r="C24" s="16" t="s">
        <v>33</v>
      </c>
      <c r="D24" s="17" t="s">
        <v>17</v>
      </c>
      <c r="E24" s="18" t="s">
        <v>17</v>
      </c>
      <c r="F24" s="18" t="s">
        <v>17</v>
      </c>
      <c r="G24" s="19">
        <f>VLOOKUP(B24,[1]Brokers!$B$9:$Z$71,7,0)</f>
        <v>100044634.40000001</v>
      </c>
      <c r="H24" s="19">
        <f>VLOOKUP(B24,[1]Brokers!$B$9:$AB$66,24,0)</f>
        <v>0</v>
      </c>
      <c r="I24" s="19">
        <f>VLOOKUP(B24,[1]Brokers!$B$9:$M$66,12,0)</f>
        <v>0</v>
      </c>
      <c r="J24" s="19">
        <f>VLOOKUP(B24,[1]Brokers!$B$9:$R$66,17,0)</f>
        <v>400000000</v>
      </c>
      <c r="K24" s="19">
        <f>VLOOKUP(B24,[1]Brokers!$B$9:$T$66,19,0)</f>
        <v>0</v>
      </c>
      <c r="L24" s="20">
        <f t="shared" si="0"/>
        <v>500044634.39999998</v>
      </c>
      <c r="M24" s="21">
        <f>VLOOKUP(B24,[2]Sheet7!$B$9:$AB$66,27,0)</f>
        <v>5738254460.0499992</v>
      </c>
      <c r="N24" s="22">
        <f>M24/$M$74</f>
        <v>8.6032251760261094E-3</v>
      </c>
      <c r="O24" s="19"/>
    </row>
    <row r="25" spans="1:16" x14ac:dyDescent="0.25">
      <c r="A25" s="14">
        <v>10</v>
      </c>
      <c r="B25" s="15" t="s">
        <v>34</v>
      </c>
      <c r="C25" s="16" t="s">
        <v>35</v>
      </c>
      <c r="D25" s="17" t="s">
        <v>17</v>
      </c>
      <c r="E25" s="18" t="s">
        <v>17</v>
      </c>
      <c r="F25" s="18"/>
      <c r="G25" s="19">
        <f>VLOOKUP(B25,[1]Brokers!$B$9:$Z$71,7,0)</f>
        <v>51351496.600000001</v>
      </c>
      <c r="H25" s="19">
        <f>VLOOKUP(B25,[1]Brokers!$B$9:$AB$66,24,0)</f>
        <v>491633280</v>
      </c>
      <c r="I25" s="19">
        <f>VLOOKUP(B25,[1]Brokers!$B$9:$M$66,12,0)</f>
        <v>0</v>
      </c>
      <c r="J25" s="19">
        <f>VLOOKUP(B25,[1]Brokers!$B$9:$R$66,17,0)</f>
        <v>0</v>
      </c>
      <c r="K25" s="19">
        <f>VLOOKUP(B25,[1]Brokers!$B$9:$T$66,19,0)</f>
        <v>447312400</v>
      </c>
      <c r="L25" s="20">
        <f t="shared" si="0"/>
        <v>990297176.60000002</v>
      </c>
      <c r="M25" s="21">
        <f>VLOOKUP(B25,[2]Sheet7!$B$9:$AB$66,27,0)</f>
        <v>5012324032.0200005</v>
      </c>
      <c r="N25" s="22">
        <f>M25/$M$74</f>
        <v>7.5148553628797132E-3</v>
      </c>
      <c r="O25" s="19"/>
      <c r="P25" s="1"/>
    </row>
    <row r="26" spans="1:16" x14ac:dyDescent="0.25">
      <c r="A26" s="14">
        <v>11</v>
      </c>
      <c r="B26" s="15" t="s">
        <v>36</v>
      </c>
      <c r="C26" s="16" t="s">
        <v>37</v>
      </c>
      <c r="D26" s="17" t="s">
        <v>17</v>
      </c>
      <c r="E26" s="18" t="s">
        <v>17</v>
      </c>
      <c r="F26" s="18"/>
      <c r="G26" s="19">
        <f>VLOOKUP(B26,[1]Brokers!$B$9:$Z$71,7,0)</f>
        <v>6438960</v>
      </c>
      <c r="H26" s="19">
        <f>VLOOKUP(B26,[1]Brokers!$B$9:$AB$66,24,0)</f>
        <v>0</v>
      </c>
      <c r="I26" s="19">
        <f>VLOOKUP(B26,[1]Brokers!$B$9:$M$66,12,0)</f>
        <v>0</v>
      </c>
      <c r="J26" s="19">
        <f>VLOOKUP(B26,[1]Brokers!$B$9:$R$66,17,0)</f>
        <v>0</v>
      </c>
      <c r="K26" s="19">
        <f>VLOOKUP(B26,[1]Brokers!$B$9:$T$66,19,0)</f>
        <v>0</v>
      </c>
      <c r="L26" s="20">
        <f t="shared" si="0"/>
        <v>6438960</v>
      </c>
      <c r="M26" s="21">
        <f>VLOOKUP(B26,[2]Sheet7!$B$9:$AB$66,27,0)</f>
        <v>2392461381.4000001</v>
      </c>
      <c r="N26" s="22">
        <f>M26/$M$74</f>
        <v>3.586959088766402E-3</v>
      </c>
      <c r="O26" s="19"/>
    </row>
    <row r="27" spans="1:16" x14ac:dyDescent="0.25">
      <c r="A27" s="14">
        <v>12</v>
      </c>
      <c r="B27" s="15" t="s">
        <v>38</v>
      </c>
      <c r="C27" s="16" t="s">
        <v>39</v>
      </c>
      <c r="D27" s="17" t="s">
        <v>17</v>
      </c>
      <c r="E27" s="18" t="s">
        <v>17</v>
      </c>
      <c r="F27" s="18"/>
      <c r="G27" s="19">
        <f>VLOOKUP(B27,[1]Brokers!$B$9:$Z$71,7,0)</f>
        <v>13317612.789999999</v>
      </c>
      <c r="H27" s="19">
        <f>VLOOKUP(B27,[1]Brokers!$B$9:$AB$66,24,0)</f>
        <v>0</v>
      </c>
      <c r="I27" s="19">
        <f>VLOOKUP(B27,[1]Brokers!$B$9:$M$66,12,0)</f>
        <v>0</v>
      </c>
      <c r="J27" s="19">
        <f>VLOOKUP(B27,[1]Brokers!$B$9:$R$66,17,0)</f>
        <v>0</v>
      </c>
      <c r="K27" s="19">
        <f>VLOOKUP(B27,[1]Brokers!$B$9:$T$66,19,0)</f>
        <v>778504</v>
      </c>
      <c r="L27" s="20">
        <f t="shared" si="0"/>
        <v>14096116.789999999</v>
      </c>
      <c r="M27" s="21">
        <f>VLOOKUP(B27,[2]Sheet7!$B$9:$AB$66,27,0)</f>
        <v>1785431050.0599999</v>
      </c>
      <c r="N27" s="22">
        <f>M27/$M$74</f>
        <v>2.6768532951745548E-3</v>
      </c>
      <c r="O27" s="19"/>
    </row>
    <row r="28" spans="1:16" x14ac:dyDescent="0.25">
      <c r="A28" s="14">
        <v>13</v>
      </c>
      <c r="B28" s="15" t="s">
        <v>46</v>
      </c>
      <c r="C28" s="16" t="s">
        <v>47</v>
      </c>
      <c r="D28" s="17" t="s">
        <v>17</v>
      </c>
      <c r="E28" s="18" t="s">
        <v>17</v>
      </c>
      <c r="F28" s="18"/>
      <c r="G28" s="19">
        <f>VLOOKUP(B28,[1]Brokers!$B$9:$Z$71,7,0)</f>
        <v>5683200</v>
      </c>
      <c r="H28" s="19">
        <f>VLOOKUP(B28,[1]Brokers!$B$9:$AB$66,24,0)</f>
        <v>0</v>
      </c>
      <c r="I28" s="19">
        <f>VLOOKUP(B28,[1]Brokers!$B$9:$M$66,12,0)</f>
        <v>0</v>
      </c>
      <c r="J28" s="19">
        <f>VLOOKUP(B28,[1]Brokers!$B$9:$R$66,17,0)</f>
        <v>0</v>
      </c>
      <c r="K28" s="19">
        <f>VLOOKUP(B28,[1]Brokers!$B$9:$T$66,19,0)</f>
        <v>0</v>
      </c>
      <c r="L28" s="20">
        <f>K28+J28+I28+H28+G28</f>
        <v>5683200</v>
      </c>
      <c r="M28" s="21">
        <f>VLOOKUP(B28,[2]Sheet7!$B$9:$AB$66,27,0)</f>
        <v>1770054321.5999999</v>
      </c>
      <c r="N28" s="22">
        <f>M28/$M$74</f>
        <v>2.6537993406430863E-3</v>
      </c>
      <c r="O28" s="19"/>
    </row>
    <row r="29" spans="1:16" x14ac:dyDescent="0.25">
      <c r="A29" s="14">
        <v>14</v>
      </c>
      <c r="B29" s="15" t="s">
        <v>40</v>
      </c>
      <c r="C29" s="16" t="s">
        <v>41</v>
      </c>
      <c r="D29" s="17" t="s">
        <v>17</v>
      </c>
      <c r="E29" s="18" t="s">
        <v>17</v>
      </c>
      <c r="F29" s="18" t="s">
        <v>17</v>
      </c>
      <c r="G29" s="19">
        <f>VLOOKUP(B29,[1]Brokers!$B$9:$Z$71,7,0)</f>
        <v>682500</v>
      </c>
      <c r="H29" s="19">
        <f>VLOOKUP(B29,[1]Brokers!$B$9:$AB$66,24,0)</f>
        <v>0</v>
      </c>
      <c r="I29" s="19">
        <f>VLOOKUP(B29,[1]Brokers!$B$9:$M$66,12,0)</f>
        <v>0</v>
      </c>
      <c r="J29" s="19">
        <f>VLOOKUP(B29,[1]Brokers!$B$9:$R$66,17,0)</f>
        <v>0</v>
      </c>
      <c r="K29" s="19">
        <f>VLOOKUP(B29,[1]Brokers!$B$9:$T$66,19,0)</f>
        <v>0</v>
      </c>
      <c r="L29" s="20">
        <f t="shared" si="0"/>
        <v>682500</v>
      </c>
      <c r="M29" s="21">
        <f>VLOOKUP(B29,[2]Sheet7!$B$9:$AB$66,27,0)</f>
        <v>1189321814</v>
      </c>
      <c r="N29" s="22">
        <f>M29/$M$74</f>
        <v>1.7831212337893932E-3</v>
      </c>
      <c r="O29" s="19"/>
    </row>
    <row r="30" spans="1:16" x14ac:dyDescent="0.25">
      <c r="A30" s="14">
        <v>15</v>
      </c>
      <c r="B30" s="15" t="s">
        <v>42</v>
      </c>
      <c r="C30" s="16" t="s">
        <v>43</v>
      </c>
      <c r="D30" s="17" t="s">
        <v>17</v>
      </c>
      <c r="E30" s="18"/>
      <c r="F30" s="18"/>
      <c r="G30" s="19">
        <f>VLOOKUP(B30,[1]Brokers!$B$9:$Z$71,7,0)</f>
        <v>83776</v>
      </c>
      <c r="H30" s="19">
        <f>VLOOKUP(B30,[1]Brokers!$B$9:$AB$66,24,0)</f>
        <v>0</v>
      </c>
      <c r="I30" s="19">
        <f>VLOOKUP(B30,[1]Brokers!$B$9:$M$66,12,0)</f>
        <v>0</v>
      </c>
      <c r="J30" s="19">
        <f>VLOOKUP(B30,[1]Brokers!$B$9:$R$66,17,0)</f>
        <v>0</v>
      </c>
      <c r="K30" s="19">
        <f>VLOOKUP(B30,[1]Brokers!$B$9:$T$66,19,0)</f>
        <v>0</v>
      </c>
      <c r="L30" s="20">
        <f t="shared" si="0"/>
        <v>83776</v>
      </c>
      <c r="M30" s="21">
        <f>VLOOKUP(B30,[2]Sheet7!$B$9:$AB$66,27,0)</f>
        <v>975526457.01999998</v>
      </c>
      <c r="N30" s="22">
        <f>M30/$M$74</f>
        <v>1.4625830613375916E-3</v>
      </c>
      <c r="O30" s="19"/>
    </row>
    <row r="31" spans="1:16" x14ac:dyDescent="0.25">
      <c r="A31" s="14">
        <v>16</v>
      </c>
      <c r="B31" s="15" t="s">
        <v>44</v>
      </c>
      <c r="C31" s="16" t="s">
        <v>45</v>
      </c>
      <c r="D31" s="17" t="s">
        <v>17</v>
      </c>
      <c r="E31" s="17" t="s">
        <v>17</v>
      </c>
      <c r="F31" s="18" t="s">
        <v>17</v>
      </c>
      <c r="G31" s="19">
        <f>VLOOKUP(B31,[1]Brokers!$B$9:$Z$71,7,0)</f>
        <v>98601002</v>
      </c>
      <c r="H31" s="19">
        <f>VLOOKUP(B31,[1]Brokers!$B$9:$AB$66,24,0)</f>
        <v>0</v>
      </c>
      <c r="I31" s="19">
        <f>VLOOKUP(B31,[1]Brokers!$B$9:$M$66,12,0)</f>
        <v>0</v>
      </c>
      <c r="J31" s="19">
        <f>VLOOKUP(B31,[1]Brokers!$B$9:$R$66,17,0)</f>
        <v>0</v>
      </c>
      <c r="K31" s="19">
        <f>VLOOKUP(B31,[1]Brokers!$B$9:$T$66,19,0)</f>
        <v>0</v>
      </c>
      <c r="L31" s="20">
        <f t="shared" si="0"/>
        <v>98601002</v>
      </c>
      <c r="M31" s="21">
        <f>VLOOKUP(B31,[2]Sheet7!$B$9:$AB$66,27,0)</f>
        <v>967698149.55999994</v>
      </c>
      <c r="N31" s="22">
        <f>M31/$M$74</f>
        <v>1.4508462705949659E-3</v>
      </c>
      <c r="O31" s="19"/>
    </row>
    <row r="32" spans="1:16" x14ac:dyDescent="0.25">
      <c r="A32" s="14">
        <v>17</v>
      </c>
      <c r="B32" s="15" t="s">
        <v>50</v>
      </c>
      <c r="C32" s="16" t="s">
        <v>51</v>
      </c>
      <c r="D32" s="17" t="s">
        <v>17</v>
      </c>
      <c r="E32" s="18"/>
      <c r="F32" s="18"/>
      <c r="G32" s="19">
        <f>VLOOKUP(B32,[1]Brokers!$B$9:$Z$71,7,0)</f>
        <v>51499034.399999999</v>
      </c>
      <c r="H32" s="19">
        <f>VLOOKUP(B32,[1]Brokers!$B$9:$AB$66,24,0)</f>
        <v>0</v>
      </c>
      <c r="I32" s="19">
        <f>VLOOKUP(B32,[1]Brokers!$B$9:$M$66,12,0)</f>
        <v>0</v>
      </c>
      <c r="J32" s="19">
        <f>VLOOKUP(B32,[1]Brokers!$B$9:$R$66,17,0)</f>
        <v>0</v>
      </c>
      <c r="K32" s="19">
        <f>VLOOKUP(B32,[1]Brokers!$B$9:$T$66,19,0)</f>
        <v>0</v>
      </c>
      <c r="L32" s="20">
        <f>K32+J32+I32+H32+G32</f>
        <v>51499034.399999999</v>
      </c>
      <c r="M32" s="21">
        <f>VLOOKUP(B32,[2]Sheet7!$B$9:$AB$66,27,0)</f>
        <v>524457673.79999995</v>
      </c>
      <c r="N32" s="22">
        <f>M32/$M$74</f>
        <v>7.8630661892204314E-4</v>
      </c>
      <c r="O32" s="19"/>
    </row>
    <row r="33" spans="1:15" x14ac:dyDescent="0.25">
      <c r="A33" s="14">
        <v>18</v>
      </c>
      <c r="B33" s="15" t="s">
        <v>48</v>
      </c>
      <c r="C33" s="16" t="s">
        <v>49</v>
      </c>
      <c r="D33" s="17" t="s">
        <v>17</v>
      </c>
      <c r="E33" s="18"/>
      <c r="F33" s="18"/>
      <c r="G33" s="19">
        <f>VLOOKUP(B33,[1]Brokers!$B$9:$Z$71,7,0)</f>
        <v>3996938</v>
      </c>
      <c r="H33" s="19">
        <f>VLOOKUP(B33,[1]Brokers!$B$9:$AB$66,24,0)</f>
        <v>0</v>
      </c>
      <c r="I33" s="19">
        <f>VLOOKUP(B33,[1]Brokers!$B$9:$M$66,12,0)</f>
        <v>0</v>
      </c>
      <c r="J33" s="19">
        <f>VLOOKUP(B33,[1]Brokers!$B$9:$R$66,17,0)</f>
        <v>0</v>
      </c>
      <c r="K33" s="19">
        <f>VLOOKUP(B33,[1]Brokers!$B$9:$T$66,19,0)</f>
        <v>0</v>
      </c>
      <c r="L33" s="20">
        <f t="shared" si="0"/>
        <v>3996938</v>
      </c>
      <c r="M33" s="21">
        <f>VLOOKUP(B33,[2]Sheet7!$B$9:$AB$66,27,0)</f>
        <v>513846566.40000004</v>
      </c>
      <c r="N33" s="22">
        <f>M33/$M$74</f>
        <v>7.7039764399512765E-4</v>
      </c>
      <c r="O33" s="19"/>
    </row>
    <row r="34" spans="1:15" x14ac:dyDescent="0.25">
      <c r="A34" s="14">
        <v>19</v>
      </c>
      <c r="B34" s="15" t="s">
        <v>54</v>
      </c>
      <c r="C34" s="16" t="s">
        <v>55</v>
      </c>
      <c r="D34" s="17" t="s">
        <v>17</v>
      </c>
      <c r="E34" s="18" t="s">
        <v>17</v>
      </c>
      <c r="F34" s="18"/>
      <c r="G34" s="19">
        <f>VLOOKUP(B34,[1]Brokers!$B$9:$Z$71,7,0)</f>
        <v>97611639</v>
      </c>
      <c r="H34" s="19">
        <f>VLOOKUP(B34,[1]Brokers!$B$9:$AB$66,24,0)</f>
        <v>0</v>
      </c>
      <c r="I34" s="19">
        <f>VLOOKUP(B34,[1]Brokers!$B$9:$M$66,12,0)</f>
        <v>0</v>
      </c>
      <c r="J34" s="19">
        <f>VLOOKUP(B34,[1]Brokers!$B$9:$R$66,17,0)</f>
        <v>0</v>
      </c>
      <c r="K34" s="19">
        <f>VLOOKUP(B34,[1]Brokers!$B$9:$T$66,19,0)</f>
        <v>0</v>
      </c>
      <c r="L34" s="20">
        <f>K34+J34+I34+H34+G34</f>
        <v>97611639</v>
      </c>
      <c r="M34" s="21">
        <f>VLOOKUP(B34,[2]Sheet7!$B$9:$AB$66,27,0)</f>
        <v>469241866.19999999</v>
      </c>
      <c r="N34" s="22">
        <f>M34/$M$74</f>
        <v>7.0352290318302473E-4</v>
      </c>
      <c r="O34" s="19"/>
    </row>
    <row r="35" spans="1:15" x14ac:dyDescent="0.25">
      <c r="A35" s="14">
        <v>20</v>
      </c>
      <c r="B35" s="15" t="s">
        <v>52</v>
      </c>
      <c r="C35" s="16" t="s">
        <v>53</v>
      </c>
      <c r="D35" s="17" t="s">
        <v>17</v>
      </c>
      <c r="E35" s="18"/>
      <c r="F35" s="18"/>
      <c r="G35" s="19">
        <f>VLOOKUP(B35,[1]Brokers!$B$9:$Z$71,7,0)</f>
        <v>36908768</v>
      </c>
      <c r="H35" s="19">
        <f>VLOOKUP(B35,[1]Brokers!$B$9:$AB$66,24,0)</f>
        <v>0</v>
      </c>
      <c r="I35" s="19">
        <f>VLOOKUP(B35,[1]Brokers!$B$9:$M$66,12,0)</f>
        <v>0</v>
      </c>
      <c r="J35" s="19">
        <f>VLOOKUP(B35,[1]Brokers!$B$9:$R$66,17,0)</f>
        <v>0</v>
      </c>
      <c r="K35" s="19">
        <f>VLOOKUP(B35,[1]Brokers!$B$9:$T$66,19,0)</f>
        <v>120000000</v>
      </c>
      <c r="L35" s="20">
        <f>K35+J35+I35+H35+G35</f>
        <v>156908768</v>
      </c>
      <c r="M35" s="21">
        <f>VLOOKUP(B35,[2]Sheet7!$B$9:$AB$66,27,0)</f>
        <v>412400190</v>
      </c>
      <c r="N35" s="22">
        <f>M35/$M$74</f>
        <v>6.1830156224459878E-4</v>
      </c>
      <c r="O35" s="19"/>
    </row>
    <row r="36" spans="1:15" x14ac:dyDescent="0.25">
      <c r="A36" s="14">
        <v>21</v>
      </c>
      <c r="B36" s="15" t="s">
        <v>64</v>
      </c>
      <c r="C36" s="16" t="s">
        <v>65</v>
      </c>
      <c r="D36" s="17" t="s">
        <v>17</v>
      </c>
      <c r="E36" s="18" t="s">
        <v>17</v>
      </c>
      <c r="F36" s="18" t="s">
        <v>17</v>
      </c>
      <c r="G36" s="19">
        <f>VLOOKUP(B36,[1]Brokers!$B$9:$Z$71,7,0)</f>
        <v>28865849.789999999</v>
      </c>
      <c r="H36" s="19">
        <f>VLOOKUP(B36,[1]Brokers!$B$9:$AB$66,24,0)</f>
        <v>0</v>
      </c>
      <c r="I36" s="19">
        <f>VLOOKUP(B36,[1]Brokers!$B$9:$M$66,12,0)</f>
        <v>0</v>
      </c>
      <c r="J36" s="19">
        <f>VLOOKUP(B36,[1]Brokers!$B$9:$R$66,17,0)</f>
        <v>0</v>
      </c>
      <c r="K36" s="19">
        <f>VLOOKUP(B36,[1]Brokers!$B$9:$T$66,19,0)</f>
        <v>0</v>
      </c>
      <c r="L36" s="20">
        <f t="shared" si="0"/>
        <v>28865849.789999999</v>
      </c>
      <c r="M36" s="21">
        <f>VLOOKUP(B36,[2]Sheet7!$B$9:$AB$66,27,0)</f>
        <v>328054911.71000004</v>
      </c>
      <c r="N36" s="22">
        <f>M36/$M$74</f>
        <v>4.9184474045054871E-4</v>
      </c>
      <c r="O36" s="19"/>
    </row>
    <row r="37" spans="1:15" x14ac:dyDescent="0.25">
      <c r="A37" s="14">
        <v>22</v>
      </c>
      <c r="B37" s="15" t="s">
        <v>68</v>
      </c>
      <c r="C37" s="16" t="s">
        <v>69</v>
      </c>
      <c r="D37" s="17" t="s">
        <v>17</v>
      </c>
      <c r="E37" s="18"/>
      <c r="F37" s="18"/>
      <c r="G37" s="19">
        <f>VLOOKUP(B37,[1]Brokers!$B$9:$Z$71,7,0)</f>
        <v>1288250</v>
      </c>
      <c r="H37" s="19">
        <f>VLOOKUP(B37,[1]Brokers!$B$9:$AB$66,24,0)</f>
        <v>0</v>
      </c>
      <c r="I37" s="19">
        <f>VLOOKUP(B37,[1]Brokers!$B$9:$M$66,12,0)</f>
        <v>0</v>
      </c>
      <c r="J37" s="19">
        <f>VLOOKUP(B37,[1]Brokers!$B$9:$R$66,17,0)</f>
        <v>0</v>
      </c>
      <c r="K37" s="19">
        <f>VLOOKUP(B37,[1]Brokers!$B$9:$T$66,19,0)</f>
        <v>0</v>
      </c>
      <c r="L37" s="20">
        <f>K37+J37+I37+H37+G37</f>
        <v>1288250</v>
      </c>
      <c r="M37" s="21">
        <f>VLOOKUP(B37,[2]Sheet7!$B$9:$AB$66,27,0)</f>
        <v>273281797.90999997</v>
      </c>
      <c r="N37" s="22">
        <f>M37/$M$74</f>
        <v>4.0972474474554852E-4</v>
      </c>
      <c r="O37" s="19"/>
    </row>
    <row r="38" spans="1:15" x14ac:dyDescent="0.25">
      <c r="A38" s="14">
        <v>23</v>
      </c>
      <c r="B38" s="15" t="s">
        <v>60</v>
      </c>
      <c r="C38" s="16" t="s">
        <v>61</v>
      </c>
      <c r="D38" s="17" t="s">
        <v>17</v>
      </c>
      <c r="E38" s="18" t="s">
        <v>17</v>
      </c>
      <c r="F38" s="18"/>
      <c r="G38" s="19">
        <f>VLOOKUP(B38,[1]Brokers!$B$9:$Z$71,7,0)</f>
        <v>17501640</v>
      </c>
      <c r="H38" s="19">
        <f>VLOOKUP(B38,[1]Brokers!$B$9:$AB$66,24,0)</f>
        <v>0</v>
      </c>
      <c r="I38" s="19">
        <f>VLOOKUP(B38,[1]Brokers!$B$9:$M$66,12,0)</f>
        <v>0</v>
      </c>
      <c r="J38" s="19">
        <f>VLOOKUP(B38,[1]Brokers!$B$9:$R$66,17,0)</f>
        <v>0</v>
      </c>
      <c r="K38" s="19">
        <f>VLOOKUP(B38,[1]Brokers!$B$9:$T$66,19,0)</f>
        <v>46756800</v>
      </c>
      <c r="L38" s="20">
        <f>K38+J38+I38+H38+G38</f>
        <v>64258440</v>
      </c>
      <c r="M38" s="21">
        <f>VLOOKUP(B38,[2]Sheet7!$B$9:$AB$66,27,0)</f>
        <v>265608198</v>
      </c>
      <c r="N38" s="22">
        <f>M38/$M$74</f>
        <v>3.9821990326525486E-4</v>
      </c>
      <c r="O38" s="19"/>
    </row>
    <row r="39" spans="1:15" x14ac:dyDescent="0.25">
      <c r="A39" s="14">
        <v>24</v>
      </c>
      <c r="B39" s="15" t="s">
        <v>58</v>
      </c>
      <c r="C39" s="16" t="s">
        <v>59</v>
      </c>
      <c r="D39" s="17" t="s">
        <v>17</v>
      </c>
      <c r="E39" s="18"/>
      <c r="F39" s="18"/>
      <c r="G39" s="19">
        <f>VLOOKUP(B39,[1]Brokers!$B$9:$Z$71,7,0)</f>
        <v>21869264</v>
      </c>
      <c r="H39" s="19">
        <f>VLOOKUP(B39,[1]Brokers!$B$9:$AB$66,24,0)</f>
        <v>0</v>
      </c>
      <c r="I39" s="19">
        <f>VLOOKUP(B39,[1]Brokers!$B$9:$M$66,12,0)</f>
        <v>0</v>
      </c>
      <c r="J39" s="19">
        <f>VLOOKUP(B39,[1]Brokers!$B$9:$R$66,17,0)</f>
        <v>0</v>
      </c>
      <c r="K39" s="19">
        <f>VLOOKUP(B39,[1]Brokers!$B$9:$T$66,19,0)</f>
        <v>0</v>
      </c>
      <c r="L39" s="20">
        <f t="shared" si="0"/>
        <v>21869264</v>
      </c>
      <c r="M39" s="21">
        <f>VLOOKUP(B39,[2]Sheet7!$B$9:$AB$66,27,0)</f>
        <v>256031790.56</v>
      </c>
      <c r="N39" s="22">
        <f>M39/$M$74</f>
        <v>3.8386222879172271E-4</v>
      </c>
      <c r="O39" s="19"/>
    </row>
    <row r="40" spans="1:15" x14ac:dyDescent="0.25">
      <c r="A40" s="14">
        <v>25</v>
      </c>
      <c r="B40" s="15" t="s">
        <v>56</v>
      </c>
      <c r="C40" s="16" t="s">
        <v>57</v>
      </c>
      <c r="D40" s="17" t="s">
        <v>17</v>
      </c>
      <c r="E40" s="18"/>
      <c r="F40" s="18"/>
      <c r="G40" s="19">
        <f>VLOOKUP(B40,[1]Brokers!$B$9:$Z$71,7,0)</f>
        <v>49358351</v>
      </c>
      <c r="H40" s="19">
        <f>VLOOKUP(B40,[1]Brokers!$B$9:$AB$66,24,0)</f>
        <v>0</v>
      </c>
      <c r="I40" s="19">
        <f>VLOOKUP(B40,[1]Brokers!$B$9:$M$66,12,0)</f>
        <v>0</v>
      </c>
      <c r="J40" s="19">
        <f>VLOOKUP(B40,[1]Brokers!$B$9:$R$66,17,0)</f>
        <v>0</v>
      </c>
      <c r="K40" s="19">
        <f>VLOOKUP(B40,[1]Brokers!$B$9:$T$66,19,0)</f>
        <v>0</v>
      </c>
      <c r="L40" s="20">
        <f t="shared" si="0"/>
        <v>49358351</v>
      </c>
      <c r="M40" s="21">
        <f>VLOOKUP(B40,[2]Sheet7!$B$9:$AB$66,27,0)</f>
        <v>226497033.40000001</v>
      </c>
      <c r="N40" s="22">
        <f>M40/$M$74</f>
        <v>3.3958148660161158E-4</v>
      </c>
      <c r="O40" s="19"/>
    </row>
    <row r="41" spans="1:15" x14ac:dyDescent="0.25">
      <c r="A41" s="14">
        <v>26</v>
      </c>
      <c r="B41" s="15" t="s">
        <v>82</v>
      </c>
      <c r="C41" s="16" t="s">
        <v>83</v>
      </c>
      <c r="D41" s="17" t="s">
        <v>17</v>
      </c>
      <c r="E41" s="18"/>
      <c r="F41" s="18"/>
      <c r="G41" s="19">
        <f>VLOOKUP(B41,[1]Brokers!$B$9:$Z$71,7,0)</f>
        <v>64109159</v>
      </c>
      <c r="H41" s="19">
        <f>VLOOKUP(B41,[1]Brokers!$B$9:$AB$66,24,0)</f>
        <v>0</v>
      </c>
      <c r="I41" s="19">
        <f>VLOOKUP(B41,[1]Brokers!$B$9:$M$66,12,0)</f>
        <v>0</v>
      </c>
      <c r="J41" s="19">
        <f>VLOOKUP(B41,[1]Brokers!$B$9:$R$66,17,0)</f>
        <v>0</v>
      </c>
      <c r="K41" s="19">
        <f>VLOOKUP(B41,[1]Brokers!$B$9:$T$66,19,0)</f>
        <v>0</v>
      </c>
      <c r="L41" s="20">
        <f>K41+J41+I41+H41+G41</f>
        <v>64109159</v>
      </c>
      <c r="M41" s="21">
        <f>VLOOKUP(B41,[2]Sheet7!$B$9:$AB$66,27,0)</f>
        <v>159273056.31</v>
      </c>
      <c r="N41" s="22">
        <f>M41/$M$74</f>
        <v>2.3879421476489854E-4</v>
      </c>
      <c r="O41" s="19"/>
    </row>
    <row r="42" spans="1:15" x14ac:dyDescent="0.25">
      <c r="A42" s="14">
        <v>27</v>
      </c>
      <c r="B42" s="15" t="s">
        <v>62</v>
      </c>
      <c r="C42" s="16" t="s">
        <v>63</v>
      </c>
      <c r="D42" s="17" t="s">
        <v>17</v>
      </c>
      <c r="E42" s="18"/>
      <c r="F42" s="18"/>
      <c r="G42" s="19">
        <f>VLOOKUP(B42,[1]Brokers!$B$9:$Z$71,7,0)</f>
        <v>18824622</v>
      </c>
      <c r="H42" s="19">
        <f>VLOOKUP(B42,[1]Brokers!$B$9:$AB$66,24,0)</f>
        <v>0</v>
      </c>
      <c r="I42" s="19">
        <f>VLOOKUP(B42,[1]Brokers!$B$9:$M$66,12,0)</f>
        <v>0</v>
      </c>
      <c r="J42" s="19">
        <f>VLOOKUP(B42,[1]Brokers!$B$9:$R$66,17,0)</f>
        <v>0</v>
      </c>
      <c r="K42" s="19">
        <f>VLOOKUP(B42,[1]Brokers!$B$9:$T$66,19,0)</f>
        <v>0</v>
      </c>
      <c r="L42" s="20">
        <f t="shared" si="0"/>
        <v>18824622</v>
      </c>
      <c r="M42" s="21">
        <f>VLOOKUP(B42,[2]Sheet7!$B$9:$AB$66,27,0)</f>
        <v>155526782.59999999</v>
      </c>
      <c r="N42" s="22">
        <f>M42/$M$74</f>
        <v>2.331775178194173E-4</v>
      </c>
      <c r="O42" s="19"/>
    </row>
    <row r="43" spans="1:15" x14ac:dyDescent="0.25">
      <c r="A43" s="14">
        <v>28</v>
      </c>
      <c r="B43" s="15" t="s">
        <v>66</v>
      </c>
      <c r="C43" s="16" t="s">
        <v>67</v>
      </c>
      <c r="D43" s="17" t="s">
        <v>17</v>
      </c>
      <c r="E43" s="18"/>
      <c r="F43" s="18"/>
      <c r="G43" s="19">
        <f>VLOOKUP(B43,[1]Brokers!$B$9:$Z$71,7,0)</f>
        <v>0</v>
      </c>
      <c r="H43" s="19">
        <f>VLOOKUP(B43,[1]Brokers!$B$9:$AB$66,24,0)</f>
        <v>0</v>
      </c>
      <c r="I43" s="19">
        <f>VLOOKUP(B43,[1]Brokers!$B$9:$M$66,12,0)</f>
        <v>0</v>
      </c>
      <c r="J43" s="19">
        <f>VLOOKUP(B43,[1]Brokers!$B$9:$R$66,17,0)</f>
        <v>0</v>
      </c>
      <c r="K43" s="19">
        <f>VLOOKUP(B43,[1]Brokers!$B$9:$T$66,19,0)</f>
        <v>0</v>
      </c>
      <c r="L43" s="20">
        <f>K43+J43+I43+H43+G43</f>
        <v>0</v>
      </c>
      <c r="M43" s="21">
        <f>VLOOKUP(B43,[2]Sheet7!$B$9:$AB$66,27,0)</f>
        <v>123942326</v>
      </c>
      <c r="N43" s="22">
        <f>M43/$M$74</f>
        <v>1.8582371117246421E-4</v>
      </c>
      <c r="O43" s="19"/>
    </row>
    <row r="44" spans="1:15" x14ac:dyDescent="0.25">
      <c r="A44" s="14">
        <v>29</v>
      </c>
      <c r="B44" s="15" t="s">
        <v>76</v>
      </c>
      <c r="C44" s="16" t="s">
        <v>77</v>
      </c>
      <c r="D44" s="17" t="s">
        <v>17</v>
      </c>
      <c r="E44" s="18"/>
      <c r="F44" s="18"/>
      <c r="G44" s="19">
        <f>VLOOKUP(B44,[1]Brokers!$B$9:$Z$71,7,0)</f>
        <v>129610</v>
      </c>
      <c r="H44" s="19">
        <f>VLOOKUP(B44,[1]Brokers!$B$9:$AB$66,24,0)</f>
        <v>0</v>
      </c>
      <c r="I44" s="19">
        <f>VLOOKUP(B44,[1]Brokers!$B$9:$M$66,12,0)</f>
        <v>0</v>
      </c>
      <c r="J44" s="19">
        <f>VLOOKUP(B44,[1]Brokers!$B$9:$R$66,17,0)</f>
        <v>0</v>
      </c>
      <c r="K44" s="19">
        <f>VLOOKUP(B44,[1]Brokers!$B$9:$T$66,19,0)</f>
        <v>0</v>
      </c>
      <c r="L44" s="20">
        <f t="shared" si="0"/>
        <v>129610</v>
      </c>
      <c r="M44" s="21">
        <f>VLOOKUP(B44,[2]Sheet7!$B$9:$AB$66,27,0)</f>
        <v>111043671.8</v>
      </c>
      <c r="N44" s="22">
        <f>M44/$M$74</f>
        <v>1.6648507303383274E-4</v>
      </c>
      <c r="O44" s="19"/>
    </row>
    <row r="45" spans="1:15" x14ac:dyDescent="0.25">
      <c r="A45" s="14">
        <v>30</v>
      </c>
      <c r="B45" s="15" t="s">
        <v>70</v>
      </c>
      <c r="C45" s="16" t="s">
        <v>71</v>
      </c>
      <c r="D45" s="17" t="s">
        <v>17</v>
      </c>
      <c r="E45" s="18"/>
      <c r="F45" s="18"/>
      <c r="G45" s="19">
        <f>VLOOKUP(B45,[1]Brokers!$B$9:$Z$71,7,0)</f>
        <v>12696287</v>
      </c>
      <c r="H45" s="19">
        <f>VLOOKUP(B45,[1]Brokers!$B$9:$AB$66,24,0)</f>
        <v>0</v>
      </c>
      <c r="I45" s="19">
        <f>VLOOKUP(B45,[1]Brokers!$B$9:$M$66,12,0)</f>
        <v>0</v>
      </c>
      <c r="J45" s="19">
        <f>VLOOKUP(B45,[1]Brokers!$B$9:$R$66,17,0)</f>
        <v>0</v>
      </c>
      <c r="K45" s="19">
        <f>VLOOKUP(B45,[1]Brokers!$B$9:$T$66,19,0)</f>
        <v>0</v>
      </c>
      <c r="L45" s="20">
        <f>K45+J45+I45+H45+G45</f>
        <v>12696287</v>
      </c>
      <c r="M45" s="21">
        <f>VLOOKUP(B45,[2]Sheet7!$B$9:$AB$66,27,0)</f>
        <v>110435141.37</v>
      </c>
      <c r="N45" s="22">
        <f>M45/$M$74</f>
        <v>1.6557271817884984E-4</v>
      </c>
      <c r="O45" s="19"/>
    </row>
    <row r="46" spans="1:15" x14ac:dyDescent="0.25">
      <c r="A46" s="14">
        <v>31</v>
      </c>
      <c r="B46" s="15" t="s">
        <v>88</v>
      </c>
      <c r="C46" s="16" t="s">
        <v>89</v>
      </c>
      <c r="D46" s="17" t="s">
        <v>17</v>
      </c>
      <c r="E46" s="18" t="s">
        <v>17</v>
      </c>
      <c r="F46" s="18"/>
      <c r="G46" s="19">
        <f>VLOOKUP(B46,[1]Brokers!$B$9:$Z$71,7,0)</f>
        <v>59959340</v>
      </c>
      <c r="H46" s="19">
        <f>VLOOKUP(B46,[1]Brokers!$B$9:$AB$66,24,0)</f>
        <v>0</v>
      </c>
      <c r="I46" s="19">
        <f>VLOOKUP(B46,[1]Brokers!$B$9:$M$66,12,0)</f>
        <v>0</v>
      </c>
      <c r="J46" s="19">
        <f>VLOOKUP(B46,[1]Brokers!$B$9:$R$66,17,0)</f>
        <v>0</v>
      </c>
      <c r="K46" s="19">
        <f>VLOOKUP(B46,[1]Brokers!$B$9:$T$66,19,0)</f>
        <v>0</v>
      </c>
      <c r="L46" s="20">
        <f>K46+J46+I46+H46+G46</f>
        <v>59959340</v>
      </c>
      <c r="M46" s="21">
        <f>VLOOKUP(B46,[2]Sheet7!$B$9:$AB$66,27,0)</f>
        <v>100364461</v>
      </c>
      <c r="N46" s="22">
        <f>M46/$M$74</f>
        <v>1.5047399233772689E-4</v>
      </c>
      <c r="O46" s="19"/>
    </row>
    <row r="47" spans="1:15" x14ac:dyDescent="0.25">
      <c r="A47" s="14">
        <v>32</v>
      </c>
      <c r="B47" s="15" t="s">
        <v>72</v>
      </c>
      <c r="C47" s="16" t="s">
        <v>73</v>
      </c>
      <c r="D47" s="17" t="s">
        <v>17</v>
      </c>
      <c r="E47" s="18"/>
      <c r="F47" s="18"/>
      <c r="G47" s="19">
        <f>VLOOKUP(B47,[1]Brokers!$B$9:$Z$71,7,0)</f>
        <v>3696771</v>
      </c>
      <c r="H47" s="19">
        <f>VLOOKUP(B47,[1]Brokers!$B$9:$AB$66,24,0)</f>
        <v>0</v>
      </c>
      <c r="I47" s="19">
        <f>VLOOKUP(B47,[1]Brokers!$B$9:$M$66,12,0)</f>
        <v>0</v>
      </c>
      <c r="J47" s="19">
        <f>VLOOKUP(B47,[1]Brokers!$B$9:$R$66,17,0)</f>
        <v>0</v>
      </c>
      <c r="K47" s="19">
        <f>VLOOKUP(B47,[1]Brokers!$B$9:$T$66,19,0)</f>
        <v>0</v>
      </c>
      <c r="L47" s="20">
        <f t="shared" si="0"/>
        <v>3696771</v>
      </c>
      <c r="M47" s="21">
        <f>VLOOKUP(B47,[2]Sheet7!$B$9:$AB$66,27,0)</f>
        <v>69989564.599999994</v>
      </c>
      <c r="N47" s="22">
        <f>M47/$M$74</f>
        <v>1.0493364984385499E-4</v>
      </c>
      <c r="O47" s="19"/>
    </row>
    <row r="48" spans="1:15" x14ac:dyDescent="0.25">
      <c r="A48" s="14">
        <v>33</v>
      </c>
      <c r="B48" s="15" t="s">
        <v>86</v>
      </c>
      <c r="C48" s="16" t="s">
        <v>87</v>
      </c>
      <c r="D48" s="17" t="s">
        <v>17</v>
      </c>
      <c r="E48" s="18"/>
      <c r="F48" s="18"/>
      <c r="G48" s="19">
        <f>VLOOKUP(B48,[1]Brokers!$B$9:$Z$71,7,0)</f>
        <v>0</v>
      </c>
      <c r="H48" s="19">
        <f>VLOOKUP(B48,[1]Brokers!$B$9:$AB$66,24,0)</f>
        <v>0</v>
      </c>
      <c r="I48" s="19">
        <f>VLOOKUP(B48,[1]Brokers!$B$9:$M$66,12,0)</f>
        <v>0</v>
      </c>
      <c r="J48" s="19">
        <f>VLOOKUP(B48,[1]Brokers!$B$9:$R$66,17,0)</f>
        <v>0</v>
      </c>
      <c r="K48" s="19">
        <f>VLOOKUP(B48,[1]Brokers!$B$9:$T$66,19,0)</f>
        <v>0</v>
      </c>
      <c r="L48" s="20">
        <f>K48+J48+I48+H48+G48</f>
        <v>0</v>
      </c>
      <c r="M48" s="21">
        <f>VLOOKUP(B48,[2]Sheet7!$B$9:$AB$66,27,0)</f>
        <v>51465004</v>
      </c>
      <c r="N48" s="22">
        <f>M48/$M$74</f>
        <v>7.7160227239770498E-5</v>
      </c>
      <c r="O48" s="19"/>
    </row>
    <row r="49" spans="1:16" x14ac:dyDescent="0.25">
      <c r="A49" s="14">
        <v>34</v>
      </c>
      <c r="B49" s="15" t="s">
        <v>74</v>
      </c>
      <c r="C49" s="16" t="s">
        <v>75</v>
      </c>
      <c r="D49" s="17" t="s">
        <v>17</v>
      </c>
      <c r="E49" s="18" t="s">
        <v>17</v>
      </c>
      <c r="F49" s="18"/>
      <c r="G49" s="19">
        <f>VLOOKUP(B49,[1]Brokers!$B$9:$Z$71,7,0)</f>
        <v>0</v>
      </c>
      <c r="H49" s="19">
        <f>VLOOKUP(B49,[1]Brokers!$B$9:$AB$66,24,0)</f>
        <v>0</v>
      </c>
      <c r="I49" s="19">
        <f>VLOOKUP(B49,[1]Brokers!$B$9:$M$66,12,0)</f>
        <v>0</v>
      </c>
      <c r="J49" s="19">
        <f>VLOOKUP(B49,[1]Brokers!$B$9:$R$66,17,0)</f>
        <v>0</v>
      </c>
      <c r="K49" s="19">
        <f>VLOOKUP(B49,[1]Brokers!$B$9:$T$66,19,0)</f>
        <v>0</v>
      </c>
      <c r="L49" s="20">
        <f t="shared" si="0"/>
        <v>0</v>
      </c>
      <c r="M49" s="21">
        <f>VLOOKUP(B49,[2]Sheet7!$B$9:$AB$66,27,0)</f>
        <v>48131000</v>
      </c>
      <c r="N49" s="22">
        <f>M49/$M$74</f>
        <v>7.2161636231047287E-5</v>
      </c>
      <c r="O49" s="19"/>
    </row>
    <row r="50" spans="1:16" s="24" customFormat="1" x14ac:dyDescent="0.25">
      <c r="A50" s="14">
        <v>35</v>
      </c>
      <c r="B50" s="15" t="s">
        <v>78</v>
      </c>
      <c r="C50" s="16" t="s">
        <v>79</v>
      </c>
      <c r="D50" s="17" t="s">
        <v>17</v>
      </c>
      <c r="E50" s="18"/>
      <c r="F50" s="18"/>
      <c r="G50" s="19">
        <f>VLOOKUP(B50,[1]Brokers!$B$9:$Z$71,7,0)</f>
        <v>2386608</v>
      </c>
      <c r="H50" s="19">
        <f>VLOOKUP(B50,[1]Brokers!$B$9:$AB$66,24,0)</f>
        <v>0</v>
      </c>
      <c r="I50" s="19">
        <f>VLOOKUP(B50,[1]Brokers!$B$9:$M$66,12,0)</f>
        <v>0</v>
      </c>
      <c r="J50" s="19">
        <f>VLOOKUP(B50,[1]Brokers!$B$9:$R$66,17,0)</f>
        <v>0</v>
      </c>
      <c r="K50" s="19">
        <f>VLOOKUP(B50,[1]Brokers!$B$9:$T$66,19,0)</f>
        <v>0</v>
      </c>
      <c r="L50" s="20">
        <f t="shared" si="0"/>
        <v>2386608</v>
      </c>
      <c r="M50" s="21">
        <f>VLOOKUP(B50,[2]Sheet7!$B$9:$AB$66,27,0)</f>
        <v>36173411</v>
      </c>
      <c r="N50" s="22">
        <f>M50/$M$74</f>
        <v>5.423391423029159E-5</v>
      </c>
      <c r="O50" s="19"/>
      <c r="P50" s="23"/>
    </row>
    <row r="51" spans="1:16" x14ac:dyDescent="0.25">
      <c r="A51" s="14">
        <v>36</v>
      </c>
      <c r="B51" s="15" t="s">
        <v>80</v>
      </c>
      <c r="C51" s="16" t="s">
        <v>81</v>
      </c>
      <c r="D51" s="17" t="s">
        <v>17</v>
      </c>
      <c r="E51" s="18"/>
      <c r="F51" s="18"/>
      <c r="G51" s="19">
        <f>VLOOKUP(B51,[1]Brokers!$B$9:$Z$71,7,0)</f>
        <v>1132060</v>
      </c>
      <c r="H51" s="19">
        <f>VLOOKUP(B51,[1]Brokers!$B$9:$AB$66,24,0)</f>
        <v>0</v>
      </c>
      <c r="I51" s="19">
        <f>VLOOKUP(B51,[1]Brokers!$B$9:$M$66,12,0)</f>
        <v>0</v>
      </c>
      <c r="J51" s="19">
        <f>VLOOKUP(B51,[1]Brokers!$B$9:$R$66,17,0)</f>
        <v>0</v>
      </c>
      <c r="K51" s="19">
        <f>VLOOKUP(B51,[1]Brokers!$B$9:$T$66,19,0)</f>
        <v>0</v>
      </c>
      <c r="L51" s="20">
        <f t="shared" si="0"/>
        <v>1132060</v>
      </c>
      <c r="M51" s="21">
        <f>VLOOKUP(B51,[2]Sheet7!$B$9:$AB$66,27,0)</f>
        <v>29621404</v>
      </c>
      <c r="N51" s="22">
        <f>M51/$M$74</f>
        <v>4.4410649687330183E-5</v>
      </c>
      <c r="O51" s="19"/>
    </row>
    <row r="52" spans="1:16" x14ac:dyDescent="0.25">
      <c r="A52" s="14">
        <v>37</v>
      </c>
      <c r="B52" s="15" t="s">
        <v>84</v>
      </c>
      <c r="C52" s="16" t="s">
        <v>85</v>
      </c>
      <c r="D52" s="17" t="s">
        <v>17</v>
      </c>
      <c r="E52" s="18"/>
      <c r="F52" s="18"/>
      <c r="G52" s="19">
        <f>VLOOKUP(B52,[1]Brokers!$B$9:$Z$71,7,0)</f>
        <v>0</v>
      </c>
      <c r="H52" s="19">
        <f>VLOOKUP(B52,[1]Brokers!$B$9:$AB$66,24,0)</f>
        <v>0</v>
      </c>
      <c r="I52" s="19">
        <f>VLOOKUP(B52,[1]Brokers!$B$9:$M$66,12,0)</f>
        <v>0</v>
      </c>
      <c r="J52" s="19">
        <f>VLOOKUP(B52,[1]Brokers!$B$9:$R$66,17,0)</f>
        <v>0</v>
      </c>
      <c r="K52" s="19">
        <f>VLOOKUP(B52,[1]Brokers!$B$9:$T$66,19,0)</f>
        <v>0</v>
      </c>
      <c r="L52" s="20">
        <f t="shared" si="0"/>
        <v>0</v>
      </c>
      <c r="M52" s="21">
        <f>VLOOKUP(B52,[2]Sheet7!$B$9:$AB$66,27,0)</f>
        <v>26159358</v>
      </c>
      <c r="N52" s="22">
        <f>M52/$M$74</f>
        <v>3.9220088426040111E-5</v>
      </c>
      <c r="O52" s="19"/>
    </row>
    <row r="53" spans="1:16" x14ac:dyDescent="0.25">
      <c r="A53" s="14">
        <v>38</v>
      </c>
      <c r="B53" s="15" t="s">
        <v>90</v>
      </c>
      <c r="C53" s="16" t="s">
        <v>91</v>
      </c>
      <c r="D53" s="17" t="s">
        <v>17</v>
      </c>
      <c r="E53" s="18"/>
      <c r="F53" s="18"/>
      <c r="G53" s="19">
        <f>VLOOKUP(B53,[1]Brokers!$B$9:$Z$71,7,0)</f>
        <v>0</v>
      </c>
      <c r="H53" s="19">
        <f>VLOOKUP(B53,[1]Brokers!$B$9:$AB$66,24,0)</f>
        <v>0</v>
      </c>
      <c r="I53" s="19">
        <f>VLOOKUP(B53,[1]Brokers!$B$9:$M$66,12,0)</f>
        <v>0</v>
      </c>
      <c r="J53" s="19">
        <f>VLOOKUP(B53,[1]Brokers!$B$9:$R$66,17,0)</f>
        <v>0</v>
      </c>
      <c r="K53" s="19">
        <f>VLOOKUP(B53,[1]Brokers!$B$9:$T$66,19,0)</f>
        <v>0</v>
      </c>
      <c r="L53" s="20">
        <f t="shared" si="0"/>
        <v>0</v>
      </c>
      <c r="M53" s="21">
        <f>VLOOKUP(B53,[2]Sheet7!$B$9:$AB$66,27,0)</f>
        <v>17738255.5</v>
      </c>
      <c r="N53" s="22">
        <f>M53/$M$74</f>
        <v>2.6594534515475968E-5</v>
      </c>
      <c r="O53" s="19"/>
    </row>
    <row r="54" spans="1:16" x14ac:dyDescent="0.25">
      <c r="A54" s="14">
        <v>39</v>
      </c>
      <c r="B54" s="15" t="s">
        <v>100</v>
      </c>
      <c r="C54" s="16" t="s">
        <v>101</v>
      </c>
      <c r="D54" s="17" t="s">
        <v>17</v>
      </c>
      <c r="E54" s="18"/>
      <c r="F54" s="18"/>
      <c r="G54" s="19">
        <f>VLOOKUP(B54,[1]Brokers!$B$9:$Z$71,7,0)</f>
        <v>0</v>
      </c>
      <c r="H54" s="19">
        <f>VLOOKUP(B54,[1]Brokers!$B$9:$AB$66,24,0)</f>
        <v>0</v>
      </c>
      <c r="I54" s="19">
        <f>VLOOKUP(B54,[1]Brokers!$B$9:$M$66,12,0)</f>
        <v>0</v>
      </c>
      <c r="J54" s="19">
        <f>VLOOKUP(B54,[1]Brokers!$B$9:$R$66,17,0)</f>
        <v>0</v>
      </c>
      <c r="K54" s="19">
        <f>VLOOKUP(B54,[1]Brokers!$B$9:$T$66,19,0)</f>
        <v>0</v>
      </c>
      <c r="L54" s="20">
        <f t="shared" si="0"/>
        <v>0</v>
      </c>
      <c r="M54" s="21">
        <f>VLOOKUP(B54,[2]Sheet7!$B$9:$AB$66,27,0)</f>
        <v>5444500</v>
      </c>
      <c r="N54" s="22">
        <f>M54/$M$74</f>
        <v>8.1628062674770303E-6</v>
      </c>
      <c r="O54" s="19"/>
    </row>
    <row r="55" spans="1:16" x14ac:dyDescent="0.25">
      <c r="A55" s="14">
        <v>40</v>
      </c>
      <c r="B55" s="15" t="s">
        <v>94</v>
      </c>
      <c r="C55" s="16" t="s">
        <v>95</v>
      </c>
      <c r="D55" s="17" t="s">
        <v>17</v>
      </c>
      <c r="E55" s="18"/>
      <c r="F55" s="18"/>
      <c r="G55" s="19">
        <f>VLOOKUP(B55,[1]Brokers!$B$9:$Z$71,7,0)</f>
        <v>694710</v>
      </c>
      <c r="H55" s="19">
        <f>VLOOKUP(B55,[1]Brokers!$B$9:$AB$66,24,0)</f>
        <v>0</v>
      </c>
      <c r="I55" s="19">
        <f>VLOOKUP(B55,[1]Brokers!$B$9:$M$66,12,0)</f>
        <v>0</v>
      </c>
      <c r="J55" s="19">
        <f>VLOOKUP(B55,[1]Brokers!$B$9:$R$66,17,0)</f>
        <v>0</v>
      </c>
      <c r="K55" s="19">
        <f>VLOOKUP(B55,[1]Brokers!$B$9:$T$66,19,0)</f>
        <v>0</v>
      </c>
      <c r="L55" s="20">
        <f>K55+J55+I55+H55+G55</f>
        <v>694710</v>
      </c>
      <c r="M55" s="21">
        <f>VLOOKUP(B55,[2]Sheet7!$B$9:$AB$66,27,0)</f>
        <v>5371116.7999999998</v>
      </c>
      <c r="N55" s="22">
        <f>M55/$M$74</f>
        <v>8.0527846227185547E-6</v>
      </c>
      <c r="O55" s="19"/>
    </row>
    <row r="56" spans="1:16" x14ac:dyDescent="0.25">
      <c r="A56" s="14">
        <v>41</v>
      </c>
      <c r="B56" s="15" t="s">
        <v>92</v>
      </c>
      <c r="C56" s="16" t="s">
        <v>93</v>
      </c>
      <c r="D56" s="17" t="s">
        <v>17</v>
      </c>
      <c r="E56" s="18"/>
      <c r="F56" s="18"/>
      <c r="G56" s="19">
        <f>VLOOKUP(B56,[1]Brokers!$B$9:$Z$71,7,0)</f>
        <v>649266</v>
      </c>
      <c r="H56" s="19">
        <f>VLOOKUP(B56,[1]Brokers!$B$9:$AB$66,24,0)</f>
        <v>0</v>
      </c>
      <c r="I56" s="19">
        <f>VLOOKUP(B56,[1]Brokers!$B$9:$M$66,12,0)</f>
        <v>0</v>
      </c>
      <c r="J56" s="19">
        <f>VLOOKUP(B56,[1]Brokers!$B$9:$R$66,17,0)</f>
        <v>0</v>
      </c>
      <c r="K56" s="19">
        <f>VLOOKUP(B56,[1]Brokers!$B$9:$T$66,19,0)</f>
        <v>0</v>
      </c>
      <c r="L56" s="20">
        <f t="shared" si="0"/>
        <v>649266</v>
      </c>
      <c r="M56" s="21">
        <f>VLOOKUP(B56,[2]Sheet7!$B$9:$AB$66,27,0)</f>
        <v>4178025</v>
      </c>
      <c r="N56" s="22">
        <f>M56/$M$74</f>
        <v>6.264011140724717E-6</v>
      </c>
      <c r="O56" s="19"/>
    </row>
    <row r="57" spans="1:16" x14ac:dyDescent="0.25">
      <c r="A57" s="14">
        <v>42</v>
      </c>
      <c r="B57" s="15" t="s">
        <v>96</v>
      </c>
      <c r="C57" s="16" t="s">
        <v>97</v>
      </c>
      <c r="D57" s="17" t="s">
        <v>17</v>
      </c>
      <c r="E57" s="18" t="s">
        <v>17</v>
      </c>
      <c r="F57" s="18" t="s">
        <v>17</v>
      </c>
      <c r="G57" s="19">
        <f>VLOOKUP(B57,[1]Brokers!$B$9:$Z$71,7,0)</f>
        <v>0</v>
      </c>
      <c r="H57" s="19">
        <f>VLOOKUP(B57,[1]Brokers!$B$9:$AB$66,24,0)</f>
        <v>0</v>
      </c>
      <c r="I57" s="19">
        <f>VLOOKUP(B57,[1]Brokers!$B$9:$M$66,12,0)</f>
        <v>0</v>
      </c>
      <c r="J57" s="19">
        <f>VLOOKUP(B57,[1]Brokers!$B$9:$R$66,17,0)</f>
        <v>0</v>
      </c>
      <c r="K57" s="19">
        <f>VLOOKUP(B57,[1]Brokers!$B$9:$T$66,19,0)</f>
        <v>0</v>
      </c>
      <c r="L57" s="20">
        <f t="shared" si="0"/>
        <v>0</v>
      </c>
      <c r="M57" s="21">
        <f>VLOOKUP(B57,[2]Sheet7!$B$9:$AB$66,27,0)</f>
        <v>1156040</v>
      </c>
      <c r="N57" s="22">
        <f>M57/$M$74</f>
        <v>1.7332226205260624E-6</v>
      </c>
      <c r="O57" s="19"/>
    </row>
    <row r="58" spans="1:16" x14ac:dyDescent="0.25">
      <c r="A58" s="14">
        <v>43</v>
      </c>
      <c r="B58" s="15" t="s">
        <v>98</v>
      </c>
      <c r="C58" s="16" t="s">
        <v>99</v>
      </c>
      <c r="D58" s="17" t="s">
        <v>17</v>
      </c>
      <c r="E58" s="18" t="s">
        <v>17</v>
      </c>
      <c r="F58" s="18" t="s">
        <v>17</v>
      </c>
      <c r="G58" s="19">
        <f>VLOOKUP(B58,[1]Brokers!$B$9:$Z$71,7,0)</f>
        <v>0</v>
      </c>
      <c r="H58" s="19">
        <f>VLOOKUP(B58,[1]Brokers!$B$9:$AB$66,24,0)</f>
        <v>0</v>
      </c>
      <c r="I58" s="19">
        <f>VLOOKUP(B58,[1]Brokers!$B$9:$M$66,12,0)</f>
        <v>0</v>
      </c>
      <c r="J58" s="19">
        <f>VLOOKUP(B58,[1]Brokers!$B$9:$R$66,17,0)</f>
        <v>0</v>
      </c>
      <c r="K58" s="19">
        <f>VLOOKUP(B58,[1]Brokers!$B$9:$T$66,19,0)</f>
        <v>0</v>
      </c>
      <c r="L58" s="20">
        <f t="shared" si="0"/>
        <v>0</v>
      </c>
      <c r="M58" s="21">
        <f>VLOOKUP(B58,[2]Sheet7!$B$9:$AB$66,27,0)</f>
        <v>0</v>
      </c>
      <c r="N58" s="22">
        <f>M58/$M$74</f>
        <v>0</v>
      </c>
      <c r="O58" s="19"/>
    </row>
    <row r="59" spans="1:16" x14ac:dyDescent="0.25">
      <c r="A59" s="14">
        <v>44</v>
      </c>
      <c r="B59" s="15" t="s">
        <v>102</v>
      </c>
      <c r="C59" s="16" t="s">
        <v>103</v>
      </c>
      <c r="D59" s="17" t="s">
        <v>17</v>
      </c>
      <c r="E59" s="18" t="s">
        <v>17</v>
      </c>
      <c r="F59" s="18" t="s">
        <v>17</v>
      </c>
      <c r="G59" s="19">
        <f>VLOOKUP(B59,[1]Brokers!$B$9:$Z$71,7,0)</f>
        <v>0</v>
      </c>
      <c r="H59" s="19">
        <f>VLOOKUP(B59,[1]Brokers!$B$9:$AB$66,24,0)</f>
        <v>0</v>
      </c>
      <c r="I59" s="19">
        <f>VLOOKUP(B59,[1]Brokers!$B$9:$M$66,12,0)</f>
        <v>0</v>
      </c>
      <c r="J59" s="19">
        <f>VLOOKUP(B59,[1]Brokers!$B$9:$R$66,17,0)</f>
        <v>0</v>
      </c>
      <c r="K59" s="19">
        <f>VLOOKUP(B59,[1]Brokers!$B$9:$T$66,19,0)</f>
        <v>0</v>
      </c>
      <c r="L59" s="20">
        <f t="shared" si="0"/>
        <v>0</v>
      </c>
      <c r="M59" s="21">
        <f>VLOOKUP(B59,[2]Sheet7!$B$9:$AB$66,27,0)</f>
        <v>0</v>
      </c>
      <c r="N59" s="22">
        <f>M59/$M$74</f>
        <v>0</v>
      </c>
      <c r="O59" s="19"/>
    </row>
    <row r="60" spans="1:16" x14ac:dyDescent="0.25">
      <c r="A60" s="14">
        <v>45</v>
      </c>
      <c r="B60" s="15" t="s">
        <v>104</v>
      </c>
      <c r="C60" s="16" t="s">
        <v>105</v>
      </c>
      <c r="D60" s="17" t="s">
        <v>17</v>
      </c>
      <c r="E60" s="18"/>
      <c r="F60" s="18"/>
      <c r="G60" s="19">
        <f>VLOOKUP(B60,[1]Brokers!$B$9:$Z$71,7,0)</f>
        <v>0</v>
      </c>
      <c r="H60" s="19">
        <f>VLOOKUP(B60,[1]Brokers!$B$9:$AB$66,24,0)</f>
        <v>0</v>
      </c>
      <c r="I60" s="19">
        <f>VLOOKUP(B60,[1]Brokers!$B$9:$M$66,12,0)</f>
        <v>0</v>
      </c>
      <c r="J60" s="19">
        <f>VLOOKUP(B60,[1]Brokers!$B$9:$R$66,17,0)</f>
        <v>0</v>
      </c>
      <c r="K60" s="19">
        <f>VLOOKUP(B60,[1]Brokers!$B$9:$T$66,19,0)</f>
        <v>0</v>
      </c>
      <c r="L60" s="20">
        <f t="shared" si="0"/>
        <v>0</v>
      </c>
      <c r="M60" s="21">
        <f>VLOOKUP(B60,[2]Sheet7!$B$9:$AB$66,27,0)</f>
        <v>0</v>
      </c>
      <c r="N60" s="22">
        <f>M60/$M$74</f>
        <v>0</v>
      </c>
      <c r="O60" s="19"/>
    </row>
    <row r="61" spans="1:16" x14ac:dyDescent="0.25">
      <c r="A61" s="14">
        <v>46</v>
      </c>
      <c r="B61" s="15" t="s">
        <v>106</v>
      </c>
      <c r="C61" s="16" t="s">
        <v>107</v>
      </c>
      <c r="D61" s="17" t="s">
        <v>17</v>
      </c>
      <c r="E61" s="18"/>
      <c r="F61" s="18"/>
      <c r="G61" s="19">
        <f>VLOOKUP(B61,[1]Brokers!$B$9:$Z$71,7,0)</f>
        <v>0</v>
      </c>
      <c r="H61" s="19">
        <f>VLOOKUP(B61,[1]Brokers!$B$9:$AB$66,24,0)</f>
        <v>0</v>
      </c>
      <c r="I61" s="19">
        <f>VLOOKUP(B61,[1]Brokers!$B$9:$M$66,12,0)</f>
        <v>0</v>
      </c>
      <c r="J61" s="19">
        <f>VLOOKUP(B61,[1]Brokers!$B$9:$R$66,17,0)</f>
        <v>0</v>
      </c>
      <c r="K61" s="19">
        <f>VLOOKUP(B61,[1]Brokers!$B$9:$T$66,19,0)</f>
        <v>0</v>
      </c>
      <c r="L61" s="20">
        <f t="shared" si="0"/>
        <v>0</v>
      </c>
      <c r="M61" s="21">
        <f>VLOOKUP(B61,[2]Sheet7!$B$9:$AB$66,27,0)</f>
        <v>0</v>
      </c>
      <c r="N61" s="22">
        <f>M61/$M$74</f>
        <v>0</v>
      </c>
      <c r="O61" s="19"/>
    </row>
    <row r="62" spans="1:16" x14ac:dyDescent="0.25">
      <c r="A62" s="14">
        <v>47</v>
      </c>
      <c r="B62" s="15" t="s">
        <v>108</v>
      </c>
      <c r="C62" s="16" t="s">
        <v>109</v>
      </c>
      <c r="D62" s="17" t="s">
        <v>17</v>
      </c>
      <c r="E62" s="18"/>
      <c r="F62" s="18"/>
      <c r="G62" s="19">
        <f>VLOOKUP(B62,[1]Brokers!$B$9:$Z$71,7,0)</f>
        <v>0</v>
      </c>
      <c r="H62" s="19">
        <f>VLOOKUP(B62,[1]Brokers!$B$9:$AB$66,24,0)</f>
        <v>0</v>
      </c>
      <c r="I62" s="19">
        <f>VLOOKUP(B62,[1]Brokers!$B$9:$M$66,12,0)</f>
        <v>0</v>
      </c>
      <c r="J62" s="19">
        <f>VLOOKUP(B62,[1]Brokers!$B$9:$R$66,17,0)</f>
        <v>0</v>
      </c>
      <c r="K62" s="19">
        <f>VLOOKUP(B62,[1]Brokers!$B$9:$T$66,19,0)</f>
        <v>0</v>
      </c>
      <c r="L62" s="20">
        <f t="shared" si="0"/>
        <v>0</v>
      </c>
      <c r="M62" s="21">
        <f>VLOOKUP(B62,[2]Sheet7!$B$9:$AB$66,27,0)</f>
        <v>0</v>
      </c>
      <c r="N62" s="22">
        <f>M62/$M$74</f>
        <v>0</v>
      </c>
      <c r="O62" s="19"/>
    </row>
    <row r="63" spans="1:16" x14ac:dyDescent="0.25">
      <c r="A63" s="14">
        <v>48</v>
      </c>
      <c r="B63" s="15" t="s">
        <v>110</v>
      </c>
      <c r="C63" s="16" t="s">
        <v>111</v>
      </c>
      <c r="D63" s="17" t="s">
        <v>17</v>
      </c>
      <c r="E63" s="17" t="s">
        <v>17</v>
      </c>
      <c r="F63" s="18"/>
      <c r="G63" s="19">
        <f>VLOOKUP(B63,[1]Brokers!$B$9:$Z$71,7,0)</f>
        <v>0</v>
      </c>
      <c r="H63" s="19">
        <f>VLOOKUP(B63,[1]Brokers!$B$9:$AB$66,24,0)</f>
        <v>0</v>
      </c>
      <c r="I63" s="19">
        <f>VLOOKUP(B63,[1]Brokers!$B$9:$M$66,12,0)</f>
        <v>0</v>
      </c>
      <c r="J63" s="19">
        <f>VLOOKUP(B63,[1]Brokers!$B$9:$R$66,17,0)</f>
        <v>0</v>
      </c>
      <c r="K63" s="19">
        <f>VLOOKUP(B63,[1]Brokers!$B$9:$T$66,19,0)</f>
        <v>0</v>
      </c>
      <c r="L63" s="20">
        <f t="shared" si="0"/>
        <v>0</v>
      </c>
      <c r="M63" s="21">
        <f>VLOOKUP(B63,[2]Sheet7!$B$9:$AB$66,27,0)</f>
        <v>0</v>
      </c>
      <c r="N63" s="22">
        <f>M63/$M$74</f>
        <v>0</v>
      </c>
      <c r="O63" s="19"/>
    </row>
    <row r="64" spans="1:16" x14ac:dyDescent="0.25">
      <c r="A64" s="14">
        <v>49</v>
      </c>
      <c r="B64" s="15" t="s">
        <v>112</v>
      </c>
      <c r="C64" s="16" t="s">
        <v>113</v>
      </c>
      <c r="D64" s="17" t="s">
        <v>17</v>
      </c>
      <c r="E64" s="18"/>
      <c r="F64" s="18"/>
      <c r="G64" s="19">
        <f>VLOOKUP(B64,[1]Brokers!$B$9:$Z$71,7,0)</f>
        <v>0</v>
      </c>
      <c r="H64" s="19">
        <f>VLOOKUP(B64,[1]Brokers!$B$9:$AB$66,24,0)</f>
        <v>0</v>
      </c>
      <c r="I64" s="19">
        <f>VLOOKUP(B64,[1]Brokers!$B$9:$M$66,12,0)</f>
        <v>0</v>
      </c>
      <c r="J64" s="19">
        <f>VLOOKUP(B64,[1]Brokers!$B$9:$R$66,17,0)</f>
        <v>0</v>
      </c>
      <c r="K64" s="19">
        <f>VLOOKUP(B64,[1]Brokers!$B$9:$T$66,19,0)</f>
        <v>0</v>
      </c>
      <c r="L64" s="20">
        <f t="shared" si="0"/>
        <v>0</v>
      </c>
      <c r="M64" s="21">
        <f>VLOOKUP(B64,[2]Sheet7!$B$9:$AB$66,27,0)</f>
        <v>0</v>
      </c>
      <c r="N64" s="22">
        <f>M64/$M$74</f>
        <v>0</v>
      </c>
      <c r="O64" s="19"/>
    </row>
    <row r="65" spans="1:16" x14ac:dyDescent="0.25">
      <c r="A65" s="14">
        <v>50</v>
      </c>
      <c r="B65" s="15" t="s">
        <v>114</v>
      </c>
      <c r="C65" s="16" t="s">
        <v>115</v>
      </c>
      <c r="D65" s="17" t="s">
        <v>17</v>
      </c>
      <c r="E65" s="18"/>
      <c r="F65" s="18"/>
      <c r="G65" s="19">
        <f>VLOOKUP(B65,[1]Brokers!$B$9:$Z$71,7,0)</f>
        <v>0</v>
      </c>
      <c r="H65" s="19">
        <f>VLOOKUP(B65,[1]Brokers!$B$9:$AB$66,24,0)</f>
        <v>0</v>
      </c>
      <c r="I65" s="19">
        <f>VLOOKUP(B65,[1]Brokers!$B$9:$M$66,12,0)</f>
        <v>0</v>
      </c>
      <c r="J65" s="19">
        <f>VLOOKUP(B65,[1]Brokers!$B$9:$R$66,17,0)</f>
        <v>0</v>
      </c>
      <c r="K65" s="19">
        <f>VLOOKUP(B65,[1]Brokers!$B$9:$T$66,19,0)</f>
        <v>0</v>
      </c>
      <c r="L65" s="20">
        <f t="shared" si="0"/>
        <v>0</v>
      </c>
      <c r="M65" s="21">
        <f>VLOOKUP(B65,[2]Sheet7!$B$9:$AB$66,27,0)</f>
        <v>0</v>
      </c>
      <c r="N65" s="22">
        <f>M65/$M$74</f>
        <v>0</v>
      </c>
      <c r="O65" s="19"/>
    </row>
    <row r="66" spans="1:16" x14ac:dyDescent="0.25">
      <c r="A66" s="14">
        <v>51</v>
      </c>
      <c r="B66" s="15" t="s">
        <v>116</v>
      </c>
      <c r="C66" s="16" t="s">
        <v>117</v>
      </c>
      <c r="D66" s="17" t="s">
        <v>17</v>
      </c>
      <c r="E66" s="18"/>
      <c r="F66" s="18"/>
      <c r="G66" s="19">
        <f>VLOOKUP(B66,[1]Brokers!$B$9:$Z$71,7,0)</f>
        <v>0</v>
      </c>
      <c r="H66" s="19">
        <f>VLOOKUP(B66,[1]Brokers!$B$9:$AB$66,24,0)</f>
        <v>0</v>
      </c>
      <c r="I66" s="19">
        <f>VLOOKUP(B66,[1]Brokers!$B$9:$M$66,12,0)</f>
        <v>0</v>
      </c>
      <c r="J66" s="19">
        <f>VLOOKUP(B66,[1]Brokers!$B$9:$R$66,17,0)</f>
        <v>0</v>
      </c>
      <c r="K66" s="19">
        <f>VLOOKUP(B66,[1]Brokers!$B$9:$T$66,19,0)</f>
        <v>0</v>
      </c>
      <c r="L66" s="20">
        <f t="shared" si="0"/>
        <v>0</v>
      </c>
      <c r="M66" s="21">
        <f>VLOOKUP(B66,[2]Sheet7!$B$9:$AB$66,27,0)</f>
        <v>0</v>
      </c>
      <c r="N66" s="22">
        <f>M66/$M$74</f>
        <v>0</v>
      </c>
      <c r="O66" s="19"/>
    </row>
    <row r="67" spans="1:16" x14ac:dyDescent="0.25">
      <c r="A67" s="14">
        <v>52</v>
      </c>
      <c r="B67" s="15" t="s">
        <v>118</v>
      </c>
      <c r="C67" s="16" t="s">
        <v>119</v>
      </c>
      <c r="D67" s="17" t="s">
        <v>17</v>
      </c>
      <c r="E67" s="18"/>
      <c r="F67" s="18"/>
      <c r="G67" s="19">
        <f>VLOOKUP(B67,[1]Brokers!$B$9:$Z$71,7,0)</f>
        <v>0</v>
      </c>
      <c r="H67" s="19">
        <f>VLOOKUP(B67,[1]Brokers!$B$9:$AB$66,24,0)</f>
        <v>0</v>
      </c>
      <c r="I67" s="19">
        <f>VLOOKUP(B67,[1]Brokers!$B$9:$M$66,12,0)</f>
        <v>0</v>
      </c>
      <c r="J67" s="19">
        <f>VLOOKUP(B67,[1]Brokers!$B$9:$R$66,17,0)</f>
        <v>0</v>
      </c>
      <c r="K67" s="19">
        <f>VLOOKUP(B67,[1]Brokers!$B$9:$T$66,19,0)</f>
        <v>0</v>
      </c>
      <c r="L67" s="20">
        <f t="shared" si="0"/>
        <v>0</v>
      </c>
      <c r="M67" s="21">
        <f>VLOOKUP(B67,[2]Sheet7!$B$9:$AB$66,27,0)</f>
        <v>0</v>
      </c>
      <c r="N67" s="22">
        <f>M67/$M$74</f>
        <v>0</v>
      </c>
      <c r="O67" s="19"/>
    </row>
    <row r="68" spans="1:16" x14ac:dyDescent="0.25">
      <c r="A68" s="14">
        <v>53</v>
      </c>
      <c r="B68" s="15" t="s">
        <v>120</v>
      </c>
      <c r="C68" s="16" t="s">
        <v>121</v>
      </c>
      <c r="D68" s="17" t="s">
        <v>17</v>
      </c>
      <c r="E68" s="18"/>
      <c r="F68" s="18"/>
      <c r="G68" s="19">
        <f>VLOOKUP(B68,[1]Brokers!$B$9:$Z$71,7,0)</f>
        <v>0</v>
      </c>
      <c r="H68" s="19">
        <f>VLOOKUP(B68,[1]Brokers!$B$9:$AB$66,24,0)</f>
        <v>0</v>
      </c>
      <c r="I68" s="19">
        <f>VLOOKUP(B68,[1]Brokers!$B$9:$M$66,12,0)</f>
        <v>0</v>
      </c>
      <c r="J68" s="19">
        <f>VLOOKUP(B68,[1]Brokers!$B$9:$R$66,17,0)</f>
        <v>0</v>
      </c>
      <c r="K68" s="19">
        <f>VLOOKUP(B68,[1]Brokers!$B$9:$T$66,19,0)</f>
        <v>0</v>
      </c>
      <c r="L68" s="20">
        <f t="shared" si="0"/>
        <v>0</v>
      </c>
      <c r="M68" s="21">
        <f>VLOOKUP(B68,[2]Sheet7!$B$9:$AB$66,27,0)</f>
        <v>0</v>
      </c>
      <c r="N68" s="22">
        <f>M68/$M$74</f>
        <v>0</v>
      </c>
      <c r="O68" s="19"/>
    </row>
    <row r="69" spans="1:16" x14ac:dyDescent="0.25">
      <c r="A69" s="14">
        <v>54</v>
      </c>
      <c r="B69" s="15" t="s">
        <v>122</v>
      </c>
      <c r="C69" s="16" t="s">
        <v>123</v>
      </c>
      <c r="D69" s="17" t="s">
        <v>17</v>
      </c>
      <c r="E69" s="18"/>
      <c r="F69" s="18"/>
      <c r="G69" s="19">
        <f>VLOOKUP(B69,[1]Brokers!$B$9:$Z$71,7,0)</f>
        <v>0</v>
      </c>
      <c r="H69" s="19">
        <f>VLOOKUP(B69,[1]Brokers!$B$9:$AB$66,24,0)</f>
        <v>0</v>
      </c>
      <c r="I69" s="19">
        <f>VLOOKUP(B69,[1]Brokers!$B$9:$M$66,12,0)</f>
        <v>0</v>
      </c>
      <c r="J69" s="19">
        <f>VLOOKUP(B69,[1]Brokers!$B$9:$R$66,17,0)</f>
        <v>0</v>
      </c>
      <c r="K69" s="19">
        <f>VLOOKUP(B69,[1]Brokers!$B$9:$T$66,19,0)</f>
        <v>0</v>
      </c>
      <c r="L69" s="20">
        <f t="shared" si="0"/>
        <v>0</v>
      </c>
      <c r="M69" s="21">
        <f>VLOOKUP(B69,[2]Sheet7!$B$9:$AB$66,27,0)</f>
        <v>0</v>
      </c>
      <c r="N69" s="22">
        <f>M69/$M$74</f>
        <v>0</v>
      </c>
      <c r="O69" s="19"/>
    </row>
    <row r="70" spans="1:16" x14ac:dyDescent="0.25">
      <c r="A70" s="14">
        <v>55</v>
      </c>
      <c r="B70" s="15" t="s">
        <v>124</v>
      </c>
      <c r="C70" s="16" t="s">
        <v>125</v>
      </c>
      <c r="D70" s="17"/>
      <c r="E70" s="18"/>
      <c r="F70" s="18"/>
      <c r="G70" s="19">
        <f>VLOOKUP(B70,[1]Brokers!$B$9:$Z$71,7,0)</f>
        <v>0</v>
      </c>
      <c r="H70" s="19">
        <f>VLOOKUP(B70,[1]Brokers!$B$9:$AB$66,24,0)</f>
        <v>0</v>
      </c>
      <c r="I70" s="19">
        <f>VLOOKUP(B70,[1]Brokers!$B$9:$M$66,12,0)</f>
        <v>0</v>
      </c>
      <c r="J70" s="19">
        <f>VLOOKUP(B70,[1]Brokers!$B$9:$R$66,17,0)</f>
        <v>0</v>
      </c>
      <c r="K70" s="19">
        <f>VLOOKUP(B70,[1]Brokers!$B$9:$T$66,19,0)</f>
        <v>0</v>
      </c>
      <c r="L70" s="20">
        <f t="shared" si="0"/>
        <v>0</v>
      </c>
      <c r="M70" s="21">
        <f>VLOOKUP(B70,[2]Sheet7!$B$9:$AB$66,27,0)</f>
        <v>0</v>
      </c>
      <c r="N70" s="22">
        <f>M70/$M$74</f>
        <v>0</v>
      </c>
      <c r="O70" s="19"/>
    </row>
    <row r="71" spans="1:16" x14ac:dyDescent="0.25">
      <c r="A71" s="14">
        <v>56</v>
      </c>
      <c r="B71" s="15" t="s">
        <v>126</v>
      </c>
      <c r="C71" s="16" t="s">
        <v>127</v>
      </c>
      <c r="D71" s="17" t="s">
        <v>17</v>
      </c>
      <c r="E71" s="18"/>
      <c r="F71" s="18"/>
      <c r="G71" s="19">
        <f>VLOOKUP(B71,[1]Brokers!$B$9:$Z$71,7,0)</f>
        <v>0</v>
      </c>
      <c r="H71" s="19">
        <f>VLOOKUP(B71,[1]Brokers!$B$9:$AB$66,24,0)</f>
        <v>0</v>
      </c>
      <c r="I71" s="19">
        <f>VLOOKUP(B71,[1]Brokers!$B$9:$M$66,12,0)</f>
        <v>0</v>
      </c>
      <c r="J71" s="19">
        <f>VLOOKUP(B71,[1]Brokers!$B$9:$R$66,17,0)</f>
        <v>0</v>
      </c>
      <c r="K71" s="19">
        <f>VLOOKUP(B71,[1]Brokers!$B$9:$T$66,19,0)</f>
        <v>0</v>
      </c>
      <c r="L71" s="20">
        <f t="shared" si="0"/>
        <v>0</v>
      </c>
      <c r="M71" s="21">
        <f>VLOOKUP(B71,[2]Sheet7!$B$9:$AB$66,27,0)</f>
        <v>0</v>
      </c>
      <c r="N71" s="22">
        <f>M71/$M$74</f>
        <v>0</v>
      </c>
      <c r="O71" s="19"/>
      <c r="P71" s="25"/>
    </row>
    <row r="72" spans="1:16" x14ac:dyDescent="0.25">
      <c r="A72" s="14">
        <v>57</v>
      </c>
      <c r="B72" s="15" t="s">
        <v>128</v>
      </c>
      <c r="C72" s="16" t="s">
        <v>129</v>
      </c>
      <c r="D72" s="17" t="s">
        <v>17</v>
      </c>
      <c r="E72" s="18" t="s">
        <v>17</v>
      </c>
      <c r="F72" s="18"/>
      <c r="G72" s="19">
        <f>VLOOKUP(B72,[1]Brokers!$B$9:$Z$71,7,0)</f>
        <v>0</v>
      </c>
      <c r="H72" s="19">
        <f>VLOOKUP(B72,[1]Brokers!$B$9:$AB$66,24,0)</f>
        <v>0</v>
      </c>
      <c r="I72" s="19">
        <f>VLOOKUP(B72,[1]Brokers!$B$9:$M$66,12,0)</f>
        <v>0</v>
      </c>
      <c r="J72" s="19">
        <f>VLOOKUP(B72,[1]Brokers!$B$9:$R$66,17,0)</f>
        <v>0</v>
      </c>
      <c r="K72" s="19">
        <f>VLOOKUP(B72,[1]Brokers!$B$9:$T$66,19,0)</f>
        <v>0</v>
      </c>
      <c r="L72" s="20">
        <f t="shared" si="0"/>
        <v>0</v>
      </c>
      <c r="M72" s="21">
        <f>VLOOKUP(B72,[2]Sheet7!$B$9:$AB$66,27,0)</f>
        <v>0</v>
      </c>
      <c r="N72" s="22">
        <f>M72/$M$74</f>
        <v>0</v>
      </c>
      <c r="O72" s="19"/>
      <c r="P72" s="25"/>
    </row>
    <row r="73" spans="1:16" x14ac:dyDescent="0.25">
      <c r="A73" s="14">
        <v>58</v>
      </c>
      <c r="B73" s="15" t="s">
        <v>130</v>
      </c>
      <c r="C73" s="16" t="s">
        <v>131</v>
      </c>
      <c r="D73" s="17" t="s">
        <v>17</v>
      </c>
      <c r="E73" s="18"/>
      <c r="F73" s="18" t="s">
        <v>17</v>
      </c>
      <c r="G73" s="19">
        <f>VLOOKUP(B73,[1]Brokers!$B$9:$Z$71,7,0)</f>
        <v>0</v>
      </c>
      <c r="H73" s="19">
        <f>VLOOKUP(B73,[1]Brokers!$B$9:$AB$66,24,0)</f>
        <v>0</v>
      </c>
      <c r="I73" s="19">
        <f>VLOOKUP(B73,[1]Brokers!$B$9:$M$66,12,0)</f>
        <v>0</v>
      </c>
      <c r="J73" s="19">
        <f>VLOOKUP(B73,[1]Brokers!$B$9:$R$66,17,0)</f>
        <v>0</v>
      </c>
      <c r="K73" s="19">
        <f>VLOOKUP(B73,[1]Brokers!$B$9:$T$66,19,0)</f>
        <v>0</v>
      </c>
      <c r="L73" s="20">
        <f t="shared" si="0"/>
        <v>0</v>
      </c>
      <c r="M73" s="21">
        <f>VLOOKUP(B73,[2]Sheet7!$B$9:$AB$66,27,0)</f>
        <v>0</v>
      </c>
      <c r="N73" s="22">
        <f>M73/$M$74</f>
        <v>0</v>
      </c>
      <c r="O73" s="19"/>
      <c r="P73" s="25"/>
    </row>
    <row r="74" spans="1:16" ht="16.5" thickBot="1" x14ac:dyDescent="0.3">
      <c r="A74" s="41" t="s">
        <v>8</v>
      </c>
      <c r="B74" s="42"/>
      <c r="C74" s="43"/>
      <c r="D74" s="26">
        <f t="shared" ref="D74:E74" si="1">COUNTA(D16:D73)</f>
        <v>57</v>
      </c>
      <c r="E74" s="26">
        <f t="shared" si="1"/>
        <v>24</v>
      </c>
      <c r="F74" s="26">
        <f>COUNTA(F16:F73)</f>
        <v>14</v>
      </c>
      <c r="G74" s="27">
        <f t="shared" ref="G74:L74" si="2">SUM(G16:G73)</f>
        <v>1921399446.98</v>
      </c>
      <c r="H74" s="27">
        <f t="shared" si="2"/>
        <v>22563888020</v>
      </c>
      <c r="I74" s="27">
        <f t="shared" si="2"/>
        <v>0</v>
      </c>
      <c r="J74" s="27">
        <f t="shared" si="2"/>
        <v>1551944020</v>
      </c>
      <c r="K74" s="27">
        <f t="shared" si="2"/>
        <v>50398364475</v>
      </c>
      <c r="L74" s="27">
        <f t="shared" si="2"/>
        <v>76435595961.97998</v>
      </c>
      <c r="M74" s="27">
        <f>SUM(M16:M73)</f>
        <v>666988756267.86035</v>
      </c>
      <c r="N74" s="32">
        <f>SUM(N16:N73)</f>
        <v>0.99999999999999944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3" t="s">
        <v>132</v>
      </c>
      <c r="C76" s="33"/>
      <c r="D76" s="33"/>
      <c r="E76" s="33"/>
      <c r="F76" s="33"/>
      <c r="H76" s="31"/>
      <c r="K76" s="29"/>
      <c r="L76" s="29"/>
      <c r="O76" s="28"/>
      <c r="P76" s="25"/>
    </row>
    <row r="77" spans="1:16" ht="27.6" customHeight="1" x14ac:dyDescent="0.25">
      <c r="C77" s="34"/>
      <c r="D77" s="34"/>
      <c r="E77" s="34"/>
      <c r="F77" s="3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ageMargins left="0.7" right="0.7" top="0.75" bottom="0.75" header="0.3" footer="0.3"/>
  <pageSetup paperSize="9" scale="46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2017-08-04T09:04:37Z</cp:lastPrinted>
  <dcterms:created xsi:type="dcterms:W3CDTF">2017-06-09T07:51:20Z</dcterms:created>
  <dcterms:modified xsi:type="dcterms:W3CDTF">2017-08-04T09:07:40Z</dcterms:modified>
</cp:coreProperties>
</file>