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Sheet1!$A$1:$N$71</definedName>
  </definedNames>
  <calcPr calcId="152511"/>
</workbook>
</file>

<file path=xl/calcChain.xml><?xml version="1.0" encoding="utf-8"?>
<calcChain xmlns="http://schemas.openxmlformats.org/spreadsheetml/2006/main">
  <c r="J17" i="1" l="1"/>
  <c r="J18" i="1"/>
  <c r="J19" i="1"/>
  <c r="J22" i="1"/>
  <c r="J20" i="1"/>
  <c r="J21" i="1"/>
  <c r="J23" i="1"/>
  <c r="J25" i="1"/>
  <c r="J24" i="1"/>
  <c r="J26" i="1"/>
  <c r="J27" i="1"/>
  <c r="J28" i="1"/>
  <c r="J30" i="1"/>
  <c r="J31" i="1"/>
  <c r="J32" i="1"/>
  <c r="J29" i="1"/>
  <c r="J33" i="1"/>
  <c r="J34" i="1"/>
  <c r="J35" i="1"/>
  <c r="J36" i="1"/>
  <c r="J37" i="1"/>
  <c r="J38" i="1"/>
  <c r="J39" i="1"/>
  <c r="J40" i="1"/>
  <c r="J42" i="1"/>
  <c r="J41" i="1"/>
  <c r="J44" i="1"/>
  <c r="J47" i="1"/>
  <c r="J48" i="1"/>
  <c r="J46" i="1"/>
  <c r="J49" i="1"/>
  <c r="J50" i="1"/>
  <c r="J51" i="1"/>
  <c r="J52" i="1"/>
  <c r="J43" i="1"/>
  <c r="J54" i="1"/>
  <c r="J53" i="1"/>
  <c r="J55" i="1"/>
  <c r="J57" i="1"/>
  <c r="J58" i="1"/>
  <c r="J56" i="1"/>
  <c r="J60" i="1"/>
  <c r="J59" i="1"/>
  <c r="J45" i="1"/>
  <c r="J61" i="1"/>
  <c r="J62" i="1"/>
  <c r="J63" i="1"/>
  <c r="J64" i="1"/>
  <c r="J65" i="1"/>
  <c r="J66" i="1"/>
  <c r="J67" i="1"/>
  <c r="J16" i="1"/>
  <c r="H17" i="1"/>
  <c r="H18" i="1"/>
  <c r="H19" i="1"/>
  <c r="H22" i="1"/>
  <c r="H20" i="1"/>
  <c r="H21" i="1"/>
  <c r="H23" i="1"/>
  <c r="H25" i="1"/>
  <c r="H24" i="1"/>
  <c r="H26" i="1"/>
  <c r="H27" i="1"/>
  <c r="H28" i="1"/>
  <c r="H30" i="1"/>
  <c r="H31" i="1"/>
  <c r="H32" i="1"/>
  <c r="H29" i="1"/>
  <c r="H33" i="1"/>
  <c r="H34" i="1"/>
  <c r="H35" i="1"/>
  <c r="H36" i="1"/>
  <c r="H37" i="1"/>
  <c r="H38" i="1"/>
  <c r="H39" i="1"/>
  <c r="H40" i="1"/>
  <c r="H42" i="1"/>
  <c r="H41" i="1"/>
  <c r="H44" i="1"/>
  <c r="H47" i="1"/>
  <c r="H48" i="1"/>
  <c r="H46" i="1"/>
  <c r="H49" i="1"/>
  <c r="H50" i="1"/>
  <c r="H51" i="1"/>
  <c r="H52" i="1"/>
  <c r="H43" i="1"/>
  <c r="H54" i="1"/>
  <c r="H53" i="1"/>
  <c r="H55" i="1"/>
  <c r="H57" i="1"/>
  <c r="H58" i="1"/>
  <c r="H56" i="1"/>
  <c r="H60" i="1"/>
  <c r="H59" i="1"/>
  <c r="H45" i="1"/>
  <c r="H61" i="1"/>
  <c r="H62" i="1"/>
  <c r="H63" i="1"/>
  <c r="H64" i="1"/>
  <c r="H65" i="1"/>
  <c r="H66" i="1"/>
  <c r="H67" i="1"/>
  <c r="H16" i="1"/>
  <c r="G17" i="1"/>
  <c r="G18" i="1"/>
  <c r="G19" i="1"/>
  <c r="G22" i="1"/>
  <c r="G20" i="1"/>
  <c r="G21" i="1"/>
  <c r="G23" i="1"/>
  <c r="G25" i="1"/>
  <c r="G24" i="1"/>
  <c r="G26" i="1"/>
  <c r="G27" i="1"/>
  <c r="G28" i="1"/>
  <c r="G30" i="1"/>
  <c r="G31" i="1"/>
  <c r="G32" i="1"/>
  <c r="G29" i="1"/>
  <c r="G33" i="1"/>
  <c r="G34" i="1"/>
  <c r="G35" i="1"/>
  <c r="G36" i="1"/>
  <c r="G37" i="1"/>
  <c r="G38" i="1"/>
  <c r="G39" i="1"/>
  <c r="G40" i="1"/>
  <c r="G42" i="1"/>
  <c r="G41" i="1"/>
  <c r="G44" i="1"/>
  <c r="G47" i="1"/>
  <c r="G48" i="1"/>
  <c r="G46" i="1"/>
  <c r="G49" i="1"/>
  <c r="G50" i="1"/>
  <c r="G51" i="1"/>
  <c r="G52" i="1"/>
  <c r="G43" i="1"/>
  <c r="G54" i="1"/>
  <c r="G53" i="1"/>
  <c r="G55" i="1"/>
  <c r="G57" i="1"/>
  <c r="G58" i="1"/>
  <c r="G56" i="1"/>
  <c r="G60" i="1"/>
  <c r="G59" i="1"/>
  <c r="G45" i="1"/>
  <c r="G61" i="1"/>
  <c r="G62" i="1"/>
  <c r="G63" i="1"/>
  <c r="G64" i="1"/>
  <c r="G65" i="1"/>
  <c r="G66" i="1"/>
  <c r="G67" i="1"/>
  <c r="G16" i="1"/>
  <c r="C16" i="1" l="1"/>
  <c r="C18" i="1"/>
  <c r="C21" i="1"/>
  <c r="C19" i="1"/>
  <c r="C20" i="1"/>
  <c r="C25" i="1"/>
  <c r="C23" i="1"/>
  <c r="C22" i="1"/>
  <c r="C24" i="1"/>
  <c r="C27" i="1"/>
  <c r="C17" i="1"/>
  <c r="C26" i="1"/>
  <c r="C32" i="1"/>
  <c r="C29" i="1"/>
  <c r="C36" i="1"/>
  <c r="C39" i="1"/>
  <c r="C34" i="1"/>
  <c r="C38" i="1"/>
  <c r="C28" i="1"/>
  <c r="C31" i="1"/>
  <c r="C30" i="1"/>
  <c r="C33" i="1"/>
  <c r="C41" i="1"/>
  <c r="C44" i="1"/>
  <c r="C50" i="1"/>
  <c r="C51" i="1"/>
  <c r="C40" i="1"/>
  <c r="C42" i="1"/>
  <c r="C47" i="1"/>
  <c r="C37" i="1"/>
  <c r="C49" i="1"/>
  <c r="C52" i="1"/>
  <c r="C48" i="1"/>
  <c r="C46" i="1"/>
  <c r="C53" i="1"/>
  <c r="C55" i="1"/>
  <c r="C43" i="1"/>
  <c r="C57" i="1"/>
  <c r="C58" i="1"/>
  <c r="C54" i="1"/>
  <c r="C60" i="1"/>
  <c r="C35" i="1"/>
  <c r="C56" i="1"/>
  <c r="C45" i="1"/>
  <c r="C59" i="1"/>
  <c r="C61" i="1"/>
  <c r="C63" i="1"/>
  <c r="C64" i="1"/>
  <c r="C65" i="1"/>
  <c r="C66" i="1"/>
  <c r="C62" i="1"/>
  <c r="C67" i="1"/>
  <c r="K68" i="1" l="1"/>
  <c r="F68" i="1"/>
  <c r="E68" i="1"/>
  <c r="D68" i="1"/>
  <c r="I67" i="1"/>
  <c r="I62" i="1"/>
  <c r="I66" i="1"/>
  <c r="I65" i="1"/>
  <c r="I64" i="1"/>
  <c r="I63" i="1"/>
  <c r="I61" i="1"/>
  <c r="I59" i="1"/>
  <c r="I45" i="1"/>
  <c r="I56" i="1"/>
  <c r="I35" i="1"/>
  <c r="I60" i="1"/>
  <c r="I54" i="1"/>
  <c r="I58" i="1"/>
  <c r="I57" i="1"/>
  <c r="I43" i="1"/>
  <c r="I55" i="1"/>
  <c r="I53" i="1"/>
  <c r="I46" i="1"/>
  <c r="I48" i="1"/>
  <c r="I52" i="1"/>
  <c r="I49" i="1"/>
  <c r="I37" i="1"/>
  <c r="I47" i="1"/>
  <c r="I42" i="1"/>
  <c r="I40" i="1"/>
  <c r="I51" i="1"/>
  <c r="I50" i="1"/>
  <c r="I44" i="1"/>
  <c r="I41" i="1"/>
  <c r="I33" i="1"/>
  <c r="I30" i="1"/>
  <c r="I31" i="1"/>
  <c r="I28" i="1"/>
  <c r="I38" i="1"/>
  <c r="I34" i="1"/>
  <c r="I39" i="1"/>
  <c r="I36" i="1"/>
  <c r="I29" i="1"/>
  <c r="I32" i="1"/>
  <c r="I26" i="1"/>
  <c r="I17" i="1"/>
  <c r="I27" i="1"/>
  <c r="I24" i="1"/>
  <c r="I22" i="1"/>
  <c r="I23" i="1"/>
  <c r="I25" i="1"/>
  <c r="I20" i="1"/>
  <c r="I19" i="1"/>
  <c r="I21" i="1"/>
  <c r="I18" i="1"/>
  <c r="J68" i="1"/>
  <c r="I16" i="1"/>
  <c r="H68" i="1" l="1"/>
  <c r="G68" i="1"/>
  <c r="L21" i="1"/>
  <c r="M21" i="1" s="1"/>
  <c r="L20" i="1"/>
  <c r="M20" i="1" s="1"/>
  <c r="L18" i="1"/>
  <c r="M18" i="1" s="1"/>
  <c r="L19" i="1"/>
  <c r="M19" i="1" s="1"/>
  <c r="L25" i="1"/>
  <c r="M25" i="1" s="1"/>
  <c r="L23" i="1"/>
  <c r="M23" i="1" s="1"/>
  <c r="L22" i="1"/>
  <c r="M22" i="1" s="1"/>
  <c r="L24" i="1"/>
  <c r="M24" i="1" s="1"/>
  <c r="L27" i="1"/>
  <c r="M27" i="1" s="1"/>
  <c r="L17" i="1"/>
  <c r="M17" i="1" s="1"/>
  <c r="L26" i="1"/>
  <c r="M26" i="1" s="1"/>
  <c r="L32" i="1"/>
  <c r="M32" i="1" s="1"/>
  <c r="L29" i="1"/>
  <c r="M29" i="1" s="1"/>
  <c r="L36" i="1"/>
  <c r="M36" i="1" s="1"/>
  <c r="L39" i="1"/>
  <c r="M39" i="1" s="1"/>
  <c r="L34" i="1"/>
  <c r="M34" i="1" s="1"/>
  <c r="L38" i="1"/>
  <c r="M38" i="1" s="1"/>
  <c r="L28" i="1"/>
  <c r="M28" i="1" s="1"/>
  <c r="L31" i="1"/>
  <c r="M31" i="1" s="1"/>
  <c r="L30" i="1"/>
  <c r="M30" i="1" s="1"/>
  <c r="L33" i="1"/>
  <c r="M33" i="1" s="1"/>
  <c r="L41" i="1"/>
  <c r="M41" i="1" s="1"/>
  <c r="L44" i="1"/>
  <c r="M44" i="1" s="1"/>
  <c r="L50" i="1"/>
  <c r="M50" i="1" s="1"/>
  <c r="L51" i="1"/>
  <c r="M51" i="1" s="1"/>
  <c r="L40" i="1"/>
  <c r="M40" i="1" s="1"/>
  <c r="L42" i="1"/>
  <c r="M42" i="1" s="1"/>
  <c r="L47" i="1"/>
  <c r="M47" i="1" s="1"/>
  <c r="L37" i="1"/>
  <c r="M37" i="1" s="1"/>
  <c r="L49" i="1"/>
  <c r="M49" i="1" s="1"/>
  <c r="L52" i="1"/>
  <c r="M52" i="1" s="1"/>
  <c r="L48" i="1"/>
  <c r="M48" i="1" s="1"/>
  <c r="L46" i="1"/>
  <c r="M46" i="1" s="1"/>
  <c r="L53" i="1"/>
  <c r="M53" i="1" s="1"/>
  <c r="L55" i="1"/>
  <c r="M55" i="1" s="1"/>
  <c r="L43" i="1"/>
  <c r="M43" i="1" s="1"/>
  <c r="L57" i="1"/>
  <c r="M57" i="1" s="1"/>
  <c r="L58" i="1"/>
  <c r="M58" i="1" s="1"/>
  <c r="L54" i="1"/>
  <c r="M54" i="1" s="1"/>
  <c r="L60" i="1"/>
  <c r="M60" i="1" s="1"/>
  <c r="L35" i="1"/>
  <c r="M35" i="1" s="1"/>
  <c r="L56" i="1"/>
  <c r="M56" i="1" s="1"/>
  <c r="L45" i="1"/>
  <c r="M45" i="1" s="1"/>
  <c r="L59" i="1"/>
  <c r="M59" i="1" s="1"/>
  <c r="L61" i="1"/>
  <c r="M61" i="1" s="1"/>
  <c r="L63" i="1"/>
  <c r="M63" i="1" s="1"/>
  <c r="L64" i="1"/>
  <c r="M64" i="1" s="1"/>
  <c r="L65" i="1"/>
  <c r="M65" i="1" s="1"/>
  <c r="L66" i="1"/>
  <c r="M66" i="1" s="1"/>
  <c r="L62" i="1"/>
  <c r="M62" i="1" s="1"/>
  <c r="L67" i="1"/>
  <c r="M67" i="1" s="1"/>
  <c r="L16" i="1"/>
  <c r="M16" i="1" s="1"/>
  <c r="I68" i="1"/>
  <c r="L68" i="1" l="1"/>
  <c r="M68" i="1" l="1"/>
  <c r="N51" i="1" s="1"/>
  <c r="N39" i="1" l="1"/>
  <c r="N37" i="1"/>
  <c r="N54" i="1"/>
  <c r="N17" i="1"/>
  <c r="N26" i="1"/>
  <c r="N52" i="1"/>
  <c r="N63" i="1"/>
  <c r="N59" i="1"/>
  <c r="N47" i="1"/>
  <c r="N20" i="1"/>
  <c r="N36" i="1"/>
  <c r="N45" i="1"/>
  <c r="N65" i="1"/>
  <c r="N35" i="1"/>
  <c r="N16" i="1"/>
  <c r="N32" i="1"/>
  <c r="N57" i="1"/>
  <c r="N56" i="1"/>
  <c r="N18" i="1"/>
  <c r="N21" i="1"/>
  <c r="N42" i="1"/>
  <c r="N55" i="1"/>
  <c r="N67" i="1"/>
  <c r="N22" i="1"/>
  <c r="N40" i="1"/>
  <c r="N58" i="1"/>
  <c r="N31" i="1"/>
  <c r="N30" i="1"/>
  <c r="N29" i="1"/>
  <c r="N62" i="1"/>
  <c r="N33" i="1"/>
  <c r="N34" i="1"/>
  <c r="N49" i="1"/>
  <c r="N41" i="1"/>
  <c r="N25" i="1"/>
  <c r="N61" i="1"/>
  <c r="N24" i="1"/>
  <c r="N23" i="1"/>
  <c r="N28" i="1"/>
  <c r="N64" i="1"/>
  <c r="N48" i="1"/>
  <c r="N43" i="1"/>
  <c r="N50" i="1"/>
  <c r="N44" i="1"/>
  <c r="N66" i="1"/>
  <c r="N19" i="1"/>
  <c r="N53" i="1"/>
  <c r="N38" i="1"/>
  <c r="N27" i="1"/>
  <c r="N60" i="1"/>
  <c r="N46" i="1"/>
  <c r="N68" i="1" l="1"/>
</calcChain>
</file>

<file path=xl/sharedStrings.xml><?xml version="1.0" encoding="utf-8"?>
<sst xmlns="http://schemas.openxmlformats.org/spreadsheetml/2006/main" count="163" uniqueCount="74">
  <si>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</si>
  <si>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</si>
  <si>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</si>
  <si>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</si>
  <si>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</si>
  <si>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</si>
  <si>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</si>
  <si>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</si>
  <si>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</si>
  <si>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</si>
  <si>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</si>
  <si>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</si>
  <si>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</si>
  <si>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</si>
  <si>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</si>
  <si>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</si>
  <si>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</si>
  <si>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</si>
  <si>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</si>
  <si>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</si>
  <si>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</si>
  <si>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</si>
  <si>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</si>
  <si>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</si>
  <si>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</si>
  <si>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</si>
  <si>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</si>
  <si>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</si>
  <si>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</si>
  <si>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</si>
  <si>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</si>
  <si>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</si>
  <si>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</si>
  <si>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</si>
  <si>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</si>
  <si>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</si>
  <si>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</si>
  <si>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</si>
  <si>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</si>
  <si>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</si>
  <si>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</si>
  <si>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</si>
  <si>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</si>
  <si>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</si>
  <si>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</si>
  <si>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</si>
  <si>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</si>
  <si>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</si>
  <si>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</si>
  <si>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</si>
  <si>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</si>
  <si>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</si>
  <si>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</si>
  <si>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</si>
  <si>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</si>
  <si>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</si>
  <si>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</si>
  <si>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</si>
  <si>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</si>
  <si>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</si>
  <si>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</si>
  <si>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</si>
  <si>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</si>
  <si>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</si>
  <si>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</si>
  <si>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</si>
  <si>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</si>
  <si>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</si>
  <si>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</si>
  <si>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</si>
  <si>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</si>
  <si>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</si>
  <si>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Trading value of April</t>
  </si>
  <si>
    <t>As of  April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</si>
</sst>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33571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2%20Ariljaanii%20tai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1%20Ariljaanii%20tailan%20E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3%20Ariljaanii%20tailan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630324650.92999995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8946443050.9300003</v>
          </cell>
          <cell r="N16">
            <v>9389544416.1800003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179538227.30000001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2198232127.3000002</v>
          </cell>
          <cell r="N17">
            <v>4358931405.3400002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1272458454.4000001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1678299054.4000001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282505387.54000002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328625587.54000002</v>
          </cell>
          <cell r="N19">
            <v>2370200710.5500002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537528996.29999995</v>
          </cell>
          <cell r="N20">
            <v>857884503.54999995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552606935.79999995</v>
          </cell>
          <cell r="N21">
            <v>849473769.53999996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274140321.02999997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438884921.02999997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7267055.2799999993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391427455.27999997</v>
          </cell>
          <cell r="N23">
            <v>400836443.27999997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198540489.61000001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232280489.61000001</v>
          </cell>
          <cell r="N24">
            <v>381188487.04000002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64587067.290000007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53972221.200000003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61252221.200000003</v>
          </cell>
          <cell r="N27">
            <v>208244598.74000001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149443115.69999999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53280666.200000003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53800666.200000003</v>
          </cell>
          <cell r="N31">
            <v>106693805.15000001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89204125.159999996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36119868.649999999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43808868.649999999</v>
          </cell>
          <cell r="N34">
            <v>88628421.349999994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72101616.180000007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67794932.400000006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50304492.299999997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51894492.299999997</v>
          </cell>
          <cell r="N37">
            <v>62182846.299999997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27960872.399999999</v>
          </cell>
          <cell r="N38">
            <v>49745758.899999999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44578790.289999999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41432026.100000001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38777829.359999999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5674417.2000000002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30972817.199999999</v>
          </cell>
          <cell r="N46">
            <v>34853677.280000001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19539213.800000001</v>
          </cell>
          <cell r="N49">
            <v>19621933.800000001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15354573.199999999</v>
          </cell>
          <cell r="N50">
            <v>15683333.199999999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 xml:space="preserve"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53653</v>
          </cell>
          <cell r="G10">
            <v>46174586</v>
          </cell>
          <cell r="H10">
            <v>46174586</v>
          </cell>
          <cell r="W10">
            <v>0</v>
          </cell>
          <cell r="X10">
            <v>53653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335</v>
          </cell>
          <cell r="E11">
            <v>97485</v>
          </cell>
          <cell r="F11">
            <v>0</v>
          </cell>
          <cell r="G11">
            <v>0</v>
          </cell>
          <cell r="H11">
            <v>97485</v>
          </cell>
          <cell r="W11">
            <v>0</v>
          </cell>
          <cell r="X11">
            <v>335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1821839</v>
          </cell>
          <cell r="E12">
            <v>79230289.400000006</v>
          </cell>
          <cell r="F12">
            <v>2053735</v>
          </cell>
          <cell r="G12">
            <v>135969735.56999999</v>
          </cell>
          <cell r="H12">
            <v>215200024.97</v>
          </cell>
          <cell r="W12">
            <v>0</v>
          </cell>
          <cell r="X12">
            <v>3875574</v>
          </cell>
        </row>
        <row r="13">
          <cell r="B13" t="str">
            <v>ARGB</v>
          </cell>
          <cell r="C13" t="str">
            <v>Аргай бэст ХХК</v>
          </cell>
          <cell r="D13">
            <v>31</v>
          </cell>
          <cell r="E13">
            <v>198400</v>
          </cell>
          <cell r="F13">
            <v>745</v>
          </cell>
          <cell r="G13">
            <v>372500</v>
          </cell>
          <cell r="H13">
            <v>570900</v>
          </cell>
          <cell r="W13">
            <v>0</v>
          </cell>
          <cell r="X13">
            <v>776</v>
          </cell>
        </row>
        <row r="14">
          <cell r="B14" t="str">
            <v>BATS</v>
          </cell>
          <cell r="C14" t="str">
            <v>Батс ХХК</v>
          </cell>
          <cell r="D14">
            <v>362064</v>
          </cell>
          <cell r="E14">
            <v>24698455.399999999</v>
          </cell>
          <cell r="F14">
            <v>328732</v>
          </cell>
          <cell r="G14">
            <v>48353953</v>
          </cell>
          <cell r="H14">
            <v>73052408.400000006</v>
          </cell>
          <cell r="W14">
            <v>0</v>
          </cell>
          <cell r="X14">
            <v>690796</v>
          </cell>
        </row>
        <row r="15">
          <cell r="B15" t="str">
            <v>BDSC</v>
          </cell>
          <cell r="C15" t="str">
            <v>БиДиСек ХК</v>
          </cell>
          <cell r="D15">
            <v>652136</v>
          </cell>
          <cell r="E15">
            <v>136292635.86000001</v>
          </cell>
          <cell r="F15">
            <v>1082890</v>
          </cell>
          <cell r="G15">
            <v>244311576.09999999</v>
          </cell>
          <cell r="H15">
            <v>380604211.96000004</v>
          </cell>
          <cell r="W15">
            <v>0</v>
          </cell>
          <cell r="X15">
            <v>1735026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12348</v>
          </cell>
          <cell r="E18">
            <v>5856606.0199999996</v>
          </cell>
          <cell r="F18">
            <v>223681</v>
          </cell>
          <cell r="G18">
            <v>42946617.600000001</v>
          </cell>
          <cell r="H18">
            <v>48803223.620000005</v>
          </cell>
          <cell r="W18">
            <v>0</v>
          </cell>
          <cell r="X18">
            <v>236029</v>
          </cell>
        </row>
        <row r="19">
          <cell r="B19" t="str">
            <v>BSK</v>
          </cell>
          <cell r="C19" t="str">
            <v>BLUE SKY</v>
          </cell>
          <cell r="D19">
            <v>3000</v>
          </cell>
          <cell r="E19">
            <v>430000</v>
          </cell>
          <cell r="F19">
            <v>50187</v>
          </cell>
          <cell r="G19">
            <v>8890447.5</v>
          </cell>
          <cell r="H19">
            <v>9320447.5</v>
          </cell>
          <cell r="W19">
            <v>0</v>
          </cell>
          <cell r="X19">
            <v>53187</v>
          </cell>
        </row>
        <row r="20">
          <cell r="B20" t="str">
            <v>BULG</v>
          </cell>
          <cell r="C20" t="str">
            <v>Булган брокер ХХК</v>
          </cell>
          <cell r="D20">
            <v>24901</v>
          </cell>
          <cell r="E20">
            <v>943971</v>
          </cell>
          <cell r="F20">
            <v>10247</v>
          </cell>
          <cell r="G20">
            <v>3248719</v>
          </cell>
          <cell r="H20">
            <v>4192690</v>
          </cell>
          <cell r="W20">
            <v>0</v>
          </cell>
          <cell r="X20">
            <v>35148</v>
          </cell>
        </row>
        <row r="21">
          <cell r="B21" t="str">
            <v>BUMB</v>
          </cell>
          <cell r="C21" t="str">
            <v>Бумбат-Алтай ХХК</v>
          </cell>
          <cell r="D21">
            <v>471077</v>
          </cell>
          <cell r="E21">
            <v>142837136.25999999</v>
          </cell>
          <cell r="F21">
            <v>721617</v>
          </cell>
          <cell r="G21">
            <v>199283053.31999999</v>
          </cell>
          <cell r="H21">
            <v>342120189.57999998</v>
          </cell>
          <cell r="W21">
            <v>0</v>
          </cell>
          <cell r="X21">
            <v>1192694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1239780</v>
          </cell>
          <cell r="E22">
            <v>94487524.710000008</v>
          </cell>
          <cell r="F22">
            <v>1368635</v>
          </cell>
          <cell r="G22">
            <v>152026601.43000001</v>
          </cell>
          <cell r="H22">
            <v>246514126.14000002</v>
          </cell>
          <cell r="S22">
            <v>6506</v>
          </cell>
          <cell r="T22">
            <v>665540520</v>
          </cell>
          <cell r="U22">
            <v>9564</v>
          </cell>
          <cell r="V22">
            <v>981583480</v>
          </cell>
          <cell r="W22">
            <v>1647124000</v>
          </cell>
          <cell r="X22">
            <v>2624485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15433</v>
          </cell>
          <cell r="E24">
            <v>5739033.5</v>
          </cell>
          <cell r="F24">
            <v>3852</v>
          </cell>
          <cell r="G24">
            <v>2363500</v>
          </cell>
          <cell r="H24">
            <v>8102533.5</v>
          </cell>
          <cell r="W24">
            <v>0</v>
          </cell>
          <cell r="X24">
            <v>19285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2192</v>
          </cell>
          <cell r="E26">
            <v>3821900</v>
          </cell>
          <cell r="F26">
            <v>24966</v>
          </cell>
          <cell r="G26">
            <v>14069843</v>
          </cell>
          <cell r="H26">
            <v>17891743</v>
          </cell>
          <cell r="W26">
            <v>0</v>
          </cell>
          <cell r="X26">
            <v>27158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0</v>
          </cell>
          <cell r="E28">
            <v>0</v>
          </cell>
          <cell r="F28">
            <v>40127</v>
          </cell>
          <cell r="G28">
            <v>11350183.859999999</v>
          </cell>
          <cell r="H28">
            <v>11350183.859999999</v>
          </cell>
          <cell r="W28">
            <v>0</v>
          </cell>
          <cell r="X28">
            <v>40127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620</v>
          </cell>
          <cell r="E29">
            <v>328207.2</v>
          </cell>
          <cell r="F29">
            <v>201</v>
          </cell>
          <cell r="G29">
            <v>98830</v>
          </cell>
          <cell r="H29">
            <v>427037.2</v>
          </cell>
          <cell r="W29">
            <v>0</v>
          </cell>
          <cell r="X29">
            <v>821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4270</v>
          </cell>
          <cell r="E33">
            <v>3076050</v>
          </cell>
          <cell r="F33">
            <v>2500</v>
          </cell>
          <cell r="G33">
            <v>1495000</v>
          </cell>
          <cell r="H33">
            <v>4571050</v>
          </cell>
          <cell r="W33">
            <v>0</v>
          </cell>
          <cell r="X33">
            <v>6770</v>
          </cell>
        </row>
        <row r="34">
          <cell r="B34" t="str">
            <v>GAUL</v>
          </cell>
          <cell r="C34" t="str">
            <v>Гаүли ХХК</v>
          </cell>
          <cell r="D34">
            <v>193728</v>
          </cell>
          <cell r="E34">
            <v>57627719.700000003</v>
          </cell>
          <cell r="F34">
            <v>156813</v>
          </cell>
          <cell r="G34">
            <v>41278976.520000003</v>
          </cell>
          <cell r="H34">
            <v>98906696.219999999</v>
          </cell>
          <cell r="U34">
            <v>130</v>
          </cell>
          <cell r="V34">
            <v>12992200</v>
          </cell>
          <cell r="W34">
            <v>12992200</v>
          </cell>
          <cell r="X34">
            <v>350671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1289</v>
          </cell>
          <cell r="E35">
            <v>8240400</v>
          </cell>
          <cell r="F35">
            <v>0</v>
          </cell>
          <cell r="G35">
            <v>0</v>
          </cell>
          <cell r="H35">
            <v>8240400</v>
          </cell>
          <cell r="W35">
            <v>0</v>
          </cell>
          <cell r="X35">
            <v>1289</v>
          </cell>
        </row>
        <row r="36">
          <cell r="B36" t="str">
            <v>GDSC</v>
          </cell>
          <cell r="C36" t="str">
            <v>Гүүдсек ХХК</v>
          </cell>
          <cell r="D36">
            <v>5821</v>
          </cell>
          <cell r="E36">
            <v>5768306.1500000004</v>
          </cell>
          <cell r="F36">
            <v>12850</v>
          </cell>
          <cell r="G36">
            <v>6902921.7999999998</v>
          </cell>
          <cell r="H36">
            <v>12671227.949999999</v>
          </cell>
          <cell r="W36">
            <v>0</v>
          </cell>
          <cell r="X36">
            <v>18671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1957548</v>
          </cell>
          <cell r="E37">
            <v>557517863.17999995</v>
          </cell>
          <cell r="F37">
            <v>1151717</v>
          </cell>
          <cell r="G37">
            <v>219096742.86000001</v>
          </cell>
          <cell r="H37">
            <v>776614606.03999996</v>
          </cell>
          <cell r="W37">
            <v>0</v>
          </cell>
          <cell r="X37">
            <v>3109265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33259</v>
          </cell>
          <cell r="G38">
            <v>20022845</v>
          </cell>
          <cell r="H38">
            <v>20022845</v>
          </cell>
          <cell r="W38">
            <v>0</v>
          </cell>
          <cell r="X38">
            <v>33259</v>
          </cell>
        </row>
        <row r="39">
          <cell r="B39" t="str">
            <v>HUN</v>
          </cell>
          <cell r="C39" t="str">
            <v>Хүннү Эмпайр ХХК</v>
          </cell>
          <cell r="D39">
            <v>2711</v>
          </cell>
          <cell r="E39">
            <v>1292688</v>
          </cell>
          <cell r="F39">
            <v>32172</v>
          </cell>
          <cell r="G39">
            <v>10281877.1</v>
          </cell>
          <cell r="H39">
            <v>11574565.1</v>
          </cell>
          <cell r="W39">
            <v>0</v>
          </cell>
          <cell r="X39">
            <v>34883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1870</v>
          </cell>
          <cell r="E42">
            <v>672429</v>
          </cell>
          <cell r="F42">
            <v>0</v>
          </cell>
          <cell r="G42">
            <v>0</v>
          </cell>
          <cell r="H42">
            <v>672429</v>
          </cell>
          <cell r="W42">
            <v>0</v>
          </cell>
          <cell r="X42">
            <v>1870</v>
          </cell>
        </row>
        <row r="43">
          <cell r="B43" t="str">
            <v>MERG</v>
          </cell>
          <cell r="C43" t="str">
            <v>Мэргэн санаа ХХК</v>
          </cell>
          <cell r="D43">
            <v>17349</v>
          </cell>
          <cell r="E43">
            <v>4564594</v>
          </cell>
          <cell r="F43">
            <v>1533</v>
          </cell>
          <cell r="G43">
            <v>1448695.18</v>
          </cell>
          <cell r="H43">
            <v>6013289.1799999997</v>
          </cell>
          <cell r="W43">
            <v>0</v>
          </cell>
          <cell r="X43">
            <v>18882</v>
          </cell>
        </row>
        <row r="44">
          <cell r="B44" t="str">
            <v>MIBG</v>
          </cell>
          <cell r="C44" t="str">
            <v>Эм Ай Би Жи ХХК</v>
          </cell>
          <cell r="D44">
            <v>56</v>
          </cell>
          <cell r="E44">
            <v>31360</v>
          </cell>
          <cell r="F44">
            <v>1633</v>
          </cell>
          <cell r="G44">
            <v>11986725</v>
          </cell>
          <cell r="H44">
            <v>12018085</v>
          </cell>
          <cell r="W44">
            <v>0</v>
          </cell>
          <cell r="X44">
            <v>1689</v>
          </cell>
        </row>
        <row r="45">
          <cell r="B45" t="str">
            <v>MICC</v>
          </cell>
          <cell r="C45" t="str">
            <v>Эм Ай Си Си ХХК</v>
          </cell>
          <cell r="D45">
            <v>3150</v>
          </cell>
          <cell r="E45">
            <v>248818.5</v>
          </cell>
          <cell r="F45">
            <v>123197</v>
          </cell>
          <cell r="G45">
            <v>47516637</v>
          </cell>
          <cell r="H45">
            <v>47765455.5</v>
          </cell>
          <cell r="W45">
            <v>0</v>
          </cell>
          <cell r="X45">
            <v>126347</v>
          </cell>
        </row>
        <row r="46">
          <cell r="B46" t="str">
            <v>MNET</v>
          </cell>
          <cell r="C46" t="str">
            <v>Ард секюритиз ХХК</v>
          </cell>
          <cell r="D46">
            <v>2718322</v>
          </cell>
          <cell r="E46">
            <v>392259763.17000002</v>
          </cell>
          <cell r="F46">
            <v>2416063</v>
          </cell>
          <cell r="G46">
            <v>261998952.42000002</v>
          </cell>
          <cell r="H46">
            <v>654258715.59000003</v>
          </cell>
          <cell r="W46">
            <v>0</v>
          </cell>
          <cell r="X46">
            <v>5134385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4130</v>
          </cell>
          <cell r="E48">
            <v>1111376</v>
          </cell>
          <cell r="F48">
            <v>3611</v>
          </cell>
          <cell r="G48">
            <v>1372188.5</v>
          </cell>
          <cell r="H48">
            <v>2483564.5</v>
          </cell>
          <cell r="W48">
            <v>0</v>
          </cell>
          <cell r="X48">
            <v>7741</v>
          </cell>
        </row>
        <row r="49">
          <cell r="B49" t="str">
            <v>MSEC</v>
          </cell>
          <cell r="C49" t="str">
            <v>Монсек ХХК</v>
          </cell>
          <cell r="D49">
            <v>21475</v>
          </cell>
          <cell r="E49">
            <v>6438991.25</v>
          </cell>
          <cell r="F49">
            <v>50096</v>
          </cell>
          <cell r="G49">
            <v>10470592.92</v>
          </cell>
          <cell r="H49">
            <v>16909584.170000002</v>
          </cell>
          <cell r="W49">
            <v>0</v>
          </cell>
          <cell r="X49">
            <v>71571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115582</v>
          </cell>
          <cell r="E51">
            <v>40410653.200000003</v>
          </cell>
          <cell r="F51">
            <v>260814</v>
          </cell>
          <cell r="G51">
            <v>49581029.689999998</v>
          </cell>
          <cell r="H51">
            <v>89991682.890000001</v>
          </cell>
          <cell r="S51">
            <v>3188</v>
          </cell>
          <cell r="T51">
            <v>329035160</v>
          </cell>
          <cell r="W51">
            <v>329035160</v>
          </cell>
          <cell r="X51">
            <v>379584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5325</v>
          </cell>
          <cell r="E52">
            <v>399375</v>
          </cell>
          <cell r="F52">
            <v>10100</v>
          </cell>
          <cell r="G52">
            <v>3442202</v>
          </cell>
          <cell r="H52">
            <v>3841577</v>
          </cell>
          <cell r="W52">
            <v>0</v>
          </cell>
          <cell r="X52">
            <v>15425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24443</v>
          </cell>
          <cell r="E54">
            <v>4216642.0999999996</v>
          </cell>
          <cell r="F54">
            <v>210</v>
          </cell>
          <cell r="G54">
            <v>301490</v>
          </cell>
          <cell r="H54">
            <v>4518132.0999999996</v>
          </cell>
          <cell r="W54">
            <v>0</v>
          </cell>
          <cell r="X54">
            <v>24653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18</v>
          </cell>
          <cell r="G55">
            <v>18018</v>
          </cell>
          <cell r="H55">
            <v>18018</v>
          </cell>
          <cell r="W55">
            <v>0</v>
          </cell>
          <cell r="X55">
            <v>18</v>
          </cell>
        </row>
        <row r="56">
          <cell r="B56" t="str">
            <v>SGC</v>
          </cell>
          <cell r="C56" t="str">
            <v>Эс Жи Капитал ХХК</v>
          </cell>
          <cell r="D56">
            <v>20</v>
          </cell>
          <cell r="E56">
            <v>3970</v>
          </cell>
          <cell r="F56">
            <v>0</v>
          </cell>
          <cell r="G56">
            <v>0</v>
          </cell>
          <cell r="H56">
            <v>3970</v>
          </cell>
          <cell r="W56">
            <v>0</v>
          </cell>
          <cell r="X56">
            <v>20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729272</v>
          </cell>
          <cell r="E58">
            <v>141169643.12</v>
          </cell>
          <cell r="F58">
            <v>468415</v>
          </cell>
          <cell r="G58">
            <v>110296349.45</v>
          </cell>
          <cell r="H58">
            <v>251465992.56999999</v>
          </cell>
          <cell r="W58">
            <v>0</v>
          </cell>
          <cell r="X58">
            <v>1197687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63319</v>
          </cell>
          <cell r="G59">
            <v>19030715.350000001</v>
          </cell>
          <cell r="H59">
            <v>19030715.350000001</v>
          </cell>
          <cell r="W59">
            <v>0</v>
          </cell>
          <cell r="X59">
            <v>63319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55414</v>
          </cell>
          <cell r="E60">
            <v>8789311</v>
          </cell>
          <cell r="F60">
            <v>6863</v>
          </cell>
          <cell r="G60">
            <v>2438181</v>
          </cell>
          <cell r="H60">
            <v>11227492</v>
          </cell>
          <cell r="W60">
            <v>0</v>
          </cell>
          <cell r="X60">
            <v>62277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714595</v>
          </cell>
          <cell r="E61">
            <v>183449317.55000001</v>
          </cell>
          <cell r="F61">
            <v>629483</v>
          </cell>
          <cell r="G61">
            <v>198230890.03999999</v>
          </cell>
          <cell r="H61">
            <v>381680207.59000003</v>
          </cell>
          <cell r="W61">
            <v>0</v>
          </cell>
          <cell r="X61">
            <v>1344078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390</v>
          </cell>
          <cell r="E62">
            <v>379080</v>
          </cell>
          <cell r="F62">
            <v>0</v>
          </cell>
          <cell r="G62">
            <v>0</v>
          </cell>
          <cell r="H62">
            <v>379080</v>
          </cell>
          <cell r="W62">
            <v>0</v>
          </cell>
          <cell r="X62">
            <v>390</v>
          </cell>
        </row>
        <row r="63">
          <cell r="B63" t="str">
            <v>TTOL</v>
          </cell>
          <cell r="C63" t="str">
            <v>Апекс Капитал ҮЦК</v>
          </cell>
          <cell r="D63">
            <v>492794</v>
          </cell>
          <cell r="E63">
            <v>86491640.790000007</v>
          </cell>
          <cell r="F63">
            <v>239168</v>
          </cell>
          <cell r="G63">
            <v>54386642.75</v>
          </cell>
          <cell r="H63">
            <v>140878283.54000002</v>
          </cell>
          <cell r="W63">
            <v>0</v>
          </cell>
          <cell r="X63">
            <v>731962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3042</v>
          </cell>
          <cell r="E64">
            <v>373496.9</v>
          </cell>
          <cell r="F64">
            <v>36474</v>
          </cell>
          <cell r="G64">
            <v>15346454</v>
          </cell>
          <cell r="H64">
            <v>15719950.9</v>
          </cell>
          <cell r="W64">
            <v>0</v>
          </cell>
          <cell r="X64">
            <v>39516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275</v>
          </cell>
          <cell r="G66">
            <v>1760000</v>
          </cell>
          <cell r="H66">
            <v>1760000</v>
          </cell>
          <cell r="W66">
            <v>0</v>
          </cell>
          <cell r="X66">
            <v>275</v>
          </cell>
        </row>
        <row r="67">
          <cell r="B67" t="str">
            <v>ZRGD</v>
          </cell>
          <cell r="C67" t="str">
            <v>Зэргэд ХХК</v>
          </cell>
          <cell r="D67">
            <v>22202</v>
          </cell>
          <cell r="E67">
            <v>5258536</v>
          </cell>
          <cell r="F67">
            <v>36703</v>
          </cell>
          <cell r="G67">
            <v>6589396</v>
          </cell>
          <cell r="H67">
            <v>11847932</v>
          </cell>
          <cell r="W67">
            <v>0</v>
          </cell>
          <cell r="X67">
            <v>58905</v>
          </cell>
        </row>
        <row r="68">
          <cell r="B68" t="str">
            <v>нийт</v>
          </cell>
          <cell r="D68">
            <v>11700554</v>
          </cell>
          <cell r="E68">
            <v>2004753668.9600003</v>
          </cell>
          <cell r="F68">
            <v>11700554</v>
          </cell>
          <cell r="G68">
            <v>2004753668.96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9694</v>
          </cell>
          <cell r="T68">
            <v>994575680</v>
          </cell>
          <cell r="U68">
            <v>9694</v>
          </cell>
          <cell r="V68">
            <v>994575680</v>
          </cell>
          <cell r="X68">
            <v>23420496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37640445863.229996</v>
          </cell>
          <cell r="H16">
            <v>70707000</v>
          </cell>
          <cell r="I16">
            <v>0</v>
          </cell>
          <cell r="J16">
            <v>168063093</v>
          </cell>
          <cell r="K16">
            <v>0</v>
          </cell>
          <cell r="L16">
            <v>37879215956.229996</v>
          </cell>
          <cell r="M16">
            <v>47268760372.409996</v>
          </cell>
        </row>
        <row r="17">
          <cell r="B17" t="str">
            <v>ARD</v>
          </cell>
          <cell r="C17" t="str">
            <v>ARD CAPITAL GROUP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1701224094.8900001</v>
          </cell>
          <cell r="H17">
            <v>0</v>
          </cell>
          <cell r="I17">
            <v>0</v>
          </cell>
          <cell r="J17">
            <v>6963866303</v>
          </cell>
          <cell r="K17">
            <v>0</v>
          </cell>
          <cell r="L17">
            <v>8665090397.8899994</v>
          </cell>
          <cell r="M17">
            <v>8929591428.7600002</v>
          </cell>
        </row>
        <row r="18">
          <cell r="B18" t="str">
            <v>BZIN</v>
          </cell>
          <cell r="C18" t="str">
            <v>MIRAE ASSET SECURITIES MONGOLIA</v>
          </cell>
          <cell r="D18" t="str">
            <v>●</v>
          </cell>
          <cell r="E18" t="str">
            <v>●</v>
          </cell>
          <cell r="F18"/>
          <cell r="G18">
            <v>344978419.14999998</v>
          </cell>
          <cell r="H18">
            <v>2250205050</v>
          </cell>
          <cell r="I18">
            <v>0</v>
          </cell>
          <cell r="J18">
            <v>76371903</v>
          </cell>
          <cell r="K18">
            <v>0</v>
          </cell>
          <cell r="L18">
            <v>2671555372.1500001</v>
          </cell>
          <cell r="M18">
            <v>7030486777.4899998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2959414754.3800001</v>
          </cell>
          <cell r="H19">
            <v>0</v>
          </cell>
          <cell r="I19">
            <v>0</v>
          </cell>
          <cell r="J19">
            <v>62339787</v>
          </cell>
          <cell r="K19">
            <v>0</v>
          </cell>
          <cell r="L19">
            <v>3021754541.3800001</v>
          </cell>
          <cell r="M19">
            <v>5391955251.9300003</v>
          </cell>
        </row>
        <row r="20">
          <cell r="B20" t="str">
            <v>TNGR</v>
          </cell>
          <cell r="C20" t="str">
            <v>TENGER CAPITAL</v>
          </cell>
          <cell r="D20" t="str">
            <v>●</v>
          </cell>
          <cell r="E20"/>
          <cell r="F20" t="str">
            <v>●</v>
          </cell>
          <cell r="G20">
            <v>6734478.8599999994</v>
          </cell>
          <cell r="H20">
            <v>3600000000</v>
          </cell>
          <cell r="I20">
            <v>0</v>
          </cell>
          <cell r="J20">
            <v>12173652</v>
          </cell>
          <cell r="K20">
            <v>0</v>
          </cell>
          <cell r="L20">
            <v>3618908130.8600001</v>
          </cell>
          <cell r="M20">
            <v>4019744574.1400003</v>
          </cell>
        </row>
        <row r="21">
          <cell r="B21" t="str">
            <v>MNET</v>
          </cell>
          <cell r="C21" t="str">
            <v>ARD SECURITIES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1438363162.8899999</v>
          </cell>
          <cell r="H21">
            <v>0</v>
          </cell>
          <cell r="I21">
            <v>0</v>
          </cell>
          <cell r="J21">
            <v>1615341353</v>
          </cell>
          <cell r="K21">
            <v>0</v>
          </cell>
          <cell r="L21">
            <v>3053704515.8899999</v>
          </cell>
          <cell r="M21">
            <v>3911589019.4399996</v>
          </cell>
        </row>
        <row r="22">
          <cell r="B22" t="str">
            <v>BDSC</v>
          </cell>
          <cell r="C22" t="str">
            <v>BDSEC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779061374.19000006</v>
          </cell>
          <cell r="H22">
            <v>0</v>
          </cell>
          <cell r="I22">
            <v>0</v>
          </cell>
          <cell r="J22">
            <v>554124261</v>
          </cell>
          <cell r="K22">
            <v>0</v>
          </cell>
          <cell r="L22">
            <v>1333185635.1900001</v>
          </cell>
          <cell r="M22">
            <v>3838924183.6800003</v>
          </cell>
        </row>
        <row r="23">
          <cell r="B23" t="str">
            <v>STIN</v>
          </cell>
          <cell r="C23" t="str">
            <v>STANDART INVESTMENT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426960870.29999995</v>
          </cell>
          <cell r="H23">
            <v>0</v>
          </cell>
          <cell r="I23">
            <v>0</v>
          </cell>
          <cell r="J23">
            <v>433005588</v>
          </cell>
          <cell r="K23">
            <v>0</v>
          </cell>
          <cell r="L23">
            <v>859966458.29999995</v>
          </cell>
          <cell r="M23">
            <v>1563826082.8</v>
          </cell>
        </row>
        <row r="24">
          <cell r="B24" t="str">
            <v>TDB</v>
          </cell>
          <cell r="C24" t="str">
            <v>TDB CAPITAL</v>
          </cell>
          <cell r="D24" t="str">
            <v>●</v>
          </cell>
          <cell r="E24" t="str">
            <v>●</v>
          </cell>
          <cell r="F24"/>
          <cell r="G24">
            <v>361046680.77999997</v>
          </cell>
          <cell r="H24">
            <v>0</v>
          </cell>
          <cell r="I24">
            <v>0</v>
          </cell>
          <cell r="J24">
            <v>61877601</v>
          </cell>
          <cell r="K24">
            <v>0</v>
          </cell>
          <cell r="L24">
            <v>422924281.77999997</v>
          </cell>
          <cell r="M24">
            <v>1272398051.3199999</v>
          </cell>
        </row>
        <row r="25">
          <cell r="B25" t="str">
            <v>NOVL</v>
          </cell>
          <cell r="C25" t="str">
            <v>NOVEL INVESTMENT</v>
          </cell>
          <cell r="D25" t="str">
            <v>●</v>
          </cell>
          <cell r="E25" t="str">
            <v>●</v>
          </cell>
          <cell r="F25"/>
          <cell r="G25">
            <v>205790367.00999999</v>
          </cell>
          <cell r="H25">
            <v>531751260</v>
          </cell>
          <cell r="I25">
            <v>0</v>
          </cell>
          <cell r="J25">
            <v>128653839</v>
          </cell>
          <cell r="K25">
            <v>0</v>
          </cell>
          <cell r="L25">
            <v>866195466.00999999</v>
          </cell>
          <cell r="M25">
            <v>1247383953.05</v>
          </cell>
        </row>
        <row r="26">
          <cell r="B26" t="str">
            <v>TTOL</v>
          </cell>
          <cell r="C26" t="str">
            <v>APEX CAPITAL</v>
          </cell>
          <cell r="D26" t="str">
            <v>●</v>
          </cell>
          <cell r="E26"/>
          <cell r="F26"/>
          <cell r="G26">
            <v>335607135</v>
          </cell>
          <cell r="H26">
            <v>0</v>
          </cell>
          <cell r="I26">
            <v>0</v>
          </cell>
          <cell r="J26">
            <v>47392533</v>
          </cell>
          <cell r="K26">
            <v>0</v>
          </cell>
          <cell r="L26">
            <v>382999668</v>
          </cell>
          <cell r="M26">
            <v>591244266.74000001</v>
          </cell>
        </row>
        <row r="27">
          <cell r="B27" t="str">
            <v>GAUL</v>
          </cell>
          <cell r="C27" t="str">
            <v>GAULI</v>
          </cell>
          <cell r="D27" t="str">
            <v>●</v>
          </cell>
          <cell r="E27"/>
          <cell r="F27"/>
          <cell r="G27">
            <v>92260785.260000005</v>
          </cell>
          <cell r="H27">
            <v>41343950</v>
          </cell>
          <cell r="I27">
            <v>0</v>
          </cell>
          <cell r="J27">
            <v>32641866</v>
          </cell>
          <cell r="K27">
            <v>0</v>
          </cell>
          <cell r="L27">
            <v>166246601.25999999</v>
          </cell>
          <cell r="M27">
            <v>510786151.54000002</v>
          </cell>
        </row>
        <row r="28">
          <cell r="B28" t="str">
            <v>MSEC</v>
          </cell>
          <cell r="C28" t="str">
            <v>MONSEC</v>
          </cell>
          <cell r="D28" t="str">
            <v>●</v>
          </cell>
          <cell r="E28"/>
          <cell r="F28"/>
          <cell r="G28">
            <v>155311902.44999999</v>
          </cell>
          <cell r="H28">
            <v>0</v>
          </cell>
          <cell r="I28">
            <v>0</v>
          </cell>
          <cell r="J28">
            <v>26330832</v>
          </cell>
          <cell r="K28">
            <v>0</v>
          </cell>
          <cell r="L28">
            <v>181642734.44999999</v>
          </cell>
          <cell r="M28">
            <v>270271155.79999995</v>
          </cell>
        </row>
        <row r="29">
          <cell r="B29" t="str">
            <v>GDEV</v>
          </cell>
          <cell r="C29" t="str">
            <v>GRANDDEVELOPMENT</v>
          </cell>
          <cell r="D29" t="str">
            <v>●</v>
          </cell>
          <cell r="E29"/>
          <cell r="F29"/>
          <cell r="G29">
            <v>183178858.75</v>
          </cell>
          <cell r="H29">
            <v>0</v>
          </cell>
          <cell r="I29">
            <v>0</v>
          </cell>
          <cell r="J29">
            <v>1287819</v>
          </cell>
          <cell r="K29">
            <v>0</v>
          </cell>
          <cell r="L29">
            <v>184466677.75</v>
          </cell>
          <cell r="M29">
            <v>252261610.15000001</v>
          </cell>
        </row>
        <row r="30">
          <cell r="B30" t="str">
            <v>ZRGD</v>
          </cell>
          <cell r="C30" t="str">
            <v>ZERGED</v>
          </cell>
          <cell r="D30" t="str">
            <v>●</v>
          </cell>
          <cell r="E30"/>
          <cell r="F30"/>
          <cell r="G30">
            <v>48723821.899999999</v>
          </cell>
          <cell r="H30">
            <v>0</v>
          </cell>
          <cell r="I30">
            <v>0</v>
          </cell>
          <cell r="J30">
            <v>107828577</v>
          </cell>
          <cell r="K30">
            <v>0</v>
          </cell>
          <cell r="L30">
            <v>156552398.90000001</v>
          </cell>
          <cell r="M30">
            <v>228654015.08000001</v>
          </cell>
        </row>
        <row r="31">
          <cell r="B31" t="str">
            <v>GDSC</v>
          </cell>
          <cell r="C31" t="str">
            <v>GOODSEC</v>
          </cell>
          <cell r="D31" t="str">
            <v>●</v>
          </cell>
          <cell r="E31"/>
          <cell r="F31"/>
          <cell r="G31">
            <v>55288312.32</v>
          </cell>
          <cell r="H31">
            <v>0</v>
          </cell>
          <cell r="I31">
            <v>0</v>
          </cell>
          <cell r="J31">
            <v>7420815</v>
          </cell>
          <cell r="K31">
            <v>0</v>
          </cell>
          <cell r="L31">
            <v>62709127.32</v>
          </cell>
          <cell r="M31">
            <v>222304443.31999999</v>
          </cell>
        </row>
        <row r="32">
          <cell r="B32" t="str">
            <v>BATS</v>
          </cell>
          <cell r="C32" t="str">
            <v>BATS</v>
          </cell>
          <cell r="D32" t="str">
            <v>●</v>
          </cell>
          <cell r="E32"/>
          <cell r="F32"/>
          <cell r="G32">
            <v>36322978.299999997</v>
          </cell>
          <cell r="H32">
            <v>0</v>
          </cell>
          <cell r="I32">
            <v>0</v>
          </cell>
          <cell r="J32">
            <v>10970235</v>
          </cell>
          <cell r="K32">
            <v>0</v>
          </cell>
          <cell r="L32">
            <v>47293213.299999997</v>
          </cell>
          <cell r="M32">
            <v>198430299.30000001</v>
          </cell>
        </row>
        <row r="33">
          <cell r="B33" t="str">
            <v>BLMB</v>
          </cell>
          <cell r="C33" t="str">
            <v>BLOOMSBURY SECURITIES</v>
          </cell>
          <cell r="D33" t="str">
            <v>●</v>
          </cell>
          <cell r="E33"/>
          <cell r="F33"/>
          <cell r="G33">
            <v>66398144.530000001</v>
          </cell>
          <cell r="H33">
            <v>0</v>
          </cell>
          <cell r="I33">
            <v>0</v>
          </cell>
          <cell r="J33">
            <v>54035667</v>
          </cell>
          <cell r="K33">
            <v>0</v>
          </cell>
          <cell r="L33">
            <v>120433811.53</v>
          </cell>
          <cell r="M33">
            <v>182616657.82999998</v>
          </cell>
        </row>
        <row r="34">
          <cell r="B34" t="str">
            <v>TABO</v>
          </cell>
          <cell r="C34" t="str">
            <v>TAVAN BOGD</v>
          </cell>
          <cell r="D34" t="str">
            <v>●</v>
          </cell>
          <cell r="E34"/>
          <cell r="F34"/>
          <cell r="G34">
            <v>55634765.649999999</v>
          </cell>
          <cell r="H34">
            <v>0</v>
          </cell>
          <cell r="I34">
            <v>0</v>
          </cell>
          <cell r="J34">
            <v>29969271</v>
          </cell>
          <cell r="K34">
            <v>0</v>
          </cell>
          <cell r="L34">
            <v>85604036.650000006</v>
          </cell>
          <cell r="M34">
            <v>179751156.65000001</v>
          </cell>
        </row>
        <row r="35">
          <cell r="B35" t="str">
            <v>GNDX</v>
          </cell>
          <cell r="C35" t="str">
            <v>GENDEX</v>
          </cell>
          <cell r="D35" t="str">
            <v>●</v>
          </cell>
          <cell r="E35"/>
          <cell r="F35"/>
          <cell r="G35">
            <v>164910269.75999999</v>
          </cell>
          <cell r="H35">
            <v>0</v>
          </cell>
          <cell r="I35">
            <v>0</v>
          </cell>
          <cell r="J35">
            <v>6970941</v>
          </cell>
          <cell r="K35">
            <v>0</v>
          </cell>
          <cell r="L35">
            <v>171881210.75999999</v>
          </cell>
          <cell r="M35">
            <v>175147210.75999999</v>
          </cell>
        </row>
        <row r="36">
          <cell r="B36" t="str">
            <v>MIBG</v>
          </cell>
          <cell r="C36" t="str">
            <v>MIBG</v>
          </cell>
          <cell r="D36" t="str">
            <v>●</v>
          </cell>
          <cell r="E36" t="str">
            <v>●</v>
          </cell>
          <cell r="F36"/>
          <cell r="G36">
            <v>6149440</v>
          </cell>
          <cell r="H36">
            <v>0</v>
          </cell>
          <cell r="I36">
            <v>0</v>
          </cell>
          <cell r="J36">
            <v>4167450</v>
          </cell>
          <cell r="K36">
            <v>0</v>
          </cell>
          <cell r="L36">
            <v>10316890</v>
          </cell>
          <cell r="M36">
            <v>159760005.69999999</v>
          </cell>
        </row>
        <row r="37">
          <cell r="B37" t="str">
            <v>TCHB</v>
          </cell>
          <cell r="C37" t="str">
            <v>TULGAT CHANDMANI BAYAN</v>
          </cell>
          <cell r="D37" t="str">
            <v>●</v>
          </cell>
          <cell r="E37"/>
          <cell r="F37"/>
          <cell r="G37">
            <v>50794720.420000002</v>
          </cell>
          <cell r="H37">
            <v>0</v>
          </cell>
          <cell r="I37">
            <v>0</v>
          </cell>
          <cell r="J37">
            <v>63863640</v>
          </cell>
          <cell r="K37">
            <v>0</v>
          </cell>
          <cell r="L37">
            <v>114658360.42</v>
          </cell>
          <cell r="M37">
            <v>150462236.59999999</v>
          </cell>
        </row>
        <row r="38">
          <cell r="B38" t="str">
            <v>DRBR</v>
          </cell>
          <cell r="C38" t="str">
            <v>DARKHAN BROKER</v>
          </cell>
          <cell r="D38" t="str">
            <v>●</v>
          </cell>
          <cell r="E38" t="str">
            <v>●</v>
          </cell>
          <cell r="F38"/>
          <cell r="G38">
            <v>13703290.140000001</v>
          </cell>
          <cell r="H38">
            <v>0</v>
          </cell>
          <cell r="I38">
            <v>0</v>
          </cell>
          <cell r="J38">
            <v>37192608</v>
          </cell>
          <cell r="K38">
            <v>0</v>
          </cell>
          <cell r="L38">
            <v>50895898.140000001</v>
          </cell>
          <cell r="M38">
            <v>140100023.30000001</v>
          </cell>
        </row>
        <row r="39">
          <cell r="B39" t="str">
            <v>CTRL</v>
          </cell>
          <cell r="C39" t="str">
            <v xml:space="preserve">CENTRAL SECURITIES </v>
          </cell>
          <cell r="D39" t="str">
            <v>●</v>
          </cell>
          <cell r="E39" t="str">
            <v>●</v>
          </cell>
          <cell r="F39"/>
          <cell r="G39">
            <v>31569034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31569034</v>
          </cell>
          <cell r="M39">
            <v>138262839.15000001</v>
          </cell>
        </row>
        <row r="40">
          <cell r="B40" t="str">
            <v>DELG</v>
          </cell>
          <cell r="C40" t="str">
            <v>DELGERKHANGAI SECURITIES</v>
          </cell>
          <cell r="D40" t="str">
            <v>●</v>
          </cell>
          <cell r="E40"/>
          <cell r="F40"/>
          <cell r="G40">
            <v>36694396.950000003</v>
          </cell>
          <cell r="H40">
            <v>0</v>
          </cell>
          <cell r="I40">
            <v>0</v>
          </cell>
          <cell r="J40">
            <v>486000</v>
          </cell>
          <cell r="K40">
            <v>0</v>
          </cell>
          <cell r="L40">
            <v>37180396.950000003</v>
          </cell>
          <cell r="M40">
            <v>75958226.310000002</v>
          </cell>
        </row>
        <row r="41">
          <cell r="B41" t="str">
            <v>HUN</v>
          </cell>
          <cell r="C41" t="str">
            <v>HUNNU EMPIRE</v>
          </cell>
          <cell r="D41" t="str">
            <v>●</v>
          </cell>
          <cell r="E41" t="str">
            <v>●</v>
          </cell>
          <cell r="F41"/>
          <cell r="G41">
            <v>13138286.01</v>
          </cell>
          <cell r="H41">
            <v>0</v>
          </cell>
          <cell r="I41">
            <v>0</v>
          </cell>
          <cell r="J41">
            <v>16563042</v>
          </cell>
          <cell r="K41">
            <v>0</v>
          </cell>
          <cell r="L41">
            <v>29701328.009999998</v>
          </cell>
          <cell r="M41">
            <v>68343123.75</v>
          </cell>
        </row>
        <row r="42">
          <cell r="B42" t="str">
            <v>UNDR</v>
          </cell>
          <cell r="C42" t="str">
            <v>UNDURKHAAN INVEST</v>
          </cell>
          <cell r="D42" t="str">
            <v>●</v>
          </cell>
          <cell r="E42"/>
          <cell r="F42"/>
          <cell r="G42">
            <v>12533487.300000001</v>
          </cell>
          <cell r="H42">
            <v>0</v>
          </cell>
          <cell r="I42">
            <v>0</v>
          </cell>
          <cell r="J42">
            <v>2195829</v>
          </cell>
          <cell r="K42">
            <v>0</v>
          </cell>
          <cell r="L42">
            <v>14729316.300000001</v>
          </cell>
          <cell r="M42">
            <v>64475075.200000003</v>
          </cell>
        </row>
        <row r="43">
          <cell r="B43" t="str">
            <v>MERG</v>
          </cell>
          <cell r="C43" t="str">
            <v>MERGEN SANAA</v>
          </cell>
          <cell r="D43" t="str">
            <v>●</v>
          </cell>
          <cell r="E43"/>
          <cell r="F43"/>
          <cell r="G43">
            <v>915844</v>
          </cell>
          <cell r="H43">
            <v>0</v>
          </cell>
          <cell r="I43">
            <v>0</v>
          </cell>
          <cell r="J43">
            <v>9596718</v>
          </cell>
          <cell r="K43">
            <v>0</v>
          </cell>
          <cell r="L43">
            <v>10512562</v>
          </cell>
          <cell r="M43">
            <v>55091352.289999999</v>
          </cell>
        </row>
        <row r="44">
          <cell r="B44" t="str">
            <v>ZGB</v>
          </cell>
          <cell r="C44" t="str">
            <v>ZGB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7829117.4000000004</v>
          </cell>
          <cell r="H44">
            <v>0</v>
          </cell>
          <cell r="I44">
            <v>0</v>
          </cell>
          <cell r="J44">
            <v>834462</v>
          </cell>
          <cell r="K44">
            <v>0</v>
          </cell>
          <cell r="L44">
            <v>8663579.4000000004</v>
          </cell>
          <cell r="M44">
            <v>46138334.399999999</v>
          </cell>
        </row>
        <row r="45">
          <cell r="B45" t="str">
            <v>LFTI</v>
          </cell>
          <cell r="C45" t="str">
            <v>LIFETIME INVESTMENT</v>
          </cell>
          <cell r="D45" t="str">
            <v>●</v>
          </cell>
          <cell r="E45"/>
          <cell r="F45"/>
          <cell r="G45">
            <v>12816415.9</v>
          </cell>
          <cell r="H45">
            <v>0</v>
          </cell>
          <cell r="I45">
            <v>0</v>
          </cell>
          <cell r="J45">
            <v>2100897</v>
          </cell>
          <cell r="K45">
            <v>0</v>
          </cell>
          <cell r="L45">
            <v>14917312.9</v>
          </cell>
          <cell r="M45">
            <v>45807837.899999999</v>
          </cell>
        </row>
        <row r="46">
          <cell r="B46" t="str">
            <v>BULG</v>
          </cell>
          <cell r="C46" t="str">
            <v>BULGAN BROKER</v>
          </cell>
          <cell r="D46" t="str">
            <v>●</v>
          </cell>
          <cell r="E46"/>
          <cell r="F46"/>
          <cell r="G46">
            <v>4969473.5</v>
          </cell>
          <cell r="H46">
            <v>0</v>
          </cell>
          <cell r="I46">
            <v>0</v>
          </cell>
          <cell r="J46">
            <v>20192166</v>
          </cell>
          <cell r="K46"/>
          <cell r="L46">
            <v>25161639.5</v>
          </cell>
          <cell r="M46">
            <v>44783573.299999997</v>
          </cell>
        </row>
        <row r="47">
          <cell r="B47" t="str">
            <v>MSDQ</v>
          </cell>
          <cell r="C47" t="str">
            <v>MASDAQ</v>
          </cell>
          <cell r="D47" t="str">
            <v>●</v>
          </cell>
          <cell r="E47"/>
          <cell r="F47"/>
          <cell r="G47">
            <v>1563841</v>
          </cell>
          <cell r="H47">
            <v>0</v>
          </cell>
          <cell r="I47">
            <v>0</v>
          </cell>
          <cell r="J47">
            <v>6991839</v>
          </cell>
          <cell r="K47">
            <v>0</v>
          </cell>
          <cell r="L47">
            <v>8555680</v>
          </cell>
          <cell r="M47">
            <v>43409357.280000001</v>
          </cell>
        </row>
        <row r="48">
          <cell r="B48" t="str">
            <v>ARGB</v>
          </cell>
          <cell r="C48" t="str">
            <v>ARGAI BEST</v>
          </cell>
          <cell r="D48" t="str">
            <v>●</v>
          </cell>
          <cell r="E48"/>
          <cell r="F48"/>
          <cell r="G48">
            <v>1355611.96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1355611.96</v>
          </cell>
          <cell r="M48">
            <v>42787638.060000002</v>
          </cell>
        </row>
        <row r="49">
          <cell r="B49" t="str">
            <v>SECP</v>
          </cell>
          <cell r="C49" t="str">
            <v>SECAP</v>
          </cell>
          <cell r="D49" t="str">
            <v>●</v>
          </cell>
          <cell r="E49" t="str">
            <v>●</v>
          </cell>
          <cell r="F49"/>
          <cell r="G49">
            <v>155417</v>
          </cell>
          <cell r="H49">
            <v>0</v>
          </cell>
          <cell r="I49">
            <v>0</v>
          </cell>
          <cell r="J49">
            <v>162</v>
          </cell>
          <cell r="K49">
            <v>0</v>
          </cell>
          <cell r="L49">
            <v>155579</v>
          </cell>
          <cell r="M49">
            <v>40552790</v>
          </cell>
        </row>
        <row r="50">
          <cell r="B50" t="str">
            <v>SANR</v>
          </cell>
          <cell r="C50" t="str">
            <v>SANAR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1272836.1000000001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1272836.1000000001</v>
          </cell>
          <cell r="M50">
            <v>35644731.100000001</v>
          </cell>
        </row>
        <row r="51">
          <cell r="B51" t="str">
            <v>ALTN</v>
          </cell>
          <cell r="C51" t="str">
            <v>ALTAN KHOROMSOG</v>
          </cell>
          <cell r="D51" t="str">
            <v>●</v>
          </cell>
          <cell r="E51"/>
          <cell r="F51"/>
          <cell r="G51">
            <v>11201138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11201138</v>
          </cell>
          <cell r="M51">
            <v>24079969</v>
          </cell>
        </row>
        <row r="52">
          <cell r="B52" t="str">
            <v>SILS</v>
          </cell>
          <cell r="C52" t="str">
            <v>SILVER LIGHT SECURITIES</v>
          </cell>
          <cell r="D52" t="str">
            <v>●</v>
          </cell>
          <cell r="E52"/>
          <cell r="F52"/>
          <cell r="G52">
            <v>14963158</v>
          </cell>
          <cell r="H52">
            <v>0</v>
          </cell>
          <cell r="I52">
            <v>0</v>
          </cell>
          <cell r="J52">
            <v>133083</v>
          </cell>
          <cell r="K52">
            <v>0</v>
          </cell>
          <cell r="L52">
            <v>15096241</v>
          </cell>
          <cell r="M52">
            <v>22123180</v>
          </cell>
        </row>
        <row r="53">
          <cell r="B53" t="str">
            <v>BSK</v>
          </cell>
          <cell r="C53" t="str">
            <v>BLUESKY SECURITIES</v>
          </cell>
          <cell r="D53" t="str">
            <v>●</v>
          </cell>
          <cell r="E53"/>
          <cell r="F53"/>
          <cell r="G53">
            <v>823378.1</v>
          </cell>
          <cell r="H53">
            <v>0</v>
          </cell>
          <cell r="I53">
            <v>0</v>
          </cell>
          <cell r="J53">
            <v>1200582</v>
          </cell>
          <cell r="K53">
            <v>0</v>
          </cell>
          <cell r="L53">
            <v>2023960.1</v>
          </cell>
          <cell r="M53">
            <v>17707293.300000001</v>
          </cell>
        </row>
        <row r="54">
          <cell r="B54" t="str">
            <v>BLAC</v>
          </cell>
          <cell r="C54" t="str">
            <v>BLACKSTONE INTERNATIONAL</v>
          </cell>
          <cell r="D54" t="str">
            <v>●</v>
          </cell>
          <cell r="E54"/>
          <cell r="F54"/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13805200</v>
          </cell>
        </row>
        <row r="55">
          <cell r="B55" t="str">
            <v>ECM</v>
          </cell>
          <cell r="C55" t="str">
            <v>EURASIA CAPITAL HOLDING</v>
          </cell>
          <cell r="D55" t="str">
            <v>●</v>
          </cell>
          <cell r="E55"/>
          <cell r="F55"/>
          <cell r="G55">
            <v>92950</v>
          </cell>
          <cell r="H55">
            <v>0</v>
          </cell>
          <cell r="I55">
            <v>0</v>
          </cell>
          <cell r="J55">
            <v>1286118</v>
          </cell>
          <cell r="K55">
            <v>0</v>
          </cell>
          <cell r="L55">
            <v>1379068</v>
          </cell>
          <cell r="M55">
            <v>10519366</v>
          </cell>
        </row>
        <row r="56">
          <cell r="B56" t="str">
            <v>FCX</v>
          </cell>
          <cell r="C56" t="str">
            <v>FCX</v>
          </cell>
          <cell r="D56" t="str">
            <v>●</v>
          </cell>
          <cell r="E56"/>
          <cell r="F56"/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8769800</v>
          </cell>
        </row>
        <row r="57">
          <cell r="B57" t="str">
            <v>NSEC</v>
          </cell>
          <cell r="C57" t="str">
            <v>NATIONAL SECURITIES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6213422.5</v>
          </cell>
          <cell r="H57">
            <v>0</v>
          </cell>
          <cell r="I57">
            <v>0</v>
          </cell>
          <cell r="J57">
            <v>455058</v>
          </cell>
          <cell r="K57">
            <v>0</v>
          </cell>
          <cell r="L57">
            <v>6668480.5</v>
          </cell>
          <cell r="M57">
            <v>7912480.5</v>
          </cell>
        </row>
        <row r="58">
          <cell r="B58" t="str">
            <v>APS</v>
          </cell>
          <cell r="C58" t="str">
            <v>ASIA PACIFIC SECURITIES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516795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516795</v>
          </cell>
          <cell r="M58">
            <v>4756563.55</v>
          </cell>
        </row>
        <row r="59">
          <cell r="B59" t="str">
            <v>GATR</v>
          </cell>
          <cell r="C59" t="str">
            <v>GATSUURT TRADE</v>
          </cell>
          <cell r="D59" t="str">
            <v>●</v>
          </cell>
          <cell r="E59" t="str">
            <v>●</v>
          </cell>
          <cell r="F59"/>
          <cell r="G59">
            <v>1282555</v>
          </cell>
          <cell r="H59">
            <v>0</v>
          </cell>
          <cell r="I59">
            <v>0</v>
          </cell>
          <cell r="J59">
            <v>1889487</v>
          </cell>
          <cell r="K59">
            <v>0</v>
          </cell>
          <cell r="L59">
            <v>3172042</v>
          </cell>
          <cell r="M59">
            <v>4043238.4</v>
          </cell>
        </row>
        <row r="60">
          <cell r="B60" t="str">
            <v>MICC</v>
          </cell>
          <cell r="C60" t="str">
            <v>MICC</v>
          </cell>
          <cell r="D60" t="str">
            <v>●</v>
          </cell>
          <cell r="E60"/>
          <cell r="F60"/>
          <cell r="G60">
            <v>2100</v>
          </cell>
          <cell r="H60">
            <v>0</v>
          </cell>
          <cell r="I60">
            <v>0</v>
          </cell>
          <cell r="J60">
            <v>184923</v>
          </cell>
          <cell r="K60">
            <v>0</v>
          </cell>
          <cell r="L60">
            <v>187023</v>
          </cell>
          <cell r="M60">
            <v>1223693</v>
          </cell>
        </row>
        <row r="61">
          <cell r="B61" t="str">
            <v>SGC</v>
          </cell>
          <cell r="C61" t="str">
            <v>SG CAPITAL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200000</v>
          </cell>
        </row>
        <row r="62">
          <cell r="B62" t="str">
            <v>INVC</v>
          </cell>
          <cell r="C62" t="str">
            <v>INVESCORE CAPITAL</v>
          </cell>
          <cell r="D62" t="str">
            <v>●</v>
          </cell>
          <cell r="E62" t="str">
            <v>●</v>
          </cell>
          <cell r="F62"/>
          <cell r="G62">
            <v>910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910</v>
          </cell>
          <cell r="M62">
            <v>910</v>
          </cell>
        </row>
        <row r="63">
          <cell r="B63" t="str">
            <v>MONG</v>
          </cell>
          <cell r="C63" t="str">
            <v>MONGOL SECURITIES</v>
          </cell>
          <cell r="D63" t="str">
            <v>●</v>
          </cell>
          <cell r="E63" t="str">
            <v>●</v>
          </cell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CAPM</v>
          </cell>
          <cell r="C64" t="str">
            <v>CAPITAL MARKET CORPORATION</v>
          </cell>
          <cell r="D64" t="str">
            <v>●</v>
          </cell>
          <cell r="E64"/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FRON</v>
          </cell>
          <cell r="C65" t="str">
            <v>FRONTIER</v>
          </cell>
          <cell r="D65" t="str">
            <v>●</v>
          </cell>
          <cell r="E65" t="str">
            <v>●</v>
          </cell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ACE</v>
          </cell>
          <cell r="C66" t="str">
            <v>ACE AND T CAPITAL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DCF</v>
          </cell>
          <cell r="C67" t="str">
            <v>DCF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3"/>
  <sheetViews>
    <sheetView tabSelected="1" view="pageBreakPreview" zoomScale="70" zoomScaleNormal="70" zoomScaleSheetLayoutView="70" workbookViewId="0">
      <pane xSplit="3" ySplit="15" topLeftCell="E16" activePane="bottomRight" state="frozen"/>
      <selection pane="topRight" activeCell="D1" sqref="D1"/>
      <selection pane="bottomLeft" activeCell="A16" sqref="A16"/>
      <selection pane="bottomRight" activeCell="F16" sqref="F16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21" style="3" customWidth="1"/>
    <col min="9" max="10" width="21.28515625" style="1" customWidth="1"/>
    <col min="11" max="12" width="22.42578125" style="1" bestFit="1" customWidth="1"/>
    <col min="13" max="13" width="24.42578125" style="1" customWidth="1"/>
    <col min="14" max="14" width="16.7109375" style="1" customWidth="1"/>
    <col min="15" max="15" width="22.28515625" style="4" bestFit="1" customWidth="1"/>
    <col min="16" max="255" width="9.140625" style="1"/>
    <col min="256" max="256" width="4.28515625" style="1" customWidth="1"/>
    <col min="257" max="257" width="9.85546875" style="1" customWidth="1"/>
    <col min="258" max="258" width="55.42578125" style="1" bestFit="1" customWidth="1"/>
    <col min="259" max="259" width="12.85546875" style="1" customWidth="1"/>
    <col min="260" max="260" width="14.85546875" style="1" customWidth="1"/>
    <col min="261" max="261" width="14.28515625" style="1" customWidth="1"/>
    <col min="262" max="262" width="20.7109375" style="1" customWidth="1"/>
    <col min="263" max="263" width="21" style="1" customWidth="1"/>
    <col min="264" max="265" width="21.28515625" style="1" customWidth="1"/>
    <col min="266" max="267" width="22.42578125" style="1" bestFit="1" customWidth="1"/>
    <col min="268" max="268" width="22.28515625" style="1" bestFit="1" customWidth="1"/>
    <col min="269" max="269" width="16.7109375" style="1" customWidth="1"/>
    <col min="270" max="270" width="21.42578125" style="1" bestFit="1" customWidth="1"/>
    <col min="271" max="271" width="22.28515625" style="1" bestFit="1" customWidth="1"/>
    <col min="272" max="511" width="9.140625" style="1"/>
    <col min="512" max="512" width="4.28515625" style="1" customWidth="1"/>
    <col min="513" max="513" width="9.85546875" style="1" customWidth="1"/>
    <col min="514" max="514" width="55.42578125" style="1" bestFit="1" customWidth="1"/>
    <col min="515" max="515" width="12.85546875" style="1" customWidth="1"/>
    <col min="516" max="516" width="14.85546875" style="1" customWidth="1"/>
    <col min="517" max="517" width="14.28515625" style="1" customWidth="1"/>
    <col min="518" max="518" width="20.7109375" style="1" customWidth="1"/>
    <col min="519" max="519" width="21" style="1" customWidth="1"/>
    <col min="520" max="521" width="21.28515625" style="1" customWidth="1"/>
    <col min="522" max="523" width="22.42578125" style="1" bestFit="1" customWidth="1"/>
    <col min="524" max="524" width="22.28515625" style="1" bestFit="1" customWidth="1"/>
    <col min="525" max="525" width="16.7109375" style="1" customWidth="1"/>
    <col min="526" max="526" width="21.42578125" style="1" bestFit="1" customWidth="1"/>
    <col min="527" max="527" width="22.28515625" style="1" bestFit="1" customWidth="1"/>
    <col min="528" max="767" width="9.140625" style="1"/>
    <col min="768" max="768" width="4.28515625" style="1" customWidth="1"/>
    <col min="769" max="769" width="9.85546875" style="1" customWidth="1"/>
    <col min="770" max="770" width="55.42578125" style="1" bestFit="1" customWidth="1"/>
    <col min="771" max="771" width="12.85546875" style="1" customWidth="1"/>
    <col min="772" max="772" width="14.85546875" style="1" customWidth="1"/>
    <col min="773" max="773" width="14.28515625" style="1" customWidth="1"/>
    <col min="774" max="774" width="20.7109375" style="1" customWidth="1"/>
    <col min="775" max="775" width="21" style="1" customWidth="1"/>
    <col min="776" max="777" width="21.28515625" style="1" customWidth="1"/>
    <col min="778" max="779" width="22.42578125" style="1" bestFit="1" customWidth="1"/>
    <col min="780" max="780" width="22.28515625" style="1" bestFit="1" customWidth="1"/>
    <col min="781" max="781" width="16.7109375" style="1" customWidth="1"/>
    <col min="782" max="782" width="21.42578125" style="1" bestFit="1" customWidth="1"/>
    <col min="783" max="783" width="22.28515625" style="1" bestFit="1" customWidth="1"/>
    <col min="784" max="1023" width="9.140625" style="1"/>
    <col min="1024" max="1024" width="4.28515625" style="1" customWidth="1"/>
    <col min="1025" max="1025" width="9.85546875" style="1" customWidth="1"/>
    <col min="1026" max="1026" width="55.42578125" style="1" bestFit="1" customWidth="1"/>
    <col min="1027" max="1027" width="12.85546875" style="1" customWidth="1"/>
    <col min="1028" max="1028" width="14.85546875" style="1" customWidth="1"/>
    <col min="1029" max="1029" width="14.28515625" style="1" customWidth="1"/>
    <col min="1030" max="1030" width="20.7109375" style="1" customWidth="1"/>
    <col min="1031" max="1031" width="21" style="1" customWidth="1"/>
    <col min="1032" max="1033" width="21.28515625" style="1" customWidth="1"/>
    <col min="1034" max="1035" width="22.42578125" style="1" bestFit="1" customWidth="1"/>
    <col min="1036" max="1036" width="22.28515625" style="1" bestFit="1" customWidth="1"/>
    <col min="1037" max="1037" width="16.7109375" style="1" customWidth="1"/>
    <col min="1038" max="1038" width="21.42578125" style="1" bestFit="1" customWidth="1"/>
    <col min="1039" max="1039" width="22.28515625" style="1" bestFit="1" customWidth="1"/>
    <col min="1040" max="1279" width="9.140625" style="1"/>
    <col min="1280" max="1280" width="4.28515625" style="1" customWidth="1"/>
    <col min="1281" max="1281" width="9.85546875" style="1" customWidth="1"/>
    <col min="1282" max="1282" width="55.42578125" style="1" bestFit="1" customWidth="1"/>
    <col min="1283" max="1283" width="12.85546875" style="1" customWidth="1"/>
    <col min="1284" max="1284" width="14.85546875" style="1" customWidth="1"/>
    <col min="1285" max="1285" width="14.28515625" style="1" customWidth="1"/>
    <col min="1286" max="1286" width="20.7109375" style="1" customWidth="1"/>
    <col min="1287" max="1287" width="21" style="1" customWidth="1"/>
    <col min="1288" max="1289" width="21.28515625" style="1" customWidth="1"/>
    <col min="1290" max="1291" width="22.42578125" style="1" bestFit="1" customWidth="1"/>
    <col min="1292" max="1292" width="22.28515625" style="1" bestFit="1" customWidth="1"/>
    <col min="1293" max="1293" width="16.7109375" style="1" customWidth="1"/>
    <col min="1294" max="1294" width="21.42578125" style="1" bestFit="1" customWidth="1"/>
    <col min="1295" max="1295" width="22.28515625" style="1" bestFit="1" customWidth="1"/>
    <col min="1296" max="1535" width="9.140625" style="1"/>
    <col min="1536" max="1536" width="4.28515625" style="1" customWidth="1"/>
    <col min="1537" max="1537" width="9.85546875" style="1" customWidth="1"/>
    <col min="1538" max="1538" width="55.42578125" style="1" bestFit="1" customWidth="1"/>
    <col min="1539" max="1539" width="12.85546875" style="1" customWidth="1"/>
    <col min="1540" max="1540" width="14.85546875" style="1" customWidth="1"/>
    <col min="1541" max="1541" width="14.28515625" style="1" customWidth="1"/>
    <col min="1542" max="1542" width="20.7109375" style="1" customWidth="1"/>
    <col min="1543" max="1543" width="21" style="1" customWidth="1"/>
    <col min="1544" max="1545" width="21.28515625" style="1" customWidth="1"/>
    <col min="1546" max="1547" width="22.42578125" style="1" bestFit="1" customWidth="1"/>
    <col min="1548" max="1548" width="22.28515625" style="1" bestFit="1" customWidth="1"/>
    <col min="1549" max="1549" width="16.7109375" style="1" customWidth="1"/>
    <col min="1550" max="1550" width="21.42578125" style="1" bestFit="1" customWidth="1"/>
    <col min="1551" max="1551" width="22.28515625" style="1" bestFit="1" customWidth="1"/>
    <col min="1552" max="1791" width="9.140625" style="1"/>
    <col min="1792" max="1792" width="4.28515625" style="1" customWidth="1"/>
    <col min="1793" max="1793" width="9.85546875" style="1" customWidth="1"/>
    <col min="1794" max="1794" width="55.42578125" style="1" bestFit="1" customWidth="1"/>
    <col min="1795" max="1795" width="12.85546875" style="1" customWidth="1"/>
    <col min="1796" max="1796" width="14.85546875" style="1" customWidth="1"/>
    <col min="1797" max="1797" width="14.28515625" style="1" customWidth="1"/>
    <col min="1798" max="1798" width="20.7109375" style="1" customWidth="1"/>
    <col min="1799" max="1799" width="21" style="1" customWidth="1"/>
    <col min="1800" max="1801" width="21.28515625" style="1" customWidth="1"/>
    <col min="1802" max="1803" width="22.42578125" style="1" bestFit="1" customWidth="1"/>
    <col min="1804" max="1804" width="22.28515625" style="1" bestFit="1" customWidth="1"/>
    <col min="1805" max="1805" width="16.7109375" style="1" customWidth="1"/>
    <col min="1806" max="1806" width="21.42578125" style="1" bestFit="1" customWidth="1"/>
    <col min="1807" max="1807" width="22.28515625" style="1" bestFit="1" customWidth="1"/>
    <col min="1808" max="2047" width="9.140625" style="1"/>
    <col min="2048" max="2048" width="4.28515625" style="1" customWidth="1"/>
    <col min="2049" max="2049" width="9.85546875" style="1" customWidth="1"/>
    <col min="2050" max="2050" width="55.42578125" style="1" bestFit="1" customWidth="1"/>
    <col min="2051" max="2051" width="12.85546875" style="1" customWidth="1"/>
    <col min="2052" max="2052" width="14.85546875" style="1" customWidth="1"/>
    <col min="2053" max="2053" width="14.28515625" style="1" customWidth="1"/>
    <col min="2054" max="2054" width="20.7109375" style="1" customWidth="1"/>
    <col min="2055" max="2055" width="21" style="1" customWidth="1"/>
    <col min="2056" max="2057" width="21.28515625" style="1" customWidth="1"/>
    <col min="2058" max="2059" width="22.42578125" style="1" bestFit="1" customWidth="1"/>
    <col min="2060" max="2060" width="22.28515625" style="1" bestFit="1" customWidth="1"/>
    <col min="2061" max="2061" width="16.7109375" style="1" customWidth="1"/>
    <col min="2062" max="2062" width="21.42578125" style="1" bestFit="1" customWidth="1"/>
    <col min="2063" max="2063" width="22.28515625" style="1" bestFit="1" customWidth="1"/>
    <col min="2064" max="2303" width="9.140625" style="1"/>
    <col min="2304" max="2304" width="4.28515625" style="1" customWidth="1"/>
    <col min="2305" max="2305" width="9.85546875" style="1" customWidth="1"/>
    <col min="2306" max="2306" width="55.42578125" style="1" bestFit="1" customWidth="1"/>
    <col min="2307" max="2307" width="12.85546875" style="1" customWidth="1"/>
    <col min="2308" max="2308" width="14.85546875" style="1" customWidth="1"/>
    <col min="2309" max="2309" width="14.28515625" style="1" customWidth="1"/>
    <col min="2310" max="2310" width="20.7109375" style="1" customWidth="1"/>
    <col min="2311" max="2311" width="21" style="1" customWidth="1"/>
    <col min="2312" max="2313" width="21.28515625" style="1" customWidth="1"/>
    <col min="2314" max="2315" width="22.42578125" style="1" bestFit="1" customWidth="1"/>
    <col min="2316" max="2316" width="22.28515625" style="1" bestFit="1" customWidth="1"/>
    <col min="2317" max="2317" width="16.7109375" style="1" customWidth="1"/>
    <col min="2318" max="2318" width="21.42578125" style="1" bestFit="1" customWidth="1"/>
    <col min="2319" max="2319" width="22.28515625" style="1" bestFit="1" customWidth="1"/>
    <col min="2320" max="2559" width="9.140625" style="1"/>
    <col min="2560" max="2560" width="4.28515625" style="1" customWidth="1"/>
    <col min="2561" max="2561" width="9.85546875" style="1" customWidth="1"/>
    <col min="2562" max="2562" width="55.42578125" style="1" bestFit="1" customWidth="1"/>
    <col min="2563" max="2563" width="12.85546875" style="1" customWidth="1"/>
    <col min="2564" max="2564" width="14.85546875" style="1" customWidth="1"/>
    <col min="2565" max="2565" width="14.28515625" style="1" customWidth="1"/>
    <col min="2566" max="2566" width="20.7109375" style="1" customWidth="1"/>
    <col min="2567" max="2567" width="21" style="1" customWidth="1"/>
    <col min="2568" max="2569" width="21.28515625" style="1" customWidth="1"/>
    <col min="2570" max="2571" width="22.42578125" style="1" bestFit="1" customWidth="1"/>
    <col min="2572" max="2572" width="22.28515625" style="1" bestFit="1" customWidth="1"/>
    <col min="2573" max="2573" width="16.7109375" style="1" customWidth="1"/>
    <col min="2574" max="2574" width="21.42578125" style="1" bestFit="1" customWidth="1"/>
    <col min="2575" max="2575" width="22.28515625" style="1" bestFit="1" customWidth="1"/>
    <col min="2576" max="2815" width="9.140625" style="1"/>
    <col min="2816" max="2816" width="4.28515625" style="1" customWidth="1"/>
    <col min="2817" max="2817" width="9.85546875" style="1" customWidth="1"/>
    <col min="2818" max="2818" width="55.42578125" style="1" bestFit="1" customWidth="1"/>
    <col min="2819" max="2819" width="12.85546875" style="1" customWidth="1"/>
    <col min="2820" max="2820" width="14.85546875" style="1" customWidth="1"/>
    <col min="2821" max="2821" width="14.28515625" style="1" customWidth="1"/>
    <col min="2822" max="2822" width="20.7109375" style="1" customWidth="1"/>
    <col min="2823" max="2823" width="21" style="1" customWidth="1"/>
    <col min="2824" max="2825" width="21.28515625" style="1" customWidth="1"/>
    <col min="2826" max="2827" width="22.42578125" style="1" bestFit="1" customWidth="1"/>
    <col min="2828" max="2828" width="22.28515625" style="1" bestFit="1" customWidth="1"/>
    <col min="2829" max="2829" width="16.7109375" style="1" customWidth="1"/>
    <col min="2830" max="2830" width="21.42578125" style="1" bestFit="1" customWidth="1"/>
    <col min="2831" max="2831" width="22.28515625" style="1" bestFit="1" customWidth="1"/>
    <col min="2832" max="3071" width="9.140625" style="1"/>
    <col min="3072" max="3072" width="4.28515625" style="1" customWidth="1"/>
    <col min="3073" max="3073" width="9.85546875" style="1" customWidth="1"/>
    <col min="3074" max="3074" width="55.42578125" style="1" bestFit="1" customWidth="1"/>
    <col min="3075" max="3075" width="12.85546875" style="1" customWidth="1"/>
    <col min="3076" max="3076" width="14.85546875" style="1" customWidth="1"/>
    <col min="3077" max="3077" width="14.28515625" style="1" customWidth="1"/>
    <col min="3078" max="3078" width="20.7109375" style="1" customWidth="1"/>
    <col min="3079" max="3079" width="21" style="1" customWidth="1"/>
    <col min="3080" max="3081" width="21.28515625" style="1" customWidth="1"/>
    <col min="3082" max="3083" width="22.42578125" style="1" bestFit="1" customWidth="1"/>
    <col min="3084" max="3084" width="22.28515625" style="1" bestFit="1" customWidth="1"/>
    <col min="3085" max="3085" width="16.7109375" style="1" customWidth="1"/>
    <col min="3086" max="3086" width="21.42578125" style="1" bestFit="1" customWidth="1"/>
    <col min="3087" max="3087" width="22.28515625" style="1" bestFit="1" customWidth="1"/>
    <col min="3088" max="3327" width="9.140625" style="1"/>
    <col min="3328" max="3328" width="4.28515625" style="1" customWidth="1"/>
    <col min="3329" max="3329" width="9.85546875" style="1" customWidth="1"/>
    <col min="3330" max="3330" width="55.42578125" style="1" bestFit="1" customWidth="1"/>
    <col min="3331" max="3331" width="12.85546875" style="1" customWidth="1"/>
    <col min="3332" max="3332" width="14.85546875" style="1" customWidth="1"/>
    <col min="3333" max="3333" width="14.28515625" style="1" customWidth="1"/>
    <col min="3334" max="3334" width="20.7109375" style="1" customWidth="1"/>
    <col min="3335" max="3335" width="21" style="1" customWidth="1"/>
    <col min="3336" max="3337" width="21.28515625" style="1" customWidth="1"/>
    <col min="3338" max="3339" width="22.42578125" style="1" bestFit="1" customWidth="1"/>
    <col min="3340" max="3340" width="22.28515625" style="1" bestFit="1" customWidth="1"/>
    <col min="3341" max="3341" width="16.7109375" style="1" customWidth="1"/>
    <col min="3342" max="3342" width="21.42578125" style="1" bestFit="1" customWidth="1"/>
    <col min="3343" max="3343" width="22.28515625" style="1" bestFit="1" customWidth="1"/>
    <col min="3344" max="3583" width="9.140625" style="1"/>
    <col min="3584" max="3584" width="4.28515625" style="1" customWidth="1"/>
    <col min="3585" max="3585" width="9.85546875" style="1" customWidth="1"/>
    <col min="3586" max="3586" width="55.42578125" style="1" bestFit="1" customWidth="1"/>
    <col min="3587" max="3587" width="12.85546875" style="1" customWidth="1"/>
    <col min="3588" max="3588" width="14.85546875" style="1" customWidth="1"/>
    <col min="3589" max="3589" width="14.28515625" style="1" customWidth="1"/>
    <col min="3590" max="3590" width="20.7109375" style="1" customWidth="1"/>
    <col min="3591" max="3591" width="21" style="1" customWidth="1"/>
    <col min="3592" max="3593" width="21.28515625" style="1" customWidth="1"/>
    <col min="3594" max="3595" width="22.42578125" style="1" bestFit="1" customWidth="1"/>
    <col min="3596" max="3596" width="22.28515625" style="1" bestFit="1" customWidth="1"/>
    <col min="3597" max="3597" width="16.7109375" style="1" customWidth="1"/>
    <col min="3598" max="3598" width="21.42578125" style="1" bestFit="1" customWidth="1"/>
    <col min="3599" max="3599" width="22.28515625" style="1" bestFit="1" customWidth="1"/>
    <col min="3600" max="3839" width="9.140625" style="1"/>
    <col min="3840" max="3840" width="4.28515625" style="1" customWidth="1"/>
    <col min="3841" max="3841" width="9.85546875" style="1" customWidth="1"/>
    <col min="3842" max="3842" width="55.42578125" style="1" bestFit="1" customWidth="1"/>
    <col min="3843" max="3843" width="12.85546875" style="1" customWidth="1"/>
    <col min="3844" max="3844" width="14.85546875" style="1" customWidth="1"/>
    <col min="3845" max="3845" width="14.28515625" style="1" customWidth="1"/>
    <col min="3846" max="3846" width="20.7109375" style="1" customWidth="1"/>
    <col min="3847" max="3847" width="21" style="1" customWidth="1"/>
    <col min="3848" max="3849" width="21.28515625" style="1" customWidth="1"/>
    <col min="3850" max="3851" width="22.42578125" style="1" bestFit="1" customWidth="1"/>
    <col min="3852" max="3852" width="22.28515625" style="1" bestFit="1" customWidth="1"/>
    <col min="3853" max="3853" width="16.7109375" style="1" customWidth="1"/>
    <col min="3854" max="3854" width="21.42578125" style="1" bestFit="1" customWidth="1"/>
    <col min="3855" max="3855" width="22.28515625" style="1" bestFit="1" customWidth="1"/>
    <col min="3856" max="4095" width="9.140625" style="1"/>
    <col min="4096" max="4096" width="4.28515625" style="1" customWidth="1"/>
    <col min="4097" max="4097" width="9.85546875" style="1" customWidth="1"/>
    <col min="4098" max="4098" width="55.42578125" style="1" bestFit="1" customWidth="1"/>
    <col min="4099" max="4099" width="12.85546875" style="1" customWidth="1"/>
    <col min="4100" max="4100" width="14.85546875" style="1" customWidth="1"/>
    <col min="4101" max="4101" width="14.28515625" style="1" customWidth="1"/>
    <col min="4102" max="4102" width="20.7109375" style="1" customWidth="1"/>
    <col min="4103" max="4103" width="21" style="1" customWidth="1"/>
    <col min="4104" max="4105" width="21.28515625" style="1" customWidth="1"/>
    <col min="4106" max="4107" width="22.42578125" style="1" bestFit="1" customWidth="1"/>
    <col min="4108" max="4108" width="22.28515625" style="1" bestFit="1" customWidth="1"/>
    <col min="4109" max="4109" width="16.7109375" style="1" customWidth="1"/>
    <col min="4110" max="4110" width="21.42578125" style="1" bestFit="1" customWidth="1"/>
    <col min="4111" max="4111" width="22.28515625" style="1" bestFit="1" customWidth="1"/>
    <col min="4112" max="4351" width="9.140625" style="1"/>
    <col min="4352" max="4352" width="4.28515625" style="1" customWidth="1"/>
    <col min="4353" max="4353" width="9.85546875" style="1" customWidth="1"/>
    <col min="4354" max="4354" width="55.42578125" style="1" bestFit="1" customWidth="1"/>
    <col min="4355" max="4355" width="12.85546875" style="1" customWidth="1"/>
    <col min="4356" max="4356" width="14.85546875" style="1" customWidth="1"/>
    <col min="4357" max="4357" width="14.28515625" style="1" customWidth="1"/>
    <col min="4358" max="4358" width="20.7109375" style="1" customWidth="1"/>
    <col min="4359" max="4359" width="21" style="1" customWidth="1"/>
    <col min="4360" max="4361" width="21.28515625" style="1" customWidth="1"/>
    <col min="4362" max="4363" width="22.42578125" style="1" bestFit="1" customWidth="1"/>
    <col min="4364" max="4364" width="22.28515625" style="1" bestFit="1" customWidth="1"/>
    <col min="4365" max="4365" width="16.7109375" style="1" customWidth="1"/>
    <col min="4366" max="4366" width="21.42578125" style="1" bestFit="1" customWidth="1"/>
    <col min="4367" max="4367" width="22.28515625" style="1" bestFit="1" customWidth="1"/>
    <col min="4368" max="4607" width="9.140625" style="1"/>
    <col min="4608" max="4608" width="4.28515625" style="1" customWidth="1"/>
    <col min="4609" max="4609" width="9.85546875" style="1" customWidth="1"/>
    <col min="4610" max="4610" width="55.42578125" style="1" bestFit="1" customWidth="1"/>
    <col min="4611" max="4611" width="12.85546875" style="1" customWidth="1"/>
    <col min="4612" max="4612" width="14.85546875" style="1" customWidth="1"/>
    <col min="4613" max="4613" width="14.28515625" style="1" customWidth="1"/>
    <col min="4614" max="4614" width="20.7109375" style="1" customWidth="1"/>
    <col min="4615" max="4615" width="21" style="1" customWidth="1"/>
    <col min="4616" max="4617" width="21.28515625" style="1" customWidth="1"/>
    <col min="4618" max="4619" width="22.42578125" style="1" bestFit="1" customWidth="1"/>
    <col min="4620" max="4620" width="22.28515625" style="1" bestFit="1" customWidth="1"/>
    <col min="4621" max="4621" width="16.7109375" style="1" customWidth="1"/>
    <col min="4622" max="4622" width="21.42578125" style="1" bestFit="1" customWidth="1"/>
    <col min="4623" max="4623" width="22.28515625" style="1" bestFit="1" customWidth="1"/>
    <col min="4624" max="4863" width="9.140625" style="1"/>
    <col min="4864" max="4864" width="4.28515625" style="1" customWidth="1"/>
    <col min="4865" max="4865" width="9.85546875" style="1" customWidth="1"/>
    <col min="4866" max="4866" width="55.42578125" style="1" bestFit="1" customWidth="1"/>
    <col min="4867" max="4867" width="12.85546875" style="1" customWidth="1"/>
    <col min="4868" max="4868" width="14.85546875" style="1" customWidth="1"/>
    <col min="4869" max="4869" width="14.28515625" style="1" customWidth="1"/>
    <col min="4870" max="4870" width="20.7109375" style="1" customWidth="1"/>
    <col min="4871" max="4871" width="21" style="1" customWidth="1"/>
    <col min="4872" max="4873" width="21.28515625" style="1" customWidth="1"/>
    <col min="4874" max="4875" width="22.42578125" style="1" bestFit="1" customWidth="1"/>
    <col min="4876" max="4876" width="22.28515625" style="1" bestFit="1" customWidth="1"/>
    <col min="4877" max="4877" width="16.7109375" style="1" customWidth="1"/>
    <col min="4878" max="4878" width="21.42578125" style="1" bestFit="1" customWidth="1"/>
    <col min="4879" max="4879" width="22.28515625" style="1" bestFit="1" customWidth="1"/>
    <col min="4880" max="5119" width="9.140625" style="1"/>
    <col min="5120" max="5120" width="4.28515625" style="1" customWidth="1"/>
    <col min="5121" max="5121" width="9.85546875" style="1" customWidth="1"/>
    <col min="5122" max="5122" width="55.42578125" style="1" bestFit="1" customWidth="1"/>
    <col min="5123" max="5123" width="12.85546875" style="1" customWidth="1"/>
    <col min="5124" max="5124" width="14.85546875" style="1" customWidth="1"/>
    <col min="5125" max="5125" width="14.28515625" style="1" customWidth="1"/>
    <col min="5126" max="5126" width="20.7109375" style="1" customWidth="1"/>
    <col min="5127" max="5127" width="21" style="1" customWidth="1"/>
    <col min="5128" max="5129" width="21.28515625" style="1" customWidth="1"/>
    <col min="5130" max="5131" width="22.42578125" style="1" bestFit="1" customWidth="1"/>
    <col min="5132" max="5132" width="22.28515625" style="1" bestFit="1" customWidth="1"/>
    <col min="5133" max="5133" width="16.7109375" style="1" customWidth="1"/>
    <col min="5134" max="5134" width="21.42578125" style="1" bestFit="1" customWidth="1"/>
    <col min="5135" max="5135" width="22.28515625" style="1" bestFit="1" customWidth="1"/>
    <col min="5136" max="5375" width="9.140625" style="1"/>
    <col min="5376" max="5376" width="4.28515625" style="1" customWidth="1"/>
    <col min="5377" max="5377" width="9.85546875" style="1" customWidth="1"/>
    <col min="5378" max="5378" width="55.42578125" style="1" bestFit="1" customWidth="1"/>
    <col min="5379" max="5379" width="12.85546875" style="1" customWidth="1"/>
    <col min="5380" max="5380" width="14.85546875" style="1" customWidth="1"/>
    <col min="5381" max="5381" width="14.28515625" style="1" customWidth="1"/>
    <col min="5382" max="5382" width="20.7109375" style="1" customWidth="1"/>
    <col min="5383" max="5383" width="21" style="1" customWidth="1"/>
    <col min="5384" max="5385" width="21.28515625" style="1" customWidth="1"/>
    <col min="5386" max="5387" width="22.42578125" style="1" bestFit="1" customWidth="1"/>
    <col min="5388" max="5388" width="22.28515625" style="1" bestFit="1" customWidth="1"/>
    <col min="5389" max="5389" width="16.7109375" style="1" customWidth="1"/>
    <col min="5390" max="5390" width="21.42578125" style="1" bestFit="1" customWidth="1"/>
    <col min="5391" max="5391" width="22.28515625" style="1" bestFit="1" customWidth="1"/>
    <col min="5392" max="5631" width="9.140625" style="1"/>
    <col min="5632" max="5632" width="4.28515625" style="1" customWidth="1"/>
    <col min="5633" max="5633" width="9.85546875" style="1" customWidth="1"/>
    <col min="5634" max="5634" width="55.42578125" style="1" bestFit="1" customWidth="1"/>
    <col min="5635" max="5635" width="12.85546875" style="1" customWidth="1"/>
    <col min="5636" max="5636" width="14.85546875" style="1" customWidth="1"/>
    <col min="5637" max="5637" width="14.28515625" style="1" customWidth="1"/>
    <col min="5638" max="5638" width="20.7109375" style="1" customWidth="1"/>
    <col min="5639" max="5639" width="21" style="1" customWidth="1"/>
    <col min="5640" max="5641" width="21.28515625" style="1" customWidth="1"/>
    <col min="5642" max="5643" width="22.42578125" style="1" bestFit="1" customWidth="1"/>
    <col min="5644" max="5644" width="22.28515625" style="1" bestFit="1" customWidth="1"/>
    <col min="5645" max="5645" width="16.7109375" style="1" customWidth="1"/>
    <col min="5646" max="5646" width="21.42578125" style="1" bestFit="1" customWidth="1"/>
    <col min="5647" max="5647" width="22.28515625" style="1" bestFit="1" customWidth="1"/>
    <col min="5648" max="5887" width="9.140625" style="1"/>
    <col min="5888" max="5888" width="4.28515625" style="1" customWidth="1"/>
    <col min="5889" max="5889" width="9.85546875" style="1" customWidth="1"/>
    <col min="5890" max="5890" width="55.42578125" style="1" bestFit="1" customWidth="1"/>
    <col min="5891" max="5891" width="12.85546875" style="1" customWidth="1"/>
    <col min="5892" max="5892" width="14.85546875" style="1" customWidth="1"/>
    <col min="5893" max="5893" width="14.28515625" style="1" customWidth="1"/>
    <col min="5894" max="5894" width="20.7109375" style="1" customWidth="1"/>
    <col min="5895" max="5895" width="21" style="1" customWidth="1"/>
    <col min="5896" max="5897" width="21.28515625" style="1" customWidth="1"/>
    <col min="5898" max="5899" width="22.42578125" style="1" bestFit="1" customWidth="1"/>
    <col min="5900" max="5900" width="22.28515625" style="1" bestFit="1" customWidth="1"/>
    <col min="5901" max="5901" width="16.7109375" style="1" customWidth="1"/>
    <col min="5902" max="5902" width="21.42578125" style="1" bestFit="1" customWidth="1"/>
    <col min="5903" max="5903" width="22.28515625" style="1" bestFit="1" customWidth="1"/>
    <col min="5904" max="6143" width="9.140625" style="1"/>
    <col min="6144" max="6144" width="4.28515625" style="1" customWidth="1"/>
    <col min="6145" max="6145" width="9.85546875" style="1" customWidth="1"/>
    <col min="6146" max="6146" width="55.42578125" style="1" bestFit="1" customWidth="1"/>
    <col min="6147" max="6147" width="12.85546875" style="1" customWidth="1"/>
    <col min="6148" max="6148" width="14.85546875" style="1" customWidth="1"/>
    <col min="6149" max="6149" width="14.28515625" style="1" customWidth="1"/>
    <col min="6150" max="6150" width="20.7109375" style="1" customWidth="1"/>
    <col min="6151" max="6151" width="21" style="1" customWidth="1"/>
    <col min="6152" max="6153" width="21.28515625" style="1" customWidth="1"/>
    <col min="6154" max="6155" width="22.42578125" style="1" bestFit="1" customWidth="1"/>
    <col min="6156" max="6156" width="22.28515625" style="1" bestFit="1" customWidth="1"/>
    <col min="6157" max="6157" width="16.7109375" style="1" customWidth="1"/>
    <col min="6158" max="6158" width="21.42578125" style="1" bestFit="1" customWidth="1"/>
    <col min="6159" max="6159" width="22.28515625" style="1" bestFit="1" customWidth="1"/>
    <col min="6160" max="6399" width="9.140625" style="1"/>
    <col min="6400" max="6400" width="4.28515625" style="1" customWidth="1"/>
    <col min="6401" max="6401" width="9.85546875" style="1" customWidth="1"/>
    <col min="6402" max="6402" width="55.42578125" style="1" bestFit="1" customWidth="1"/>
    <col min="6403" max="6403" width="12.85546875" style="1" customWidth="1"/>
    <col min="6404" max="6404" width="14.85546875" style="1" customWidth="1"/>
    <col min="6405" max="6405" width="14.28515625" style="1" customWidth="1"/>
    <col min="6406" max="6406" width="20.7109375" style="1" customWidth="1"/>
    <col min="6407" max="6407" width="21" style="1" customWidth="1"/>
    <col min="6408" max="6409" width="21.28515625" style="1" customWidth="1"/>
    <col min="6410" max="6411" width="22.42578125" style="1" bestFit="1" customWidth="1"/>
    <col min="6412" max="6412" width="22.28515625" style="1" bestFit="1" customWidth="1"/>
    <col min="6413" max="6413" width="16.7109375" style="1" customWidth="1"/>
    <col min="6414" max="6414" width="21.42578125" style="1" bestFit="1" customWidth="1"/>
    <col min="6415" max="6415" width="22.28515625" style="1" bestFit="1" customWidth="1"/>
    <col min="6416" max="6655" width="9.140625" style="1"/>
    <col min="6656" max="6656" width="4.28515625" style="1" customWidth="1"/>
    <col min="6657" max="6657" width="9.85546875" style="1" customWidth="1"/>
    <col min="6658" max="6658" width="55.42578125" style="1" bestFit="1" customWidth="1"/>
    <col min="6659" max="6659" width="12.85546875" style="1" customWidth="1"/>
    <col min="6660" max="6660" width="14.85546875" style="1" customWidth="1"/>
    <col min="6661" max="6661" width="14.28515625" style="1" customWidth="1"/>
    <col min="6662" max="6662" width="20.7109375" style="1" customWidth="1"/>
    <col min="6663" max="6663" width="21" style="1" customWidth="1"/>
    <col min="6664" max="6665" width="21.28515625" style="1" customWidth="1"/>
    <col min="6666" max="6667" width="22.42578125" style="1" bestFit="1" customWidth="1"/>
    <col min="6668" max="6668" width="22.28515625" style="1" bestFit="1" customWidth="1"/>
    <col min="6669" max="6669" width="16.7109375" style="1" customWidth="1"/>
    <col min="6670" max="6670" width="21.42578125" style="1" bestFit="1" customWidth="1"/>
    <col min="6671" max="6671" width="22.28515625" style="1" bestFit="1" customWidth="1"/>
    <col min="6672" max="6911" width="9.140625" style="1"/>
    <col min="6912" max="6912" width="4.28515625" style="1" customWidth="1"/>
    <col min="6913" max="6913" width="9.85546875" style="1" customWidth="1"/>
    <col min="6914" max="6914" width="55.42578125" style="1" bestFit="1" customWidth="1"/>
    <col min="6915" max="6915" width="12.85546875" style="1" customWidth="1"/>
    <col min="6916" max="6916" width="14.85546875" style="1" customWidth="1"/>
    <col min="6917" max="6917" width="14.28515625" style="1" customWidth="1"/>
    <col min="6918" max="6918" width="20.7109375" style="1" customWidth="1"/>
    <col min="6919" max="6919" width="21" style="1" customWidth="1"/>
    <col min="6920" max="6921" width="21.28515625" style="1" customWidth="1"/>
    <col min="6922" max="6923" width="22.42578125" style="1" bestFit="1" customWidth="1"/>
    <col min="6924" max="6924" width="22.28515625" style="1" bestFit="1" customWidth="1"/>
    <col min="6925" max="6925" width="16.7109375" style="1" customWidth="1"/>
    <col min="6926" max="6926" width="21.42578125" style="1" bestFit="1" customWidth="1"/>
    <col min="6927" max="6927" width="22.28515625" style="1" bestFit="1" customWidth="1"/>
    <col min="6928" max="7167" width="9.140625" style="1"/>
    <col min="7168" max="7168" width="4.28515625" style="1" customWidth="1"/>
    <col min="7169" max="7169" width="9.85546875" style="1" customWidth="1"/>
    <col min="7170" max="7170" width="55.42578125" style="1" bestFit="1" customWidth="1"/>
    <col min="7171" max="7171" width="12.85546875" style="1" customWidth="1"/>
    <col min="7172" max="7172" width="14.85546875" style="1" customWidth="1"/>
    <col min="7173" max="7173" width="14.28515625" style="1" customWidth="1"/>
    <col min="7174" max="7174" width="20.7109375" style="1" customWidth="1"/>
    <col min="7175" max="7175" width="21" style="1" customWidth="1"/>
    <col min="7176" max="7177" width="21.28515625" style="1" customWidth="1"/>
    <col min="7178" max="7179" width="22.42578125" style="1" bestFit="1" customWidth="1"/>
    <col min="7180" max="7180" width="22.28515625" style="1" bestFit="1" customWidth="1"/>
    <col min="7181" max="7181" width="16.7109375" style="1" customWidth="1"/>
    <col min="7182" max="7182" width="21.42578125" style="1" bestFit="1" customWidth="1"/>
    <col min="7183" max="7183" width="22.28515625" style="1" bestFit="1" customWidth="1"/>
    <col min="7184" max="7423" width="9.140625" style="1"/>
    <col min="7424" max="7424" width="4.28515625" style="1" customWidth="1"/>
    <col min="7425" max="7425" width="9.85546875" style="1" customWidth="1"/>
    <col min="7426" max="7426" width="55.42578125" style="1" bestFit="1" customWidth="1"/>
    <col min="7427" max="7427" width="12.85546875" style="1" customWidth="1"/>
    <col min="7428" max="7428" width="14.85546875" style="1" customWidth="1"/>
    <col min="7429" max="7429" width="14.28515625" style="1" customWidth="1"/>
    <col min="7430" max="7430" width="20.7109375" style="1" customWidth="1"/>
    <col min="7431" max="7431" width="21" style="1" customWidth="1"/>
    <col min="7432" max="7433" width="21.28515625" style="1" customWidth="1"/>
    <col min="7434" max="7435" width="22.42578125" style="1" bestFit="1" customWidth="1"/>
    <col min="7436" max="7436" width="22.28515625" style="1" bestFit="1" customWidth="1"/>
    <col min="7437" max="7437" width="16.7109375" style="1" customWidth="1"/>
    <col min="7438" max="7438" width="21.42578125" style="1" bestFit="1" customWidth="1"/>
    <col min="7439" max="7439" width="22.28515625" style="1" bestFit="1" customWidth="1"/>
    <col min="7440" max="7679" width="9.140625" style="1"/>
    <col min="7680" max="7680" width="4.28515625" style="1" customWidth="1"/>
    <col min="7681" max="7681" width="9.85546875" style="1" customWidth="1"/>
    <col min="7682" max="7682" width="55.42578125" style="1" bestFit="1" customWidth="1"/>
    <col min="7683" max="7683" width="12.85546875" style="1" customWidth="1"/>
    <col min="7684" max="7684" width="14.85546875" style="1" customWidth="1"/>
    <col min="7685" max="7685" width="14.28515625" style="1" customWidth="1"/>
    <col min="7686" max="7686" width="20.7109375" style="1" customWidth="1"/>
    <col min="7687" max="7687" width="21" style="1" customWidth="1"/>
    <col min="7688" max="7689" width="21.28515625" style="1" customWidth="1"/>
    <col min="7690" max="7691" width="22.42578125" style="1" bestFit="1" customWidth="1"/>
    <col min="7692" max="7692" width="22.28515625" style="1" bestFit="1" customWidth="1"/>
    <col min="7693" max="7693" width="16.7109375" style="1" customWidth="1"/>
    <col min="7694" max="7694" width="21.42578125" style="1" bestFit="1" customWidth="1"/>
    <col min="7695" max="7695" width="22.28515625" style="1" bestFit="1" customWidth="1"/>
    <col min="7696" max="7935" width="9.140625" style="1"/>
    <col min="7936" max="7936" width="4.28515625" style="1" customWidth="1"/>
    <col min="7937" max="7937" width="9.85546875" style="1" customWidth="1"/>
    <col min="7938" max="7938" width="55.42578125" style="1" bestFit="1" customWidth="1"/>
    <col min="7939" max="7939" width="12.85546875" style="1" customWidth="1"/>
    <col min="7940" max="7940" width="14.85546875" style="1" customWidth="1"/>
    <col min="7941" max="7941" width="14.28515625" style="1" customWidth="1"/>
    <col min="7942" max="7942" width="20.7109375" style="1" customWidth="1"/>
    <col min="7943" max="7943" width="21" style="1" customWidth="1"/>
    <col min="7944" max="7945" width="21.28515625" style="1" customWidth="1"/>
    <col min="7946" max="7947" width="22.42578125" style="1" bestFit="1" customWidth="1"/>
    <col min="7948" max="7948" width="22.28515625" style="1" bestFit="1" customWidth="1"/>
    <col min="7949" max="7949" width="16.7109375" style="1" customWidth="1"/>
    <col min="7950" max="7950" width="21.42578125" style="1" bestFit="1" customWidth="1"/>
    <col min="7951" max="7951" width="22.28515625" style="1" bestFit="1" customWidth="1"/>
    <col min="7952" max="8191" width="9.140625" style="1"/>
    <col min="8192" max="8192" width="4.28515625" style="1" customWidth="1"/>
    <col min="8193" max="8193" width="9.85546875" style="1" customWidth="1"/>
    <col min="8194" max="8194" width="55.42578125" style="1" bestFit="1" customWidth="1"/>
    <col min="8195" max="8195" width="12.85546875" style="1" customWidth="1"/>
    <col min="8196" max="8196" width="14.85546875" style="1" customWidth="1"/>
    <col min="8197" max="8197" width="14.28515625" style="1" customWidth="1"/>
    <col min="8198" max="8198" width="20.7109375" style="1" customWidth="1"/>
    <col min="8199" max="8199" width="21" style="1" customWidth="1"/>
    <col min="8200" max="8201" width="21.28515625" style="1" customWidth="1"/>
    <col min="8202" max="8203" width="22.42578125" style="1" bestFit="1" customWidth="1"/>
    <col min="8204" max="8204" width="22.28515625" style="1" bestFit="1" customWidth="1"/>
    <col min="8205" max="8205" width="16.7109375" style="1" customWidth="1"/>
    <col min="8206" max="8206" width="21.42578125" style="1" bestFit="1" customWidth="1"/>
    <col min="8207" max="8207" width="22.28515625" style="1" bestFit="1" customWidth="1"/>
    <col min="8208" max="8447" width="9.140625" style="1"/>
    <col min="8448" max="8448" width="4.28515625" style="1" customWidth="1"/>
    <col min="8449" max="8449" width="9.85546875" style="1" customWidth="1"/>
    <col min="8450" max="8450" width="55.42578125" style="1" bestFit="1" customWidth="1"/>
    <col min="8451" max="8451" width="12.85546875" style="1" customWidth="1"/>
    <col min="8452" max="8452" width="14.85546875" style="1" customWidth="1"/>
    <col min="8453" max="8453" width="14.28515625" style="1" customWidth="1"/>
    <col min="8454" max="8454" width="20.7109375" style="1" customWidth="1"/>
    <col min="8455" max="8455" width="21" style="1" customWidth="1"/>
    <col min="8456" max="8457" width="21.28515625" style="1" customWidth="1"/>
    <col min="8458" max="8459" width="22.42578125" style="1" bestFit="1" customWidth="1"/>
    <col min="8460" max="8460" width="22.28515625" style="1" bestFit="1" customWidth="1"/>
    <col min="8461" max="8461" width="16.7109375" style="1" customWidth="1"/>
    <col min="8462" max="8462" width="21.42578125" style="1" bestFit="1" customWidth="1"/>
    <col min="8463" max="8463" width="22.28515625" style="1" bestFit="1" customWidth="1"/>
    <col min="8464" max="8703" width="9.140625" style="1"/>
    <col min="8704" max="8704" width="4.28515625" style="1" customWidth="1"/>
    <col min="8705" max="8705" width="9.85546875" style="1" customWidth="1"/>
    <col min="8706" max="8706" width="55.42578125" style="1" bestFit="1" customWidth="1"/>
    <col min="8707" max="8707" width="12.85546875" style="1" customWidth="1"/>
    <col min="8708" max="8708" width="14.85546875" style="1" customWidth="1"/>
    <col min="8709" max="8709" width="14.28515625" style="1" customWidth="1"/>
    <col min="8710" max="8710" width="20.7109375" style="1" customWidth="1"/>
    <col min="8711" max="8711" width="21" style="1" customWidth="1"/>
    <col min="8712" max="8713" width="21.28515625" style="1" customWidth="1"/>
    <col min="8714" max="8715" width="22.42578125" style="1" bestFit="1" customWidth="1"/>
    <col min="8716" max="8716" width="22.28515625" style="1" bestFit="1" customWidth="1"/>
    <col min="8717" max="8717" width="16.7109375" style="1" customWidth="1"/>
    <col min="8718" max="8718" width="21.42578125" style="1" bestFit="1" customWidth="1"/>
    <col min="8719" max="8719" width="22.28515625" style="1" bestFit="1" customWidth="1"/>
    <col min="8720" max="8959" width="9.140625" style="1"/>
    <col min="8960" max="8960" width="4.28515625" style="1" customWidth="1"/>
    <col min="8961" max="8961" width="9.85546875" style="1" customWidth="1"/>
    <col min="8962" max="8962" width="55.42578125" style="1" bestFit="1" customWidth="1"/>
    <col min="8963" max="8963" width="12.85546875" style="1" customWidth="1"/>
    <col min="8964" max="8964" width="14.85546875" style="1" customWidth="1"/>
    <col min="8965" max="8965" width="14.28515625" style="1" customWidth="1"/>
    <col min="8966" max="8966" width="20.7109375" style="1" customWidth="1"/>
    <col min="8967" max="8967" width="21" style="1" customWidth="1"/>
    <col min="8968" max="8969" width="21.28515625" style="1" customWidth="1"/>
    <col min="8970" max="8971" width="22.42578125" style="1" bestFit="1" customWidth="1"/>
    <col min="8972" max="8972" width="22.28515625" style="1" bestFit="1" customWidth="1"/>
    <col min="8973" max="8973" width="16.7109375" style="1" customWidth="1"/>
    <col min="8974" max="8974" width="21.42578125" style="1" bestFit="1" customWidth="1"/>
    <col min="8975" max="8975" width="22.28515625" style="1" bestFit="1" customWidth="1"/>
    <col min="8976" max="9215" width="9.140625" style="1"/>
    <col min="9216" max="9216" width="4.28515625" style="1" customWidth="1"/>
    <col min="9217" max="9217" width="9.85546875" style="1" customWidth="1"/>
    <col min="9218" max="9218" width="55.42578125" style="1" bestFit="1" customWidth="1"/>
    <col min="9219" max="9219" width="12.85546875" style="1" customWidth="1"/>
    <col min="9220" max="9220" width="14.85546875" style="1" customWidth="1"/>
    <col min="9221" max="9221" width="14.28515625" style="1" customWidth="1"/>
    <col min="9222" max="9222" width="20.7109375" style="1" customWidth="1"/>
    <col min="9223" max="9223" width="21" style="1" customWidth="1"/>
    <col min="9224" max="9225" width="21.28515625" style="1" customWidth="1"/>
    <col min="9226" max="9227" width="22.42578125" style="1" bestFit="1" customWidth="1"/>
    <col min="9228" max="9228" width="22.28515625" style="1" bestFit="1" customWidth="1"/>
    <col min="9229" max="9229" width="16.7109375" style="1" customWidth="1"/>
    <col min="9230" max="9230" width="21.42578125" style="1" bestFit="1" customWidth="1"/>
    <col min="9231" max="9231" width="22.28515625" style="1" bestFit="1" customWidth="1"/>
    <col min="9232" max="9471" width="9.140625" style="1"/>
    <col min="9472" max="9472" width="4.28515625" style="1" customWidth="1"/>
    <col min="9473" max="9473" width="9.85546875" style="1" customWidth="1"/>
    <col min="9474" max="9474" width="55.42578125" style="1" bestFit="1" customWidth="1"/>
    <col min="9475" max="9475" width="12.85546875" style="1" customWidth="1"/>
    <col min="9476" max="9476" width="14.85546875" style="1" customWidth="1"/>
    <col min="9477" max="9477" width="14.28515625" style="1" customWidth="1"/>
    <col min="9478" max="9478" width="20.7109375" style="1" customWidth="1"/>
    <col min="9479" max="9479" width="21" style="1" customWidth="1"/>
    <col min="9480" max="9481" width="21.28515625" style="1" customWidth="1"/>
    <col min="9482" max="9483" width="22.42578125" style="1" bestFit="1" customWidth="1"/>
    <col min="9484" max="9484" width="22.28515625" style="1" bestFit="1" customWidth="1"/>
    <col min="9485" max="9485" width="16.7109375" style="1" customWidth="1"/>
    <col min="9486" max="9486" width="21.42578125" style="1" bestFit="1" customWidth="1"/>
    <col min="9487" max="9487" width="22.28515625" style="1" bestFit="1" customWidth="1"/>
    <col min="9488" max="9727" width="9.140625" style="1"/>
    <col min="9728" max="9728" width="4.28515625" style="1" customWidth="1"/>
    <col min="9729" max="9729" width="9.85546875" style="1" customWidth="1"/>
    <col min="9730" max="9730" width="55.42578125" style="1" bestFit="1" customWidth="1"/>
    <col min="9731" max="9731" width="12.85546875" style="1" customWidth="1"/>
    <col min="9732" max="9732" width="14.85546875" style="1" customWidth="1"/>
    <col min="9733" max="9733" width="14.28515625" style="1" customWidth="1"/>
    <col min="9734" max="9734" width="20.7109375" style="1" customWidth="1"/>
    <col min="9735" max="9735" width="21" style="1" customWidth="1"/>
    <col min="9736" max="9737" width="21.28515625" style="1" customWidth="1"/>
    <col min="9738" max="9739" width="22.42578125" style="1" bestFit="1" customWidth="1"/>
    <col min="9740" max="9740" width="22.28515625" style="1" bestFit="1" customWidth="1"/>
    <col min="9741" max="9741" width="16.7109375" style="1" customWidth="1"/>
    <col min="9742" max="9742" width="21.42578125" style="1" bestFit="1" customWidth="1"/>
    <col min="9743" max="9743" width="22.28515625" style="1" bestFit="1" customWidth="1"/>
    <col min="9744" max="9983" width="9.140625" style="1"/>
    <col min="9984" max="9984" width="4.28515625" style="1" customWidth="1"/>
    <col min="9985" max="9985" width="9.85546875" style="1" customWidth="1"/>
    <col min="9986" max="9986" width="55.42578125" style="1" bestFit="1" customWidth="1"/>
    <col min="9987" max="9987" width="12.85546875" style="1" customWidth="1"/>
    <col min="9988" max="9988" width="14.85546875" style="1" customWidth="1"/>
    <col min="9989" max="9989" width="14.28515625" style="1" customWidth="1"/>
    <col min="9990" max="9990" width="20.7109375" style="1" customWidth="1"/>
    <col min="9991" max="9991" width="21" style="1" customWidth="1"/>
    <col min="9992" max="9993" width="21.28515625" style="1" customWidth="1"/>
    <col min="9994" max="9995" width="22.42578125" style="1" bestFit="1" customWidth="1"/>
    <col min="9996" max="9996" width="22.28515625" style="1" bestFit="1" customWidth="1"/>
    <col min="9997" max="9997" width="16.7109375" style="1" customWidth="1"/>
    <col min="9998" max="9998" width="21.42578125" style="1" bestFit="1" customWidth="1"/>
    <col min="9999" max="9999" width="22.28515625" style="1" bestFit="1" customWidth="1"/>
    <col min="10000" max="10239" width="9.140625" style="1"/>
    <col min="10240" max="10240" width="4.28515625" style="1" customWidth="1"/>
    <col min="10241" max="10241" width="9.85546875" style="1" customWidth="1"/>
    <col min="10242" max="10242" width="55.42578125" style="1" bestFit="1" customWidth="1"/>
    <col min="10243" max="10243" width="12.85546875" style="1" customWidth="1"/>
    <col min="10244" max="10244" width="14.85546875" style="1" customWidth="1"/>
    <col min="10245" max="10245" width="14.28515625" style="1" customWidth="1"/>
    <col min="10246" max="10246" width="20.7109375" style="1" customWidth="1"/>
    <col min="10247" max="10247" width="21" style="1" customWidth="1"/>
    <col min="10248" max="10249" width="21.28515625" style="1" customWidth="1"/>
    <col min="10250" max="10251" width="22.42578125" style="1" bestFit="1" customWidth="1"/>
    <col min="10252" max="10252" width="22.28515625" style="1" bestFit="1" customWidth="1"/>
    <col min="10253" max="10253" width="16.7109375" style="1" customWidth="1"/>
    <col min="10254" max="10254" width="21.42578125" style="1" bestFit="1" customWidth="1"/>
    <col min="10255" max="10255" width="22.28515625" style="1" bestFit="1" customWidth="1"/>
    <col min="10256" max="10495" width="9.140625" style="1"/>
    <col min="10496" max="10496" width="4.28515625" style="1" customWidth="1"/>
    <col min="10497" max="10497" width="9.85546875" style="1" customWidth="1"/>
    <col min="10498" max="10498" width="55.42578125" style="1" bestFit="1" customWidth="1"/>
    <col min="10499" max="10499" width="12.85546875" style="1" customWidth="1"/>
    <col min="10500" max="10500" width="14.85546875" style="1" customWidth="1"/>
    <col min="10501" max="10501" width="14.28515625" style="1" customWidth="1"/>
    <col min="10502" max="10502" width="20.7109375" style="1" customWidth="1"/>
    <col min="10503" max="10503" width="21" style="1" customWidth="1"/>
    <col min="10504" max="10505" width="21.28515625" style="1" customWidth="1"/>
    <col min="10506" max="10507" width="22.42578125" style="1" bestFit="1" customWidth="1"/>
    <col min="10508" max="10508" width="22.28515625" style="1" bestFit="1" customWidth="1"/>
    <col min="10509" max="10509" width="16.7109375" style="1" customWidth="1"/>
    <col min="10510" max="10510" width="21.42578125" style="1" bestFit="1" customWidth="1"/>
    <col min="10511" max="10511" width="22.28515625" style="1" bestFit="1" customWidth="1"/>
    <col min="10512" max="10751" width="9.140625" style="1"/>
    <col min="10752" max="10752" width="4.28515625" style="1" customWidth="1"/>
    <col min="10753" max="10753" width="9.85546875" style="1" customWidth="1"/>
    <col min="10754" max="10754" width="55.42578125" style="1" bestFit="1" customWidth="1"/>
    <col min="10755" max="10755" width="12.85546875" style="1" customWidth="1"/>
    <col min="10756" max="10756" width="14.85546875" style="1" customWidth="1"/>
    <col min="10757" max="10757" width="14.28515625" style="1" customWidth="1"/>
    <col min="10758" max="10758" width="20.7109375" style="1" customWidth="1"/>
    <col min="10759" max="10759" width="21" style="1" customWidth="1"/>
    <col min="10760" max="10761" width="21.28515625" style="1" customWidth="1"/>
    <col min="10762" max="10763" width="22.42578125" style="1" bestFit="1" customWidth="1"/>
    <col min="10764" max="10764" width="22.28515625" style="1" bestFit="1" customWidth="1"/>
    <col min="10765" max="10765" width="16.7109375" style="1" customWidth="1"/>
    <col min="10766" max="10766" width="21.42578125" style="1" bestFit="1" customWidth="1"/>
    <col min="10767" max="10767" width="22.28515625" style="1" bestFit="1" customWidth="1"/>
    <col min="10768" max="11007" width="9.140625" style="1"/>
    <col min="11008" max="11008" width="4.28515625" style="1" customWidth="1"/>
    <col min="11009" max="11009" width="9.85546875" style="1" customWidth="1"/>
    <col min="11010" max="11010" width="55.42578125" style="1" bestFit="1" customWidth="1"/>
    <col min="11011" max="11011" width="12.85546875" style="1" customWidth="1"/>
    <col min="11012" max="11012" width="14.85546875" style="1" customWidth="1"/>
    <col min="11013" max="11013" width="14.28515625" style="1" customWidth="1"/>
    <col min="11014" max="11014" width="20.7109375" style="1" customWidth="1"/>
    <col min="11015" max="11015" width="21" style="1" customWidth="1"/>
    <col min="11016" max="11017" width="21.28515625" style="1" customWidth="1"/>
    <col min="11018" max="11019" width="22.42578125" style="1" bestFit="1" customWidth="1"/>
    <col min="11020" max="11020" width="22.28515625" style="1" bestFit="1" customWidth="1"/>
    <col min="11021" max="11021" width="16.7109375" style="1" customWidth="1"/>
    <col min="11022" max="11022" width="21.42578125" style="1" bestFit="1" customWidth="1"/>
    <col min="11023" max="11023" width="22.28515625" style="1" bestFit="1" customWidth="1"/>
    <col min="11024" max="11263" width="9.140625" style="1"/>
    <col min="11264" max="11264" width="4.28515625" style="1" customWidth="1"/>
    <col min="11265" max="11265" width="9.85546875" style="1" customWidth="1"/>
    <col min="11266" max="11266" width="55.42578125" style="1" bestFit="1" customWidth="1"/>
    <col min="11267" max="11267" width="12.85546875" style="1" customWidth="1"/>
    <col min="11268" max="11268" width="14.85546875" style="1" customWidth="1"/>
    <col min="11269" max="11269" width="14.28515625" style="1" customWidth="1"/>
    <col min="11270" max="11270" width="20.7109375" style="1" customWidth="1"/>
    <col min="11271" max="11271" width="21" style="1" customWidth="1"/>
    <col min="11272" max="11273" width="21.28515625" style="1" customWidth="1"/>
    <col min="11274" max="11275" width="22.42578125" style="1" bestFit="1" customWidth="1"/>
    <col min="11276" max="11276" width="22.28515625" style="1" bestFit="1" customWidth="1"/>
    <col min="11277" max="11277" width="16.7109375" style="1" customWidth="1"/>
    <col min="11278" max="11278" width="21.42578125" style="1" bestFit="1" customWidth="1"/>
    <col min="11279" max="11279" width="22.28515625" style="1" bestFit="1" customWidth="1"/>
    <col min="11280" max="11519" width="9.140625" style="1"/>
    <col min="11520" max="11520" width="4.28515625" style="1" customWidth="1"/>
    <col min="11521" max="11521" width="9.85546875" style="1" customWidth="1"/>
    <col min="11522" max="11522" width="55.42578125" style="1" bestFit="1" customWidth="1"/>
    <col min="11523" max="11523" width="12.85546875" style="1" customWidth="1"/>
    <col min="11524" max="11524" width="14.85546875" style="1" customWidth="1"/>
    <col min="11525" max="11525" width="14.28515625" style="1" customWidth="1"/>
    <col min="11526" max="11526" width="20.7109375" style="1" customWidth="1"/>
    <col min="11527" max="11527" width="21" style="1" customWidth="1"/>
    <col min="11528" max="11529" width="21.28515625" style="1" customWidth="1"/>
    <col min="11530" max="11531" width="22.42578125" style="1" bestFit="1" customWidth="1"/>
    <col min="11532" max="11532" width="22.28515625" style="1" bestFit="1" customWidth="1"/>
    <col min="11533" max="11533" width="16.7109375" style="1" customWidth="1"/>
    <col min="11534" max="11534" width="21.42578125" style="1" bestFit="1" customWidth="1"/>
    <col min="11535" max="11535" width="22.28515625" style="1" bestFit="1" customWidth="1"/>
    <col min="11536" max="11775" width="9.140625" style="1"/>
    <col min="11776" max="11776" width="4.28515625" style="1" customWidth="1"/>
    <col min="11777" max="11777" width="9.85546875" style="1" customWidth="1"/>
    <col min="11778" max="11778" width="55.42578125" style="1" bestFit="1" customWidth="1"/>
    <col min="11779" max="11779" width="12.85546875" style="1" customWidth="1"/>
    <col min="11780" max="11780" width="14.85546875" style="1" customWidth="1"/>
    <col min="11781" max="11781" width="14.28515625" style="1" customWidth="1"/>
    <col min="11782" max="11782" width="20.7109375" style="1" customWidth="1"/>
    <col min="11783" max="11783" width="21" style="1" customWidth="1"/>
    <col min="11784" max="11785" width="21.28515625" style="1" customWidth="1"/>
    <col min="11786" max="11787" width="22.42578125" style="1" bestFit="1" customWidth="1"/>
    <col min="11788" max="11788" width="22.28515625" style="1" bestFit="1" customWidth="1"/>
    <col min="11789" max="11789" width="16.7109375" style="1" customWidth="1"/>
    <col min="11790" max="11790" width="21.42578125" style="1" bestFit="1" customWidth="1"/>
    <col min="11791" max="11791" width="22.28515625" style="1" bestFit="1" customWidth="1"/>
    <col min="11792" max="12031" width="9.140625" style="1"/>
    <col min="12032" max="12032" width="4.28515625" style="1" customWidth="1"/>
    <col min="12033" max="12033" width="9.85546875" style="1" customWidth="1"/>
    <col min="12034" max="12034" width="55.42578125" style="1" bestFit="1" customWidth="1"/>
    <col min="12035" max="12035" width="12.85546875" style="1" customWidth="1"/>
    <col min="12036" max="12036" width="14.85546875" style="1" customWidth="1"/>
    <col min="12037" max="12037" width="14.28515625" style="1" customWidth="1"/>
    <col min="12038" max="12038" width="20.7109375" style="1" customWidth="1"/>
    <col min="12039" max="12039" width="21" style="1" customWidth="1"/>
    <col min="12040" max="12041" width="21.28515625" style="1" customWidth="1"/>
    <col min="12042" max="12043" width="22.42578125" style="1" bestFit="1" customWidth="1"/>
    <col min="12044" max="12044" width="22.28515625" style="1" bestFit="1" customWidth="1"/>
    <col min="12045" max="12045" width="16.7109375" style="1" customWidth="1"/>
    <col min="12046" max="12046" width="21.42578125" style="1" bestFit="1" customWidth="1"/>
    <col min="12047" max="12047" width="22.28515625" style="1" bestFit="1" customWidth="1"/>
    <col min="12048" max="12287" width="9.140625" style="1"/>
    <col min="12288" max="12288" width="4.28515625" style="1" customWidth="1"/>
    <col min="12289" max="12289" width="9.85546875" style="1" customWidth="1"/>
    <col min="12290" max="12290" width="55.42578125" style="1" bestFit="1" customWidth="1"/>
    <col min="12291" max="12291" width="12.85546875" style="1" customWidth="1"/>
    <col min="12292" max="12292" width="14.85546875" style="1" customWidth="1"/>
    <col min="12293" max="12293" width="14.28515625" style="1" customWidth="1"/>
    <col min="12294" max="12294" width="20.7109375" style="1" customWidth="1"/>
    <col min="12295" max="12295" width="21" style="1" customWidth="1"/>
    <col min="12296" max="12297" width="21.28515625" style="1" customWidth="1"/>
    <col min="12298" max="12299" width="22.42578125" style="1" bestFit="1" customWidth="1"/>
    <col min="12300" max="12300" width="22.28515625" style="1" bestFit="1" customWidth="1"/>
    <col min="12301" max="12301" width="16.7109375" style="1" customWidth="1"/>
    <col min="12302" max="12302" width="21.42578125" style="1" bestFit="1" customWidth="1"/>
    <col min="12303" max="12303" width="22.28515625" style="1" bestFit="1" customWidth="1"/>
    <col min="12304" max="12543" width="9.140625" style="1"/>
    <col min="12544" max="12544" width="4.28515625" style="1" customWidth="1"/>
    <col min="12545" max="12545" width="9.85546875" style="1" customWidth="1"/>
    <col min="12546" max="12546" width="55.42578125" style="1" bestFit="1" customWidth="1"/>
    <col min="12547" max="12547" width="12.85546875" style="1" customWidth="1"/>
    <col min="12548" max="12548" width="14.85546875" style="1" customWidth="1"/>
    <col min="12549" max="12549" width="14.28515625" style="1" customWidth="1"/>
    <col min="12550" max="12550" width="20.7109375" style="1" customWidth="1"/>
    <col min="12551" max="12551" width="21" style="1" customWidth="1"/>
    <col min="12552" max="12553" width="21.28515625" style="1" customWidth="1"/>
    <col min="12554" max="12555" width="22.42578125" style="1" bestFit="1" customWidth="1"/>
    <col min="12556" max="12556" width="22.28515625" style="1" bestFit="1" customWidth="1"/>
    <col min="12557" max="12557" width="16.7109375" style="1" customWidth="1"/>
    <col min="12558" max="12558" width="21.42578125" style="1" bestFit="1" customWidth="1"/>
    <col min="12559" max="12559" width="22.28515625" style="1" bestFit="1" customWidth="1"/>
    <col min="12560" max="12799" width="9.140625" style="1"/>
    <col min="12800" max="12800" width="4.28515625" style="1" customWidth="1"/>
    <col min="12801" max="12801" width="9.85546875" style="1" customWidth="1"/>
    <col min="12802" max="12802" width="55.42578125" style="1" bestFit="1" customWidth="1"/>
    <col min="12803" max="12803" width="12.85546875" style="1" customWidth="1"/>
    <col min="12804" max="12804" width="14.85546875" style="1" customWidth="1"/>
    <col min="12805" max="12805" width="14.28515625" style="1" customWidth="1"/>
    <col min="12806" max="12806" width="20.7109375" style="1" customWidth="1"/>
    <col min="12807" max="12807" width="21" style="1" customWidth="1"/>
    <col min="12808" max="12809" width="21.28515625" style="1" customWidth="1"/>
    <col min="12810" max="12811" width="22.42578125" style="1" bestFit="1" customWidth="1"/>
    <col min="12812" max="12812" width="22.28515625" style="1" bestFit="1" customWidth="1"/>
    <col min="12813" max="12813" width="16.7109375" style="1" customWidth="1"/>
    <col min="12814" max="12814" width="21.42578125" style="1" bestFit="1" customWidth="1"/>
    <col min="12815" max="12815" width="22.28515625" style="1" bestFit="1" customWidth="1"/>
    <col min="12816" max="13055" width="9.140625" style="1"/>
    <col min="13056" max="13056" width="4.28515625" style="1" customWidth="1"/>
    <col min="13057" max="13057" width="9.85546875" style="1" customWidth="1"/>
    <col min="13058" max="13058" width="55.42578125" style="1" bestFit="1" customWidth="1"/>
    <col min="13059" max="13059" width="12.85546875" style="1" customWidth="1"/>
    <col min="13060" max="13060" width="14.85546875" style="1" customWidth="1"/>
    <col min="13061" max="13061" width="14.28515625" style="1" customWidth="1"/>
    <col min="13062" max="13062" width="20.7109375" style="1" customWidth="1"/>
    <col min="13063" max="13063" width="21" style="1" customWidth="1"/>
    <col min="13064" max="13065" width="21.28515625" style="1" customWidth="1"/>
    <col min="13066" max="13067" width="22.42578125" style="1" bestFit="1" customWidth="1"/>
    <col min="13068" max="13068" width="22.28515625" style="1" bestFit="1" customWidth="1"/>
    <col min="13069" max="13069" width="16.7109375" style="1" customWidth="1"/>
    <col min="13070" max="13070" width="21.42578125" style="1" bestFit="1" customWidth="1"/>
    <col min="13071" max="13071" width="22.28515625" style="1" bestFit="1" customWidth="1"/>
    <col min="13072" max="13311" width="9.140625" style="1"/>
    <col min="13312" max="13312" width="4.28515625" style="1" customWidth="1"/>
    <col min="13313" max="13313" width="9.85546875" style="1" customWidth="1"/>
    <col min="13314" max="13314" width="55.42578125" style="1" bestFit="1" customWidth="1"/>
    <col min="13315" max="13315" width="12.85546875" style="1" customWidth="1"/>
    <col min="13316" max="13316" width="14.85546875" style="1" customWidth="1"/>
    <col min="13317" max="13317" width="14.28515625" style="1" customWidth="1"/>
    <col min="13318" max="13318" width="20.7109375" style="1" customWidth="1"/>
    <col min="13319" max="13319" width="21" style="1" customWidth="1"/>
    <col min="13320" max="13321" width="21.28515625" style="1" customWidth="1"/>
    <col min="13322" max="13323" width="22.42578125" style="1" bestFit="1" customWidth="1"/>
    <col min="13324" max="13324" width="22.28515625" style="1" bestFit="1" customWidth="1"/>
    <col min="13325" max="13325" width="16.7109375" style="1" customWidth="1"/>
    <col min="13326" max="13326" width="21.42578125" style="1" bestFit="1" customWidth="1"/>
    <col min="13327" max="13327" width="22.28515625" style="1" bestFit="1" customWidth="1"/>
    <col min="13328" max="13567" width="9.140625" style="1"/>
    <col min="13568" max="13568" width="4.28515625" style="1" customWidth="1"/>
    <col min="13569" max="13569" width="9.85546875" style="1" customWidth="1"/>
    <col min="13570" max="13570" width="55.42578125" style="1" bestFit="1" customWidth="1"/>
    <col min="13571" max="13571" width="12.85546875" style="1" customWidth="1"/>
    <col min="13572" max="13572" width="14.85546875" style="1" customWidth="1"/>
    <col min="13573" max="13573" width="14.28515625" style="1" customWidth="1"/>
    <col min="13574" max="13574" width="20.7109375" style="1" customWidth="1"/>
    <col min="13575" max="13575" width="21" style="1" customWidth="1"/>
    <col min="13576" max="13577" width="21.28515625" style="1" customWidth="1"/>
    <col min="13578" max="13579" width="22.42578125" style="1" bestFit="1" customWidth="1"/>
    <col min="13580" max="13580" width="22.28515625" style="1" bestFit="1" customWidth="1"/>
    <col min="13581" max="13581" width="16.7109375" style="1" customWidth="1"/>
    <col min="13582" max="13582" width="21.42578125" style="1" bestFit="1" customWidth="1"/>
    <col min="13583" max="13583" width="22.28515625" style="1" bestFit="1" customWidth="1"/>
    <col min="13584" max="13823" width="9.140625" style="1"/>
    <col min="13824" max="13824" width="4.28515625" style="1" customWidth="1"/>
    <col min="13825" max="13825" width="9.85546875" style="1" customWidth="1"/>
    <col min="13826" max="13826" width="55.42578125" style="1" bestFit="1" customWidth="1"/>
    <col min="13827" max="13827" width="12.85546875" style="1" customWidth="1"/>
    <col min="13828" max="13828" width="14.85546875" style="1" customWidth="1"/>
    <col min="13829" max="13829" width="14.28515625" style="1" customWidth="1"/>
    <col min="13830" max="13830" width="20.7109375" style="1" customWidth="1"/>
    <col min="13831" max="13831" width="21" style="1" customWidth="1"/>
    <col min="13832" max="13833" width="21.28515625" style="1" customWidth="1"/>
    <col min="13834" max="13835" width="22.42578125" style="1" bestFit="1" customWidth="1"/>
    <col min="13836" max="13836" width="22.28515625" style="1" bestFit="1" customWidth="1"/>
    <col min="13837" max="13837" width="16.7109375" style="1" customWidth="1"/>
    <col min="13838" max="13838" width="21.42578125" style="1" bestFit="1" customWidth="1"/>
    <col min="13839" max="13839" width="22.28515625" style="1" bestFit="1" customWidth="1"/>
    <col min="13840" max="14079" width="9.140625" style="1"/>
    <col min="14080" max="14080" width="4.28515625" style="1" customWidth="1"/>
    <col min="14081" max="14081" width="9.85546875" style="1" customWidth="1"/>
    <col min="14082" max="14082" width="55.42578125" style="1" bestFit="1" customWidth="1"/>
    <col min="14083" max="14083" width="12.85546875" style="1" customWidth="1"/>
    <col min="14084" max="14084" width="14.85546875" style="1" customWidth="1"/>
    <col min="14085" max="14085" width="14.28515625" style="1" customWidth="1"/>
    <col min="14086" max="14086" width="20.7109375" style="1" customWidth="1"/>
    <col min="14087" max="14087" width="21" style="1" customWidth="1"/>
    <col min="14088" max="14089" width="21.28515625" style="1" customWidth="1"/>
    <col min="14090" max="14091" width="22.42578125" style="1" bestFit="1" customWidth="1"/>
    <col min="14092" max="14092" width="22.28515625" style="1" bestFit="1" customWidth="1"/>
    <col min="14093" max="14093" width="16.7109375" style="1" customWidth="1"/>
    <col min="14094" max="14094" width="21.42578125" style="1" bestFit="1" customWidth="1"/>
    <col min="14095" max="14095" width="22.28515625" style="1" bestFit="1" customWidth="1"/>
    <col min="14096" max="14335" width="9.140625" style="1"/>
    <col min="14336" max="14336" width="4.28515625" style="1" customWidth="1"/>
    <col min="14337" max="14337" width="9.85546875" style="1" customWidth="1"/>
    <col min="14338" max="14338" width="55.42578125" style="1" bestFit="1" customWidth="1"/>
    <col min="14339" max="14339" width="12.85546875" style="1" customWidth="1"/>
    <col min="14340" max="14340" width="14.85546875" style="1" customWidth="1"/>
    <col min="14341" max="14341" width="14.28515625" style="1" customWidth="1"/>
    <col min="14342" max="14342" width="20.7109375" style="1" customWidth="1"/>
    <col min="14343" max="14343" width="21" style="1" customWidth="1"/>
    <col min="14344" max="14345" width="21.28515625" style="1" customWidth="1"/>
    <col min="14346" max="14347" width="22.42578125" style="1" bestFit="1" customWidth="1"/>
    <col min="14348" max="14348" width="22.28515625" style="1" bestFit="1" customWidth="1"/>
    <col min="14349" max="14349" width="16.7109375" style="1" customWidth="1"/>
    <col min="14350" max="14350" width="21.42578125" style="1" bestFit="1" customWidth="1"/>
    <col min="14351" max="14351" width="22.28515625" style="1" bestFit="1" customWidth="1"/>
    <col min="14352" max="14591" width="9.140625" style="1"/>
    <col min="14592" max="14592" width="4.28515625" style="1" customWidth="1"/>
    <col min="14593" max="14593" width="9.85546875" style="1" customWidth="1"/>
    <col min="14594" max="14594" width="55.42578125" style="1" bestFit="1" customWidth="1"/>
    <col min="14595" max="14595" width="12.85546875" style="1" customWidth="1"/>
    <col min="14596" max="14596" width="14.85546875" style="1" customWidth="1"/>
    <col min="14597" max="14597" width="14.28515625" style="1" customWidth="1"/>
    <col min="14598" max="14598" width="20.7109375" style="1" customWidth="1"/>
    <col min="14599" max="14599" width="21" style="1" customWidth="1"/>
    <col min="14600" max="14601" width="21.28515625" style="1" customWidth="1"/>
    <col min="14602" max="14603" width="22.42578125" style="1" bestFit="1" customWidth="1"/>
    <col min="14604" max="14604" width="22.28515625" style="1" bestFit="1" customWidth="1"/>
    <col min="14605" max="14605" width="16.7109375" style="1" customWidth="1"/>
    <col min="14606" max="14606" width="21.42578125" style="1" bestFit="1" customWidth="1"/>
    <col min="14607" max="14607" width="22.28515625" style="1" bestFit="1" customWidth="1"/>
    <col min="14608" max="14847" width="9.140625" style="1"/>
    <col min="14848" max="14848" width="4.28515625" style="1" customWidth="1"/>
    <col min="14849" max="14849" width="9.85546875" style="1" customWidth="1"/>
    <col min="14850" max="14850" width="55.42578125" style="1" bestFit="1" customWidth="1"/>
    <col min="14851" max="14851" width="12.85546875" style="1" customWidth="1"/>
    <col min="14852" max="14852" width="14.85546875" style="1" customWidth="1"/>
    <col min="14853" max="14853" width="14.28515625" style="1" customWidth="1"/>
    <col min="14854" max="14854" width="20.7109375" style="1" customWidth="1"/>
    <col min="14855" max="14855" width="21" style="1" customWidth="1"/>
    <col min="14856" max="14857" width="21.28515625" style="1" customWidth="1"/>
    <col min="14858" max="14859" width="22.42578125" style="1" bestFit="1" customWidth="1"/>
    <col min="14860" max="14860" width="22.28515625" style="1" bestFit="1" customWidth="1"/>
    <col min="14861" max="14861" width="16.7109375" style="1" customWidth="1"/>
    <col min="14862" max="14862" width="21.42578125" style="1" bestFit="1" customWidth="1"/>
    <col min="14863" max="14863" width="22.28515625" style="1" bestFit="1" customWidth="1"/>
    <col min="14864" max="15103" width="9.140625" style="1"/>
    <col min="15104" max="15104" width="4.28515625" style="1" customWidth="1"/>
    <col min="15105" max="15105" width="9.85546875" style="1" customWidth="1"/>
    <col min="15106" max="15106" width="55.42578125" style="1" bestFit="1" customWidth="1"/>
    <col min="15107" max="15107" width="12.85546875" style="1" customWidth="1"/>
    <col min="15108" max="15108" width="14.85546875" style="1" customWidth="1"/>
    <col min="15109" max="15109" width="14.28515625" style="1" customWidth="1"/>
    <col min="15110" max="15110" width="20.7109375" style="1" customWidth="1"/>
    <col min="15111" max="15111" width="21" style="1" customWidth="1"/>
    <col min="15112" max="15113" width="21.28515625" style="1" customWidth="1"/>
    <col min="15114" max="15115" width="22.42578125" style="1" bestFit="1" customWidth="1"/>
    <col min="15116" max="15116" width="22.28515625" style="1" bestFit="1" customWidth="1"/>
    <col min="15117" max="15117" width="16.7109375" style="1" customWidth="1"/>
    <col min="15118" max="15118" width="21.42578125" style="1" bestFit="1" customWidth="1"/>
    <col min="15119" max="15119" width="22.28515625" style="1" bestFit="1" customWidth="1"/>
    <col min="15120" max="15359" width="9.140625" style="1"/>
    <col min="15360" max="15360" width="4.28515625" style="1" customWidth="1"/>
    <col min="15361" max="15361" width="9.85546875" style="1" customWidth="1"/>
    <col min="15362" max="15362" width="55.42578125" style="1" bestFit="1" customWidth="1"/>
    <col min="15363" max="15363" width="12.85546875" style="1" customWidth="1"/>
    <col min="15364" max="15364" width="14.85546875" style="1" customWidth="1"/>
    <col min="15365" max="15365" width="14.28515625" style="1" customWidth="1"/>
    <col min="15366" max="15366" width="20.7109375" style="1" customWidth="1"/>
    <col min="15367" max="15367" width="21" style="1" customWidth="1"/>
    <col min="15368" max="15369" width="21.28515625" style="1" customWidth="1"/>
    <col min="15370" max="15371" width="22.42578125" style="1" bestFit="1" customWidth="1"/>
    <col min="15372" max="15372" width="22.28515625" style="1" bestFit="1" customWidth="1"/>
    <col min="15373" max="15373" width="16.7109375" style="1" customWidth="1"/>
    <col min="15374" max="15374" width="21.42578125" style="1" bestFit="1" customWidth="1"/>
    <col min="15375" max="15375" width="22.28515625" style="1" bestFit="1" customWidth="1"/>
    <col min="15376" max="15615" width="9.140625" style="1"/>
    <col min="15616" max="15616" width="4.28515625" style="1" customWidth="1"/>
    <col min="15617" max="15617" width="9.85546875" style="1" customWidth="1"/>
    <col min="15618" max="15618" width="55.42578125" style="1" bestFit="1" customWidth="1"/>
    <col min="15619" max="15619" width="12.85546875" style="1" customWidth="1"/>
    <col min="15620" max="15620" width="14.85546875" style="1" customWidth="1"/>
    <col min="15621" max="15621" width="14.28515625" style="1" customWidth="1"/>
    <col min="15622" max="15622" width="20.7109375" style="1" customWidth="1"/>
    <col min="15623" max="15623" width="21" style="1" customWidth="1"/>
    <col min="15624" max="15625" width="21.28515625" style="1" customWidth="1"/>
    <col min="15626" max="15627" width="22.42578125" style="1" bestFit="1" customWidth="1"/>
    <col min="15628" max="15628" width="22.28515625" style="1" bestFit="1" customWidth="1"/>
    <col min="15629" max="15629" width="16.7109375" style="1" customWidth="1"/>
    <col min="15630" max="15630" width="21.42578125" style="1" bestFit="1" customWidth="1"/>
    <col min="15631" max="15631" width="22.28515625" style="1" bestFit="1" customWidth="1"/>
    <col min="15632" max="15871" width="9.140625" style="1"/>
    <col min="15872" max="15872" width="4.28515625" style="1" customWidth="1"/>
    <col min="15873" max="15873" width="9.85546875" style="1" customWidth="1"/>
    <col min="15874" max="15874" width="55.42578125" style="1" bestFit="1" customWidth="1"/>
    <col min="15875" max="15875" width="12.85546875" style="1" customWidth="1"/>
    <col min="15876" max="15876" width="14.85546875" style="1" customWidth="1"/>
    <col min="15877" max="15877" width="14.28515625" style="1" customWidth="1"/>
    <col min="15878" max="15878" width="20.7109375" style="1" customWidth="1"/>
    <col min="15879" max="15879" width="21" style="1" customWidth="1"/>
    <col min="15880" max="15881" width="21.28515625" style="1" customWidth="1"/>
    <col min="15882" max="15883" width="22.42578125" style="1" bestFit="1" customWidth="1"/>
    <col min="15884" max="15884" width="22.28515625" style="1" bestFit="1" customWidth="1"/>
    <col min="15885" max="15885" width="16.7109375" style="1" customWidth="1"/>
    <col min="15886" max="15886" width="21.42578125" style="1" bestFit="1" customWidth="1"/>
    <col min="15887" max="15887" width="22.28515625" style="1" bestFit="1" customWidth="1"/>
    <col min="15888" max="16127" width="9.140625" style="1"/>
    <col min="16128" max="16128" width="4.28515625" style="1" customWidth="1"/>
    <col min="16129" max="16129" width="9.85546875" style="1" customWidth="1"/>
    <col min="16130" max="16130" width="55.42578125" style="1" bestFit="1" customWidth="1"/>
    <col min="16131" max="16131" width="12.85546875" style="1" customWidth="1"/>
    <col min="16132" max="16132" width="14.85546875" style="1" customWidth="1"/>
    <col min="16133" max="16133" width="14.28515625" style="1" customWidth="1"/>
    <col min="16134" max="16134" width="20.7109375" style="1" customWidth="1"/>
    <col min="16135" max="16135" width="21" style="1" customWidth="1"/>
    <col min="16136" max="16137" width="21.28515625" style="1" customWidth="1"/>
    <col min="16138" max="16139" width="22.42578125" style="1" bestFit="1" customWidth="1"/>
    <col min="16140" max="16140" width="22.28515625" style="1" bestFit="1" customWidth="1"/>
    <col min="16141" max="16141" width="16.7109375" style="1" customWidth="1"/>
    <col min="16142" max="16142" width="21.42578125" style="1" bestFit="1" customWidth="1"/>
    <col min="16143" max="16143" width="22.28515625" style="1" bestFit="1" customWidth="1"/>
    <col min="16144" max="16384" width="9.140625" style="1"/>
  </cols>
  <sheetData>
    <row r="6" spans="1:15" ht="13.9" customHeight="1" x14ac:dyDescent="0.25"/>
    <row r="7" spans="1:15" x14ac:dyDescent="0.25">
      <c r="I7" s="5"/>
      <c r="J7" s="5"/>
      <c r="K7" s="5"/>
    </row>
    <row r="8" spans="1:15" x14ac:dyDescent="0.25">
      <c r="H8" s="6"/>
      <c r="I8" s="7"/>
      <c r="J8" s="7"/>
      <c r="K8" s="7"/>
      <c r="L8" s="7"/>
    </row>
    <row r="9" spans="1:15" ht="15" customHeight="1" x14ac:dyDescent="0.25">
      <c r="B9" s="22"/>
      <c r="D9" s="41" t="s">
        <v>59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1" spans="1:15" ht="15" customHeight="1" thickBot="1" x14ac:dyDescent="0.3">
      <c r="L11" s="24"/>
      <c r="M11" s="51" t="s">
        <v>73</v>
      </c>
      <c r="N11" s="51"/>
    </row>
    <row r="12" spans="1:15" ht="14.45" customHeight="1" x14ac:dyDescent="0.25">
      <c r="A12" s="42" t="s">
        <v>0</v>
      </c>
      <c r="B12" s="44" t="s">
        <v>51</v>
      </c>
      <c r="C12" s="44" t="s">
        <v>52</v>
      </c>
      <c r="D12" s="44" t="s">
        <v>53</v>
      </c>
      <c r="E12" s="44"/>
      <c r="F12" s="44"/>
      <c r="G12" s="46" t="s">
        <v>72</v>
      </c>
      <c r="H12" s="46"/>
      <c r="I12" s="46"/>
      <c r="J12" s="46"/>
      <c r="K12" s="46"/>
      <c r="L12" s="46"/>
      <c r="M12" s="48" t="s">
        <v>71</v>
      </c>
      <c r="N12" s="49"/>
    </row>
    <row r="13" spans="1:15" s="22" customFormat="1" ht="15.75" customHeight="1" x14ac:dyDescent="0.25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 x14ac:dyDescent="0.25">
      <c r="A14" s="43"/>
      <c r="B14" s="45"/>
      <c r="C14" s="45"/>
      <c r="D14" s="45"/>
      <c r="E14" s="45"/>
      <c r="F14" s="45"/>
      <c r="G14" s="47" t="s">
        <v>60</v>
      </c>
      <c r="H14" s="47"/>
      <c r="I14" s="47"/>
      <c r="J14" s="47" t="s">
        <v>67</v>
      </c>
      <c r="K14" s="47" t="s">
        <v>66</v>
      </c>
      <c r="L14" s="47" t="s">
        <v>61</v>
      </c>
      <c r="M14" s="50" t="s">
        <v>62</v>
      </c>
      <c r="N14" s="39" t="s">
        <v>63</v>
      </c>
      <c r="O14" s="9"/>
    </row>
    <row r="15" spans="1:15" s="22" customFormat="1" ht="42" customHeight="1" x14ac:dyDescent="0.25">
      <c r="A15" s="43"/>
      <c r="B15" s="45"/>
      <c r="C15" s="45"/>
      <c r="D15" s="28" t="s">
        <v>54</v>
      </c>
      <c r="E15" s="28" t="s">
        <v>55</v>
      </c>
      <c r="F15" s="28" t="s">
        <v>56</v>
      </c>
      <c r="G15" s="10" t="s">
        <v>64</v>
      </c>
      <c r="H15" s="29" t="s">
        <v>66</v>
      </c>
      <c r="I15" s="29" t="s">
        <v>65</v>
      </c>
      <c r="J15" s="47"/>
      <c r="K15" s="47"/>
      <c r="L15" s="47"/>
      <c r="M15" s="50"/>
      <c r="N15" s="40"/>
      <c r="O15" s="9"/>
    </row>
    <row r="16" spans="1:15" x14ac:dyDescent="0.25">
      <c r="A16" s="11">
        <v>1</v>
      </c>
      <c r="B16" s="12" t="s">
        <v>5</v>
      </c>
      <c r="C16" s="31" t="str">
        <f>VLOOKUP(B16,[1]Sheet1!$B$16:$N$67,2,0)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VLOOKUP(B16,[4]Brokers!$B$9:$I$69,7,0)</f>
        <v>776614606.03999996</v>
      </c>
      <c r="H16" s="15">
        <f>VLOOKUP(B16,[4]Brokers!$B$9:$X$69,22,0)</f>
        <v>0</v>
      </c>
      <c r="I16" s="15">
        <f>VLOOKUP(B16,[2]Brokers!$B$9:$R$69,17,0)</f>
        <v>0</v>
      </c>
      <c r="J16" s="15">
        <f>VLOOKUP(B16,[4]Brokers!$B$9:$X$69,12,0)</f>
        <v>0</v>
      </c>
      <c r="K16" s="15">
        <v>0</v>
      </c>
      <c r="L16" s="15">
        <f>K16+J16+I16+H16+G16</f>
        <v>776614606.03999996</v>
      </c>
      <c r="M16" s="30">
        <f>VLOOKUP(B16,[5]Sheet1!$B$16:$M$67,12,0)+L16</f>
        <v>48045374978.449997</v>
      </c>
      <c r="N16" s="32">
        <f>M16/$M$68</f>
        <v>0.50813972115913375</v>
      </c>
    </row>
    <row r="17" spans="1:15" x14ac:dyDescent="0.25">
      <c r="A17" s="11">
        <v>2</v>
      </c>
      <c r="B17" s="12" t="s">
        <v>7</v>
      </c>
      <c r="C17" s="31" t="str">
        <f>VLOOKUP(B17,[3]Sheet1!$B$16:$C$67,2,0)</f>
        <v>ARD CAPITAL GROUP</v>
      </c>
      <c r="D17" s="13" t="s">
        <v>2</v>
      </c>
      <c r="E17" s="14" t="s">
        <v>2</v>
      </c>
      <c r="F17" s="14" t="s">
        <v>2</v>
      </c>
      <c r="G17" s="15">
        <f>VLOOKUP(B17,[4]Brokers!$B$9:$I$69,7,0)</f>
        <v>215200024.97</v>
      </c>
      <c r="H17" s="15">
        <f>VLOOKUP(B17,[4]Brokers!$B$9:$X$69,22,0)</f>
        <v>0</v>
      </c>
      <c r="I17" s="15">
        <f>VLOOKUP(B17,[2]Brokers!$B$9:$R$69,17,0)</f>
        <v>0</v>
      </c>
      <c r="J17" s="15">
        <f>VLOOKUP(B17,[4]Brokers!$B$9:$X$69,12,0)</f>
        <v>0</v>
      </c>
      <c r="K17" s="15">
        <v>0</v>
      </c>
      <c r="L17" s="15">
        <f>K17+J17+I17+H17+G17</f>
        <v>215200024.97</v>
      </c>
      <c r="M17" s="30">
        <f>VLOOKUP(B17,[5]Sheet1!$B$16:$M$67,12,0)+L17</f>
        <v>9144791453.7299995</v>
      </c>
      <c r="N17" s="32">
        <f>M17/$M$68</f>
        <v>9.6717567121519091E-2</v>
      </c>
    </row>
    <row r="18" spans="1:15" x14ac:dyDescent="0.25">
      <c r="A18" s="11">
        <v>3</v>
      </c>
      <c r="B18" s="12" t="s">
        <v>6</v>
      </c>
      <c r="C18" s="31" t="str">
        <f>VLOOKUP(B18,[3]Sheet1!$B$16:$C$67,2,0)</f>
        <v>MIRAE ASSET SECURITIES MONGOLIA</v>
      </c>
      <c r="D18" s="13" t="s">
        <v>2</v>
      </c>
      <c r="E18" s="13" t="s">
        <v>2</v>
      </c>
      <c r="F18" s="14"/>
      <c r="G18" s="15">
        <f>VLOOKUP(B18,[4]Brokers!$B$9:$I$69,7,0)</f>
        <v>246514126.14000002</v>
      </c>
      <c r="H18" s="15">
        <f>VLOOKUP(B18,[4]Brokers!$B$9:$X$69,22,0)</f>
        <v>1647124000</v>
      </c>
      <c r="I18" s="15">
        <f>VLOOKUP(B18,[2]Brokers!$B$9:$R$69,17,0)</f>
        <v>0</v>
      </c>
      <c r="J18" s="15">
        <f>VLOOKUP(B18,[4]Brokers!$B$9:$X$69,12,0)</f>
        <v>0</v>
      </c>
      <c r="K18" s="15">
        <v>0</v>
      </c>
      <c r="L18" s="15">
        <f>K18+J18+I18+H18+G18</f>
        <v>1893638126.1400001</v>
      </c>
      <c r="M18" s="30">
        <f>VLOOKUP(B18,[5]Sheet1!$B$16:$M$67,12,0)+L18</f>
        <v>8924124903.6299992</v>
      </c>
      <c r="N18" s="32">
        <f>M18/$M$68</f>
        <v>9.4383743329171627E-2</v>
      </c>
    </row>
    <row r="19" spans="1:15" s="23" customFormat="1" x14ac:dyDescent="0.25">
      <c r="A19" s="11">
        <v>4</v>
      </c>
      <c r="B19" s="12" t="s">
        <v>16</v>
      </c>
      <c r="C19" s="31" t="str">
        <f>VLOOKUP(B19,[3]Sheet1!$B$16:$C$67,2,0)</f>
        <v>BUMBAT-ALTAI</v>
      </c>
      <c r="D19" s="13" t="s">
        <v>2</v>
      </c>
      <c r="E19" s="14" t="s">
        <v>2</v>
      </c>
      <c r="F19" s="14" t="s">
        <v>2</v>
      </c>
      <c r="G19" s="15">
        <f>VLOOKUP(B19,[4]Brokers!$B$9:$I$69,7,0)</f>
        <v>342120189.57999998</v>
      </c>
      <c r="H19" s="15">
        <f>VLOOKUP(B19,[4]Brokers!$B$9:$X$69,22,0)</f>
        <v>0</v>
      </c>
      <c r="I19" s="15">
        <f>VLOOKUP(B19,[2]Brokers!$B$9:$R$69,17,0)</f>
        <v>0</v>
      </c>
      <c r="J19" s="15">
        <f>VLOOKUP(B19,[4]Brokers!$B$9:$X$69,12,0)</f>
        <v>0</v>
      </c>
      <c r="K19" s="15">
        <v>0</v>
      </c>
      <c r="L19" s="15">
        <f>K19+J19+I19+H19+G19</f>
        <v>342120189.57999998</v>
      </c>
      <c r="M19" s="30">
        <f>VLOOKUP(B19,[5]Sheet1!$B$16:$M$67,12,0)+L19</f>
        <v>5734075441.5100002</v>
      </c>
      <c r="N19" s="32">
        <f>M19/$M$68</f>
        <v>6.0644994388351185E-2</v>
      </c>
      <c r="O19" s="9"/>
    </row>
    <row r="20" spans="1:15" x14ac:dyDescent="0.25">
      <c r="A20" s="11">
        <v>5</v>
      </c>
      <c r="B20" s="12" t="s">
        <v>10</v>
      </c>
      <c r="C20" s="31" t="str">
        <f>VLOOKUP(B20,[3]Sheet1!$B$16:$C$67,2,0)</f>
        <v>ARD SECURITIES</v>
      </c>
      <c r="D20" s="13" t="s">
        <v>2</v>
      </c>
      <c r="E20" s="14" t="s">
        <v>2</v>
      </c>
      <c r="F20" s="14" t="s">
        <v>2</v>
      </c>
      <c r="G20" s="15">
        <f>VLOOKUP(B20,[4]Brokers!$B$9:$I$69,7,0)</f>
        <v>654258715.59000003</v>
      </c>
      <c r="H20" s="15">
        <f>VLOOKUP(B20,[4]Brokers!$B$9:$X$69,22,0)</f>
        <v>0</v>
      </c>
      <c r="I20" s="15">
        <f>VLOOKUP(B20,[2]Brokers!$B$9:$R$69,17,0)</f>
        <v>0</v>
      </c>
      <c r="J20" s="15">
        <f>VLOOKUP(B20,[4]Brokers!$B$9:$X$69,12,0)</f>
        <v>0</v>
      </c>
      <c r="K20" s="15">
        <v>0</v>
      </c>
      <c r="L20" s="15">
        <f>K20+J20+I20+H20+G20</f>
        <v>654258715.59000003</v>
      </c>
      <c r="M20" s="30">
        <f>VLOOKUP(B20,[5]Sheet1!$B$16:$M$67,12,0)+L20</f>
        <v>4565847735.0299997</v>
      </c>
      <c r="N20" s="32">
        <f>M20/$M$68</f>
        <v>4.8289530386095354E-2</v>
      </c>
    </row>
    <row r="21" spans="1:15" x14ac:dyDescent="0.25">
      <c r="A21" s="11">
        <v>6</v>
      </c>
      <c r="B21" s="12" t="s">
        <v>1</v>
      </c>
      <c r="C21" s="31" t="str">
        <f>VLOOKUP(B21,[3]Sheet1!$B$16:$C$67,2,0)</f>
        <v>BDSEC</v>
      </c>
      <c r="D21" s="13" t="s">
        <v>2</v>
      </c>
      <c r="E21" s="14" t="s">
        <v>2</v>
      </c>
      <c r="F21" s="14" t="s">
        <v>2</v>
      </c>
      <c r="G21" s="15">
        <f>VLOOKUP(B21,[4]Brokers!$B$9:$I$69,7,0)</f>
        <v>380604211.96000004</v>
      </c>
      <c r="H21" s="15">
        <f>VLOOKUP(B21,[4]Brokers!$B$9:$X$69,22,0)</f>
        <v>0</v>
      </c>
      <c r="I21" s="15">
        <f>VLOOKUP(B21,[2]Brokers!$B$9:$R$69,17,0)</f>
        <v>0</v>
      </c>
      <c r="J21" s="15">
        <f>VLOOKUP(B21,[4]Brokers!$B$9:$X$69,12,0)</f>
        <v>0</v>
      </c>
      <c r="K21" s="15">
        <v>0</v>
      </c>
      <c r="L21" s="15">
        <f>K21+J21+I21+H21+G21</f>
        <v>380604211.96000004</v>
      </c>
      <c r="M21" s="30">
        <f>VLOOKUP(B21,[5]Sheet1!$B$16:$M$67,12,0)+L21</f>
        <v>4219528395.6400003</v>
      </c>
      <c r="N21" s="32">
        <f>M21/$M$68</f>
        <v>4.4626771741198064E-2</v>
      </c>
    </row>
    <row r="22" spans="1:15" x14ac:dyDescent="0.25">
      <c r="A22" s="11">
        <v>7</v>
      </c>
      <c r="B22" s="12" t="s">
        <v>4</v>
      </c>
      <c r="C22" s="31" t="str">
        <f>VLOOKUP(B22,[3]Sheet1!$B$16:$C$67,2,0)</f>
        <v>TENGER CAPITAL</v>
      </c>
      <c r="D22" s="13" t="s">
        <v>2</v>
      </c>
      <c r="E22" s="14"/>
      <c r="F22" s="14" t="s">
        <v>2</v>
      </c>
      <c r="G22" s="15">
        <f>VLOOKUP(B22,[4]Brokers!$B$9:$I$69,7,0)</f>
        <v>379080</v>
      </c>
      <c r="H22" s="15">
        <f>VLOOKUP(B22,[4]Brokers!$B$9:$X$69,22,0)</f>
        <v>0</v>
      </c>
      <c r="I22" s="15">
        <f>VLOOKUP(B22,[2]Brokers!$B$9:$R$69,17,0)</f>
        <v>0</v>
      </c>
      <c r="J22" s="15">
        <f>VLOOKUP(B22,[4]Brokers!$B$9:$X$69,12,0)</f>
        <v>0</v>
      </c>
      <c r="K22" s="15">
        <v>0</v>
      </c>
      <c r="L22" s="15">
        <f>K22+J22+I22+H22+G22</f>
        <v>379080</v>
      </c>
      <c r="M22" s="30">
        <f>VLOOKUP(B22,[5]Sheet1!$B$16:$M$67,12,0)+L22</f>
        <v>4020123654.1400003</v>
      </c>
      <c r="N22" s="32">
        <f>M22/$M$68</f>
        <v>4.2517818074189175E-2</v>
      </c>
    </row>
    <row r="23" spans="1:15" x14ac:dyDescent="0.25">
      <c r="A23" s="11">
        <v>8</v>
      </c>
      <c r="B23" s="12" t="s">
        <v>9</v>
      </c>
      <c r="C23" s="31" t="str">
        <f>VLOOKUP(B23,[3]Sheet1!$B$16:$C$67,2,0)</f>
        <v>STANDART INVESTMENT</v>
      </c>
      <c r="D23" s="13" t="s">
        <v>2</v>
      </c>
      <c r="E23" s="14" t="s">
        <v>2</v>
      </c>
      <c r="F23" s="14" t="s">
        <v>2</v>
      </c>
      <c r="G23" s="15">
        <f>VLOOKUP(B23,[4]Brokers!$B$9:$I$69,7,0)</f>
        <v>251465992.56999999</v>
      </c>
      <c r="H23" s="15">
        <f>VLOOKUP(B23,[4]Brokers!$B$9:$X$69,22,0)</f>
        <v>0</v>
      </c>
      <c r="I23" s="15">
        <f>VLOOKUP(B23,[2]Brokers!$B$9:$R$69,17,0)</f>
        <v>0</v>
      </c>
      <c r="J23" s="15">
        <f>VLOOKUP(B23,[4]Brokers!$B$9:$X$69,12,0)</f>
        <v>0</v>
      </c>
      <c r="K23" s="15">
        <v>0</v>
      </c>
      <c r="L23" s="15">
        <f>K23+J23+I23+H23+G23</f>
        <v>251465992.56999999</v>
      </c>
      <c r="M23" s="30">
        <f>VLOOKUP(B23,[5]Sheet1!$B$16:$M$67,12,0)+L23</f>
        <v>1815292075.3699999</v>
      </c>
      <c r="N23" s="32">
        <f>M23/$M$68</f>
        <v>1.9198976163983212E-2</v>
      </c>
    </row>
    <row r="24" spans="1:15" x14ac:dyDescent="0.25">
      <c r="A24" s="11">
        <v>9</v>
      </c>
      <c r="B24" s="12" t="s">
        <v>3</v>
      </c>
      <c r="C24" s="31" t="str">
        <f>VLOOKUP(B24,[3]Sheet1!$B$16:$C$67,2,0)</f>
        <v>NOVEL INVESTMENT</v>
      </c>
      <c r="D24" s="13" t="s">
        <v>2</v>
      </c>
      <c r="E24" s="14" t="s">
        <v>2</v>
      </c>
      <c r="F24" s="14"/>
      <c r="G24" s="15">
        <f>VLOOKUP(B24,[4]Brokers!$B$9:$I$69,7,0)</f>
        <v>89991682.890000001</v>
      </c>
      <c r="H24" s="15">
        <f>VLOOKUP(B24,[4]Brokers!$B$9:$X$69,22,0)</f>
        <v>329035160</v>
      </c>
      <c r="I24" s="15">
        <f>VLOOKUP(B24,[2]Brokers!$B$9:$R$69,17,0)</f>
        <v>0</v>
      </c>
      <c r="J24" s="15">
        <f>VLOOKUP(B24,[4]Brokers!$B$9:$X$69,12,0)</f>
        <v>0</v>
      </c>
      <c r="K24" s="15">
        <v>0</v>
      </c>
      <c r="L24" s="15">
        <f>K24+J24+I24+H24+G24</f>
        <v>419026842.88999999</v>
      </c>
      <c r="M24" s="30">
        <f>VLOOKUP(B24,[5]Sheet1!$B$16:$M$67,12,0)+L24</f>
        <v>1666410795.9400001</v>
      </c>
      <c r="N24" s="32">
        <f>M24/$M$68</f>
        <v>1.7624371077659962E-2</v>
      </c>
      <c r="O24" s="1"/>
    </row>
    <row r="25" spans="1:15" x14ac:dyDescent="0.25">
      <c r="A25" s="11">
        <v>10</v>
      </c>
      <c r="B25" s="12" t="s">
        <v>8</v>
      </c>
      <c r="C25" s="31" t="str">
        <f>VLOOKUP(B25,[3]Sheet1!$B$16:$C$67,2,0)</f>
        <v>TDB CAPITAL</v>
      </c>
      <c r="D25" s="13" t="s">
        <v>2</v>
      </c>
      <c r="E25" s="14" t="s">
        <v>2</v>
      </c>
      <c r="F25" s="14"/>
      <c r="G25" s="15">
        <f>VLOOKUP(B25,[4]Brokers!$B$9:$I$69,7,0)</f>
        <v>381680207.59000003</v>
      </c>
      <c r="H25" s="15">
        <f>VLOOKUP(B25,[4]Brokers!$B$9:$X$69,22,0)</f>
        <v>0</v>
      </c>
      <c r="I25" s="15">
        <f>VLOOKUP(B25,[2]Brokers!$B$9:$R$69,17,0)</f>
        <v>0</v>
      </c>
      <c r="J25" s="15">
        <f>VLOOKUP(B25,[4]Brokers!$B$9:$X$69,12,0)</f>
        <v>0</v>
      </c>
      <c r="K25" s="15">
        <v>0</v>
      </c>
      <c r="L25" s="15">
        <f>K25+J25+I25+H25+G25</f>
        <v>381680207.59000003</v>
      </c>
      <c r="M25" s="30">
        <f>VLOOKUP(B25,[5]Sheet1!$B$16:$M$67,12,0)+L25</f>
        <v>1654078258.9099998</v>
      </c>
      <c r="N25" s="32">
        <f>M25/$M$68</f>
        <v>1.7493939128061905E-2</v>
      </c>
    </row>
    <row r="26" spans="1:15" x14ac:dyDescent="0.25">
      <c r="A26" s="11">
        <v>11</v>
      </c>
      <c r="B26" s="12" t="s">
        <v>35</v>
      </c>
      <c r="C26" s="31" t="str">
        <f>VLOOKUP(B26,[3]Sheet1!$B$16:$C$67,2,0)</f>
        <v>APEX CAPITAL</v>
      </c>
      <c r="D26" s="13" t="s">
        <v>2</v>
      </c>
      <c r="E26" s="14"/>
      <c r="F26" s="14"/>
      <c r="G26" s="15">
        <f>VLOOKUP(B26,[4]Brokers!$B$9:$I$69,7,0)</f>
        <v>140878283.54000002</v>
      </c>
      <c r="H26" s="15">
        <f>VLOOKUP(B26,[4]Brokers!$B$9:$X$69,22,0)</f>
        <v>0</v>
      </c>
      <c r="I26" s="15">
        <f>VLOOKUP(B26,[2]Brokers!$B$9:$R$69,17,0)</f>
        <v>0</v>
      </c>
      <c r="J26" s="15">
        <f>VLOOKUP(B26,[4]Brokers!$B$9:$X$69,12,0)</f>
        <v>0</v>
      </c>
      <c r="K26" s="15">
        <v>0</v>
      </c>
      <c r="L26" s="15">
        <f>K26+J26+I26+H26+G26</f>
        <v>140878283.54000002</v>
      </c>
      <c r="M26" s="30">
        <f>VLOOKUP(B26,[5]Sheet1!$B$16:$M$67,12,0)+L26</f>
        <v>732122550.27999997</v>
      </c>
      <c r="N26" s="32">
        <f>M26/$M$68</f>
        <v>7.7431084411445864E-3</v>
      </c>
    </row>
    <row r="27" spans="1:15" x14ac:dyDescent="0.25">
      <c r="A27" s="11">
        <v>12</v>
      </c>
      <c r="B27" s="12" t="s">
        <v>11</v>
      </c>
      <c r="C27" s="31" t="str">
        <f>VLOOKUP(B27,[3]Sheet1!$B$16:$C$67,2,0)</f>
        <v>GAULI</v>
      </c>
      <c r="D27" s="13" t="s">
        <v>2</v>
      </c>
      <c r="E27" s="14"/>
      <c r="F27" s="14"/>
      <c r="G27" s="15">
        <f>VLOOKUP(B27,[4]Brokers!$B$9:$I$69,7,0)</f>
        <v>98906696.219999999</v>
      </c>
      <c r="H27" s="15">
        <f>VLOOKUP(B27,[4]Brokers!$B$9:$X$69,22,0)</f>
        <v>12992200</v>
      </c>
      <c r="I27" s="15">
        <f>VLOOKUP(B27,[2]Brokers!$B$9:$R$69,17,0)</f>
        <v>0</v>
      </c>
      <c r="J27" s="15">
        <f>VLOOKUP(B27,[4]Brokers!$B$9:$X$69,12,0)</f>
        <v>0</v>
      </c>
      <c r="K27" s="15">
        <v>0</v>
      </c>
      <c r="L27" s="15">
        <f>K27+J27+I27+H27+G27</f>
        <v>111898896.22</v>
      </c>
      <c r="M27" s="30">
        <f>VLOOKUP(B27,[5]Sheet1!$B$16:$M$67,12,0)+L27</f>
        <v>622685047.75999999</v>
      </c>
      <c r="N27" s="32">
        <f>M27/$M$68</f>
        <v>6.5856704559106782E-3</v>
      </c>
    </row>
    <row r="28" spans="1:15" x14ac:dyDescent="0.25">
      <c r="A28" s="11">
        <v>13</v>
      </c>
      <c r="B28" s="12" t="s">
        <v>13</v>
      </c>
      <c r="C28" s="31" t="str">
        <f>VLOOKUP(B28,[3]Sheet1!$B$16:$C$67,2,0)</f>
        <v>MONSEC</v>
      </c>
      <c r="D28" s="13" t="s">
        <v>2</v>
      </c>
      <c r="E28" s="14"/>
      <c r="F28" s="14"/>
      <c r="G28" s="15">
        <f>VLOOKUP(B28,[4]Brokers!$B$9:$I$69,7,0)</f>
        <v>16909584.170000002</v>
      </c>
      <c r="H28" s="15">
        <f>VLOOKUP(B28,[4]Brokers!$B$9:$X$69,22,0)</f>
        <v>0</v>
      </c>
      <c r="I28" s="15">
        <f>VLOOKUP(B28,[2]Brokers!$B$9:$R$69,17,0)</f>
        <v>0</v>
      </c>
      <c r="J28" s="15">
        <f>VLOOKUP(B28,[4]Brokers!$B$9:$X$69,12,0)</f>
        <v>0</v>
      </c>
      <c r="K28" s="15">
        <v>0</v>
      </c>
      <c r="L28" s="15">
        <f>K28+J28+I28+H28+G28</f>
        <v>16909584.170000002</v>
      </c>
      <c r="M28" s="30">
        <f>VLOOKUP(B28,[5]Sheet1!$B$16:$M$67,12,0)+L28</f>
        <v>287180739.96999997</v>
      </c>
      <c r="N28" s="32">
        <f>M28/$M$68</f>
        <v>3.0372942493649634E-3</v>
      </c>
    </row>
    <row r="29" spans="1:15" x14ac:dyDescent="0.25">
      <c r="A29" s="11">
        <v>14</v>
      </c>
      <c r="B29" s="12" t="s">
        <v>48</v>
      </c>
      <c r="C29" s="31" t="str">
        <f>VLOOKUP(B29,[3]Sheet1!$B$16:$C$67,2,0)</f>
        <v>BATS</v>
      </c>
      <c r="D29" s="13" t="s">
        <v>2</v>
      </c>
      <c r="E29" s="14"/>
      <c r="F29" s="14"/>
      <c r="G29" s="15">
        <f>VLOOKUP(B29,[4]Brokers!$B$9:$I$69,7,0)</f>
        <v>73052408.400000006</v>
      </c>
      <c r="H29" s="15">
        <f>VLOOKUP(B29,[4]Brokers!$B$9:$X$69,22,0)</f>
        <v>0</v>
      </c>
      <c r="I29" s="15">
        <f>VLOOKUP(B29,[2]Brokers!$B$9:$R$69,17,0)</f>
        <v>0</v>
      </c>
      <c r="J29" s="15">
        <f>VLOOKUP(B29,[4]Brokers!$B$9:$X$69,12,0)</f>
        <v>0</v>
      </c>
      <c r="K29" s="15">
        <v>0</v>
      </c>
      <c r="L29" s="15">
        <f>K29+J29+I29+H29+G29</f>
        <v>73052408.400000006</v>
      </c>
      <c r="M29" s="30">
        <f>VLOOKUP(B29,[5]Sheet1!$B$16:$M$67,12,0)+L29</f>
        <v>271482707.70000005</v>
      </c>
      <c r="N29" s="32">
        <f>M29/$M$68</f>
        <v>2.87126799306032E-3</v>
      </c>
    </row>
    <row r="30" spans="1:15" x14ac:dyDescent="0.25">
      <c r="A30" s="11">
        <v>15</v>
      </c>
      <c r="B30" s="12" t="s">
        <v>34</v>
      </c>
      <c r="C30" s="31" t="str">
        <f>VLOOKUP(B30,[3]Sheet1!$B$16:$C$67,2,0)</f>
        <v>GRANDDEVELOPMENT</v>
      </c>
      <c r="D30" s="13" t="s">
        <v>2</v>
      </c>
      <c r="E30" s="14"/>
      <c r="F30" s="14"/>
      <c r="G30" s="15">
        <f>VLOOKUP(B30,[4]Brokers!$B$9:$I$69,7,0)</f>
        <v>8240400</v>
      </c>
      <c r="H30" s="15">
        <f>VLOOKUP(B30,[4]Brokers!$B$9:$X$69,22,0)</f>
        <v>0</v>
      </c>
      <c r="I30" s="15">
        <f>VLOOKUP(B30,[2]Brokers!$B$9:$R$69,17,0)</f>
        <v>0</v>
      </c>
      <c r="J30" s="15">
        <f>VLOOKUP(B30,[4]Brokers!$B$9:$X$69,12,0)</f>
        <v>0</v>
      </c>
      <c r="K30" s="15">
        <v>0</v>
      </c>
      <c r="L30" s="15">
        <f>K30+J30+I30+H30+G30</f>
        <v>8240400</v>
      </c>
      <c r="M30" s="30">
        <f>VLOOKUP(B30,[5]Sheet1!$B$16:$M$67,12,0)+L30</f>
        <v>260502010.15000001</v>
      </c>
      <c r="N30" s="32">
        <f>M30/$M$68</f>
        <v>2.7551334308117685E-3</v>
      </c>
    </row>
    <row r="31" spans="1:15" x14ac:dyDescent="0.25">
      <c r="A31" s="11">
        <v>16</v>
      </c>
      <c r="B31" s="12" t="s">
        <v>19</v>
      </c>
      <c r="C31" s="31" t="str">
        <f>VLOOKUP(B31,[3]Sheet1!$B$16:$C$67,2,0)</f>
        <v>ZERGED</v>
      </c>
      <c r="D31" s="13" t="s">
        <v>2</v>
      </c>
      <c r="E31" s="14"/>
      <c r="F31" s="14"/>
      <c r="G31" s="15">
        <f>VLOOKUP(B31,[4]Brokers!$B$9:$I$69,7,0)</f>
        <v>11847932</v>
      </c>
      <c r="H31" s="15">
        <f>VLOOKUP(B31,[4]Brokers!$B$9:$X$69,22,0)</f>
        <v>0</v>
      </c>
      <c r="I31" s="15">
        <f>VLOOKUP(B31,[2]Brokers!$B$9:$R$69,17,0)</f>
        <v>0</v>
      </c>
      <c r="J31" s="15">
        <f>VLOOKUP(B31,[4]Brokers!$B$9:$X$69,12,0)</f>
        <v>0</v>
      </c>
      <c r="K31" s="15">
        <v>0</v>
      </c>
      <c r="L31" s="15">
        <f>K31+J31+I31+H31+G31</f>
        <v>11847932</v>
      </c>
      <c r="M31" s="30">
        <f>VLOOKUP(B31,[5]Sheet1!$B$16:$M$67,12,0)+L31</f>
        <v>240501947.08000001</v>
      </c>
      <c r="N31" s="32">
        <f>M31/$M$68</f>
        <v>2.5436078370139627E-3</v>
      </c>
    </row>
    <row r="32" spans="1:15" x14ac:dyDescent="0.25">
      <c r="A32" s="11">
        <v>17</v>
      </c>
      <c r="B32" s="12" t="s">
        <v>43</v>
      </c>
      <c r="C32" s="31" t="str">
        <f>VLOOKUP(B32,[3]Sheet1!$B$16:$C$67,2,0)</f>
        <v>GOODSEC</v>
      </c>
      <c r="D32" s="13" t="s">
        <v>2</v>
      </c>
      <c r="E32" s="14"/>
      <c r="F32" s="14"/>
      <c r="G32" s="15">
        <f>VLOOKUP(B32,[4]Brokers!$B$9:$I$69,7,0)</f>
        <v>12671227.949999999</v>
      </c>
      <c r="H32" s="15">
        <f>VLOOKUP(B32,[4]Brokers!$B$9:$X$69,22,0)</f>
        <v>0</v>
      </c>
      <c r="I32" s="15">
        <f>VLOOKUP(B32,[2]Brokers!$B$9:$R$69,17,0)</f>
        <v>0</v>
      </c>
      <c r="J32" s="15">
        <f>VLOOKUP(B32,[4]Brokers!$B$9:$X$69,12,0)</f>
        <v>0</v>
      </c>
      <c r="K32" s="15">
        <v>0</v>
      </c>
      <c r="L32" s="15">
        <f>K32+J32+I32+H32+G32</f>
        <v>12671227.949999999</v>
      </c>
      <c r="M32" s="30">
        <f>VLOOKUP(B32,[5]Sheet1!$B$16:$M$67,12,0)+L32</f>
        <v>234975671.26999998</v>
      </c>
      <c r="N32" s="32">
        <f>M32/$M$68</f>
        <v>2.4851605827173437E-3</v>
      </c>
      <c r="O32" s="1"/>
    </row>
    <row r="33" spans="1:15" x14ac:dyDescent="0.25">
      <c r="A33" s="11">
        <v>18</v>
      </c>
      <c r="B33" s="12" t="s">
        <v>21</v>
      </c>
      <c r="C33" s="31" t="str">
        <f>VLOOKUP(B33,[3]Sheet1!$B$16:$C$67,2,0)</f>
        <v>BLOOMSBURY SECURITIES</v>
      </c>
      <c r="D33" s="13" t="s">
        <v>2</v>
      </c>
      <c r="E33" s="14"/>
      <c r="F33" s="14"/>
      <c r="G33" s="15">
        <f>VLOOKUP(B33,[4]Brokers!$B$9:$I$69,7,0)</f>
        <v>48803223.620000005</v>
      </c>
      <c r="H33" s="15">
        <f>VLOOKUP(B33,[4]Brokers!$B$9:$X$69,22,0)</f>
        <v>0</v>
      </c>
      <c r="I33" s="15">
        <f>VLOOKUP(B33,[2]Brokers!$B$9:$R$69,17,0)</f>
        <v>0</v>
      </c>
      <c r="J33" s="15">
        <f>VLOOKUP(B33,[4]Brokers!$B$9:$X$69,12,0)</f>
        <v>0</v>
      </c>
      <c r="K33" s="15">
        <v>0</v>
      </c>
      <c r="L33" s="15">
        <f>K33+J33+I33+H33+G33</f>
        <v>48803223.620000005</v>
      </c>
      <c r="M33" s="30">
        <f>VLOOKUP(B33,[5]Sheet1!$B$16:$M$67,12,0)+L33</f>
        <v>231419881.44999999</v>
      </c>
      <c r="N33" s="32">
        <f>M33/$M$68</f>
        <v>2.4475536736559464E-3</v>
      </c>
      <c r="O33" s="1"/>
    </row>
    <row r="34" spans="1:15" x14ac:dyDescent="0.25">
      <c r="A34" s="11">
        <v>19</v>
      </c>
      <c r="B34" s="12" t="s">
        <v>23</v>
      </c>
      <c r="C34" s="31" t="str">
        <f>VLOOKUP(B34,[3]Sheet1!$B$16:$C$67,2,0)</f>
        <v>TAVAN BOGD</v>
      </c>
      <c r="D34" s="13" t="s">
        <v>2</v>
      </c>
      <c r="E34" s="14"/>
      <c r="F34" s="14"/>
      <c r="G34" s="15">
        <f>VLOOKUP(B34,[4]Brokers!$B$9:$I$69,7,0)</f>
        <v>19030715.350000001</v>
      </c>
      <c r="H34" s="15">
        <f>VLOOKUP(B34,[4]Brokers!$B$9:$X$69,22,0)</f>
        <v>0</v>
      </c>
      <c r="I34" s="15">
        <f>VLOOKUP(B34,[2]Brokers!$B$9:$R$69,17,0)</f>
        <v>0</v>
      </c>
      <c r="J34" s="15">
        <f>VLOOKUP(B34,[4]Brokers!$B$9:$X$69,12,0)</f>
        <v>0</v>
      </c>
      <c r="K34" s="15">
        <v>0</v>
      </c>
      <c r="L34" s="15">
        <f>K34+J34+I34+H34+G34</f>
        <v>19030715.350000001</v>
      </c>
      <c r="M34" s="30">
        <f>VLOOKUP(B34,[5]Sheet1!$B$16:$M$67,12,0)+L34</f>
        <v>198781872</v>
      </c>
      <c r="N34" s="32">
        <f>M34/$M$68</f>
        <v>2.1023660457406487E-3</v>
      </c>
      <c r="O34" s="1"/>
    </row>
    <row r="35" spans="1:15" x14ac:dyDescent="0.25">
      <c r="A35" s="11">
        <v>20</v>
      </c>
      <c r="B35" s="12" t="s">
        <v>37</v>
      </c>
      <c r="C35" s="31" t="str">
        <f>VLOOKUP(B35,[3]Sheet1!$B$16:$C$67,2,0)</f>
        <v>GENDEX</v>
      </c>
      <c r="D35" s="13" t="s">
        <v>2</v>
      </c>
      <c r="E35" s="14"/>
      <c r="F35" s="14"/>
      <c r="G35" s="15">
        <f>VLOOKUP(B35,[4]Brokers!$B$9:$I$69,7,0)</f>
        <v>20022845</v>
      </c>
      <c r="H35" s="15">
        <f>VLOOKUP(B35,[4]Brokers!$B$9:$X$69,22,0)</f>
        <v>0</v>
      </c>
      <c r="I35" s="15">
        <f>VLOOKUP(B35,[2]Brokers!$B$9:$R$69,17,0)</f>
        <v>0</v>
      </c>
      <c r="J35" s="15">
        <f>VLOOKUP(B35,[4]Brokers!$B$9:$X$69,12,0)</f>
        <v>0</v>
      </c>
      <c r="K35" s="15">
        <v>0</v>
      </c>
      <c r="L35" s="15">
        <f>K35+J35+I35+H35+G35</f>
        <v>20022845</v>
      </c>
      <c r="M35" s="30">
        <f>VLOOKUP(B35,[5]Sheet1!$B$16:$M$67,12,0)+L35</f>
        <v>195170055.75999999</v>
      </c>
      <c r="N35" s="32">
        <f>M35/$M$68</f>
        <v>2.0641665874599124E-3</v>
      </c>
      <c r="O35" s="1"/>
    </row>
    <row r="36" spans="1:15" x14ac:dyDescent="0.25">
      <c r="A36" s="11">
        <v>21</v>
      </c>
      <c r="B36" s="12" t="s">
        <v>12</v>
      </c>
      <c r="C36" s="31" t="str">
        <f>VLOOKUP(B36,[3]Sheet1!$B$16:$C$67,2,0)</f>
        <v>MIBG</v>
      </c>
      <c r="D36" s="13" t="s">
        <v>2</v>
      </c>
      <c r="E36" s="14" t="s">
        <v>2</v>
      </c>
      <c r="F36" s="14"/>
      <c r="G36" s="15">
        <f>VLOOKUP(B36,[4]Brokers!$B$9:$I$69,7,0)</f>
        <v>12018085</v>
      </c>
      <c r="H36" s="15">
        <f>VLOOKUP(B36,[4]Brokers!$B$9:$X$69,22,0)</f>
        <v>0</v>
      </c>
      <c r="I36" s="15">
        <f>VLOOKUP(B36,[2]Brokers!$B$9:$R$69,17,0)</f>
        <v>0</v>
      </c>
      <c r="J36" s="15">
        <f>VLOOKUP(B36,[4]Brokers!$B$9:$X$69,12,0)</f>
        <v>0</v>
      </c>
      <c r="K36" s="15">
        <v>0</v>
      </c>
      <c r="L36" s="15">
        <f>K36+J36+I36+H36+G36</f>
        <v>12018085</v>
      </c>
      <c r="M36" s="30">
        <f>VLOOKUP(B36,[5]Sheet1!$B$16:$M$67,12,0)+L36</f>
        <v>171778090.69999999</v>
      </c>
      <c r="N36" s="32">
        <f>M36/$M$68</f>
        <v>1.81676740266254E-3</v>
      </c>
      <c r="O36" s="1"/>
    </row>
    <row r="37" spans="1:15" x14ac:dyDescent="0.25">
      <c r="A37" s="11">
        <v>22</v>
      </c>
      <c r="B37" s="12" t="s">
        <v>25</v>
      </c>
      <c r="C37" s="31" t="str">
        <f>VLOOKUP(B37,[3]Sheet1!$B$16:$C$67,2,0)</f>
        <v>TULGAT CHANDMANI BAYAN</v>
      </c>
      <c r="D37" s="13" t="s">
        <v>2</v>
      </c>
      <c r="E37" s="14"/>
      <c r="F37" s="14"/>
      <c r="G37" s="15">
        <f>VLOOKUP(B37,[4]Brokers!$B$9:$I$69,7,0)</f>
        <v>11227492</v>
      </c>
      <c r="H37" s="15">
        <f>VLOOKUP(B37,[4]Brokers!$B$9:$X$69,22,0)</f>
        <v>0</v>
      </c>
      <c r="I37" s="15">
        <f>VLOOKUP(B37,[2]Brokers!$B$9:$R$69,17,0)</f>
        <v>0</v>
      </c>
      <c r="J37" s="15">
        <f>VLOOKUP(B37,[4]Brokers!$B$9:$X$69,12,0)</f>
        <v>0</v>
      </c>
      <c r="K37" s="15">
        <v>0</v>
      </c>
      <c r="L37" s="15">
        <f>K37+J37+I37+H37+G37</f>
        <v>11227492</v>
      </c>
      <c r="M37" s="30">
        <f>VLOOKUP(B37,[5]Sheet1!$B$16:$M$67,12,0)+L37</f>
        <v>161689728.59999999</v>
      </c>
      <c r="N37" s="32">
        <f>M37/$M$68</f>
        <v>1.7100703999490489E-3</v>
      </c>
      <c r="O37" s="1"/>
    </row>
    <row r="38" spans="1:15" x14ac:dyDescent="0.25">
      <c r="A38" s="11">
        <v>23</v>
      </c>
      <c r="B38" s="12" t="s">
        <v>30</v>
      </c>
      <c r="C38" s="31" t="str">
        <f>VLOOKUP(B38,[3]Sheet1!$B$16:$C$67,2,0)</f>
        <v>DARKHAN BROKER</v>
      </c>
      <c r="D38" s="13" t="s">
        <v>2</v>
      </c>
      <c r="E38" s="14" t="s">
        <v>2</v>
      </c>
      <c r="F38" s="14"/>
      <c r="G38" s="15">
        <f>VLOOKUP(B38,[4]Brokers!$B$9:$I$69,7,0)</f>
        <v>11350183.859999999</v>
      </c>
      <c r="H38" s="15">
        <f>VLOOKUP(B38,[4]Brokers!$B$9:$X$69,22,0)</f>
        <v>0</v>
      </c>
      <c r="I38" s="15">
        <f>VLOOKUP(B38,[2]Brokers!$B$9:$R$69,17,0)</f>
        <v>0</v>
      </c>
      <c r="J38" s="15">
        <f>VLOOKUP(B38,[4]Brokers!$B$9:$X$69,12,0)</f>
        <v>0</v>
      </c>
      <c r="K38" s="15">
        <v>0</v>
      </c>
      <c r="L38" s="15">
        <f>K38+J38+I38+H38+G38</f>
        <v>11350183.859999999</v>
      </c>
      <c r="M38" s="30">
        <f>VLOOKUP(B38,[5]Sheet1!$B$16:$M$67,12,0)+L38</f>
        <v>151450207.16000003</v>
      </c>
      <c r="N38" s="32">
        <f>M38/$M$68</f>
        <v>1.6017746988194745E-3</v>
      </c>
      <c r="O38" s="1"/>
    </row>
    <row r="39" spans="1:15" x14ac:dyDescent="0.25">
      <c r="A39" s="11">
        <v>24</v>
      </c>
      <c r="B39" s="12" t="s">
        <v>70</v>
      </c>
      <c r="C39" s="31" t="str">
        <f>VLOOKUP(B39,[3]Sheet1!$B$16:$C$67,2,0)</f>
        <v xml:space="preserve">CENTRAL SECURITIES </v>
      </c>
      <c r="D39" s="13" t="s">
        <v>2</v>
      </c>
      <c r="E39" s="14" t="s">
        <v>2</v>
      </c>
      <c r="F39" s="14"/>
      <c r="G39" s="15">
        <f>VLOOKUP(B39,[4]Brokers!$B$9:$I$69,7,0)</f>
        <v>8102533.5</v>
      </c>
      <c r="H39" s="15">
        <f>VLOOKUP(B39,[4]Brokers!$B$9:$X$69,22,0)</f>
        <v>0</v>
      </c>
      <c r="I39" s="15">
        <f>VLOOKUP(B39,[2]Brokers!$B$9:$R$69,17,0)</f>
        <v>0</v>
      </c>
      <c r="J39" s="15">
        <f>VLOOKUP(B39,[4]Brokers!$B$9:$X$69,12,0)</f>
        <v>0</v>
      </c>
      <c r="K39" s="15">
        <v>0</v>
      </c>
      <c r="L39" s="15">
        <f>K39+J39+I39+H39+G39</f>
        <v>8102533.5</v>
      </c>
      <c r="M39" s="30">
        <f>VLOOKUP(B39,[5]Sheet1!$B$16:$M$67,12,0)+L39</f>
        <v>146365372.65000001</v>
      </c>
      <c r="N39" s="32">
        <f>M39/$M$68</f>
        <v>1.547996236455289E-3</v>
      </c>
      <c r="O39" s="1"/>
    </row>
    <row r="40" spans="1:15" x14ac:dyDescent="0.25">
      <c r="A40" s="11">
        <v>25</v>
      </c>
      <c r="B40" s="12" t="s">
        <v>18</v>
      </c>
      <c r="C40" s="31" t="str">
        <f>VLOOKUP(B40,[3]Sheet1!$B$16:$C$67,2,0)</f>
        <v>DELGERKHANGAI SECURITIES</v>
      </c>
      <c r="D40" s="13" t="s">
        <v>2</v>
      </c>
      <c r="E40" s="14"/>
      <c r="F40" s="14"/>
      <c r="G40" s="15">
        <f>VLOOKUP(B40,[4]Brokers!$B$9:$I$69,7,0)</f>
        <v>17891743</v>
      </c>
      <c r="H40" s="15">
        <f>VLOOKUP(B40,[4]Brokers!$B$9:$X$69,22,0)</f>
        <v>0</v>
      </c>
      <c r="I40" s="15">
        <f>VLOOKUP(B40,[2]Brokers!$B$9:$R$69,17,0)</f>
        <v>0</v>
      </c>
      <c r="J40" s="15">
        <f>VLOOKUP(B40,[4]Brokers!$B$9:$X$69,12,0)</f>
        <v>0</v>
      </c>
      <c r="K40" s="15">
        <v>0</v>
      </c>
      <c r="L40" s="15">
        <f>K40+J40+I40+H40+G40</f>
        <v>17891743</v>
      </c>
      <c r="M40" s="30">
        <f>VLOOKUP(B40,[5]Sheet1!$B$16:$M$67,12,0)+L40</f>
        <v>93849969.310000002</v>
      </c>
      <c r="N40" s="32">
        <f>M40/$M$68</f>
        <v>9.9258039420790814E-4</v>
      </c>
      <c r="O40" s="1"/>
    </row>
    <row r="41" spans="1:15" x14ac:dyDescent="0.25">
      <c r="A41" s="11">
        <v>26</v>
      </c>
      <c r="B41" s="12" t="s">
        <v>22</v>
      </c>
      <c r="C41" s="31" t="str">
        <f>VLOOKUP(B41,[3]Sheet1!$B$16:$C$67,2,0)</f>
        <v>UNDURKHAAN INVEST</v>
      </c>
      <c r="D41" s="13" t="s">
        <v>2</v>
      </c>
      <c r="E41" s="14"/>
      <c r="F41" s="14"/>
      <c r="G41" s="15">
        <f>VLOOKUP(B41,[4]Brokers!$B$9:$I$69,7,0)</f>
        <v>15719950.9</v>
      </c>
      <c r="H41" s="15">
        <f>VLOOKUP(B41,[4]Brokers!$B$9:$X$69,22,0)</f>
        <v>0</v>
      </c>
      <c r="I41" s="15">
        <f>VLOOKUP(B41,[2]Brokers!$B$9:$R$69,17,0)</f>
        <v>0</v>
      </c>
      <c r="J41" s="15">
        <f>VLOOKUP(B41,[4]Brokers!$B$9:$X$69,12,0)</f>
        <v>0</v>
      </c>
      <c r="K41" s="15">
        <v>0</v>
      </c>
      <c r="L41" s="15">
        <f>K41+J41+I41+H41+G41</f>
        <v>15719950.9</v>
      </c>
      <c r="M41" s="30">
        <f>VLOOKUP(B41,[5]Sheet1!$B$16:$M$67,12,0)+L41</f>
        <v>80195026.100000009</v>
      </c>
      <c r="N41" s="32">
        <f>M41/$M$68</f>
        <v>8.4816235109167869E-4</v>
      </c>
      <c r="O41" s="1"/>
    </row>
    <row r="42" spans="1:15" x14ac:dyDescent="0.25">
      <c r="A42" s="11">
        <v>27</v>
      </c>
      <c r="B42" s="12" t="s">
        <v>50</v>
      </c>
      <c r="C42" s="31" t="str">
        <f>VLOOKUP(B42,[3]Sheet1!$B$16:$C$67,2,0)</f>
        <v>HUNNU EMPIRE</v>
      </c>
      <c r="D42" s="13" t="s">
        <v>2</v>
      </c>
      <c r="E42" s="14" t="s">
        <v>2</v>
      </c>
      <c r="F42" s="14"/>
      <c r="G42" s="15">
        <f>VLOOKUP(B42,[4]Brokers!$B$9:$I$69,7,0)</f>
        <v>11574565.1</v>
      </c>
      <c r="H42" s="15">
        <f>VLOOKUP(B42,[4]Brokers!$B$9:$X$69,22,0)</f>
        <v>0</v>
      </c>
      <c r="I42" s="15">
        <f>VLOOKUP(B42,[2]Brokers!$B$9:$R$69,17,0)</f>
        <v>0</v>
      </c>
      <c r="J42" s="15">
        <f>VLOOKUP(B42,[4]Brokers!$B$9:$X$69,12,0)</f>
        <v>0</v>
      </c>
      <c r="K42" s="15">
        <v>0</v>
      </c>
      <c r="L42" s="15">
        <f>K42+J42+I42+H42+G42</f>
        <v>11574565.1</v>
      </c>
      <c r="M42" s="30">
        <f>VLOOKUP(B42,[5]Sheet1!$B$16:$M$67,12,0)+L42</f>
        <v>79917688.849999994</v>
      </c>
      <c r="N42" s="32">
        <f>M42/$M$68</f>
        <v>8.4522916401705891E-4</v>
      </c>
      <c r="O42" s="1"/>
    </row>
    <row r="43" spans="1:15" x14ac:dyDescent="0.25">
      <c r="A43" s="11">
        <v>28</v>
      </c>
      <c r="B43" s="12" t="s">
        <v>28</v>
      </c>
      <c r="C43" s="31" t="str">
        <f>VLOOKUP(B43,[3]Sheet1!$B$16:$C$67,2,0)</f>
        <v>ALTAN KHOROMSOG</v>
      </c>
      <c r="D43" s="13" t="s">
        <v>2</v>
      </c>
      <c r="E43" s="14"/>
      <c r="F43" s="14"/>
      <c r="G43" s="15">
        <f>VLOOKUP(B43,[4]Brokers!$B$9:$I$69,7,0)</f>
        <v>46174586</v>
      </c>
      <c r="H43" s="15">
        <f>VLOOKUP(B43,[4]Brokers!$B$9:$X$69,22,0)</f>
        <v>0</v>
      </c>
      <c r="I43" s="15">
        <f>VLOOKUP(B43,[2]Brokers!$B$9:$R$69,17,0)</f>
        <v>0</v>
      </c>
      <c r="J43" s="15">
        <f>VLOOKUP(B43,[4]Brokers!$B$9:$X$69,12,0)</f>
        <v>0</v>
      </c>
      <c r="K43" s="15">
        <v>0</v>
      </c>
      <c r="L43" s="15">
        <f>K43+J43+I43+H43+G43</f>
        <v>46174586</v>
      </c>
      <c r="M43" s="30">
        <f>VLOOKUP(B43,[5]Sheet1!$B$16:$M$67,12,0)+L43</f>
        <v>70254555</v>
      </c>
      <c r="N43" s="32">
        <f>M43/$M$68</f>
        <v>7.4302948002531591E-4</v>
      </c>
      <c r="O43" s="1"/>
    </row>
    <row r="44" spans="1:15" x14ac:dyDescent="0.25">
      <c r="A44" s="11">
        <v>29</v>
      </c>
      <c r="B44" s="12" t="s">
        <v>32</v>
      </c>
      <c r="C44" s="31" t="str">
        <f>VLOOKUP(B44,[3]Sheet1!$B$16:$C$67,2,0)</f>
        <v>MERGEN SANAA</v>
      </c>
      <c r="D44" s="13" t="s">
        <v>2</v>
      </c>
      <c r="E44" s="14"/>
      <c r="F44" s="14"/>
      <c r="G44" s="15">
        <f>VLOOKUP(B44,[4]Brokers!$B$9:$I$69,7,0)</f>
        <v>6013289.1799999997</v>
      </c>
      <c r="H44" s="15">
        <f>VLOOKUP(B44,[4]Brokers!$B$9:$X$69,22,0)</f>
        <v>0</v>
      </c>
      <c r="I44" s="15">
        <f>VLOOKUP(B44,[2]Brokers!$B$9:$R$69,17,0)</f>
        <v>0</v>
      </c>
      <c r="J44" s="15">
        <f>VLOOKUP(B44,[4]Brokers!$B$9:$X$69,12,0)</f>
        <v>0</v>
      </c>
      <c r="K44" s="15">
        <v>0</v>
      </c>
      <c r="L44" s="15">
        <f>K44+J44+I44+H44+G44</f>
        <v>6013289.1799999997</v>
      </c>
      <c r="M44" s="30">
        <f>VLOOKUP(B44,[5]Sheet1!$B$16:$M$67,12,0)+L44</f>
        <v>61104641.469999999</v>
      </c>
      <c r="N44" s="32">
        <f>M44/$M$68</f>
        <v>6.4625774056340489E-4</v>
      </c>
      <c r="O44" s="1"/>
    </row>
    <row r="45" spans="1:15" x14ac:dyDescent="0.25">
      <c r="A45" s="11">
        <v>30</v>
      </c>
      <c r="B45" s="12" t="s">
        <v>38</v>
      </c>
      <c r="C45" s="31" t="str">
        <f>VLOOKUP(B45,[3]Sheet1!$B$16:$C$67,2,0)</f>
        <v>MICC</v>
      </c>
      <c r="D45" s="13" t="s">
        <v>2</v>
      </c>
      <c r="E45" s="14"/>
      <c r="F45" s="14"/>
      <c r="G45" s="15">
        <f>VLOOKUP(B45,[4]Brokers!$B$9:$I$69,7,0)</f>
        <v>47765455.5</v>
      </c>
      <c r="H45" s="15">
        <f>VLOOKUP(B45,[4]Brokers!$B$9:$X$69,22,0)</f>
        <v>0</v>
      </c>
      <c r="I45" s="15">
        <f>VLOOKUP(B45,[2]Brokers!$B$9:$R$69,17,0)</f>
        <v>0</v>
      </c>
      <c r="J45" s="15">
        <f>VLOOKUP(B45,[4]Brokers!$B$9:$X$69,12,0)</f>
        <v>0</v>
      </c>
      <c r="K45" s="15">
        <v>0</v>
      </c>
      <c r="L45" s="15">
        <f>K45+J45+I45+H45+G45</f>
        <v>47765455.5</v>
      </c>
      <c r="M45" s="30">
        <f>VLOOKUP(B45,[5]Sheet1!$B$16:$M$67,12,0)+L45</f>
        <v>48989148.5</v>
      </c>
      <c r="N45" s="32">
        <f>M45/$M$68</f>
        <v>5.1812130241004283E-4</v>
      </c>
      <c r="O45" s="1"/>
    </row>
    <row r="46" spans="1:15" x14ac:dyDescent="0.25">
      <c r="A46" s="11">
        <v>31</v>
      </c>
      <c r="B46" s="12" t="s">
        <v>20</v>
      </c>
      <c r="C46" s="31" t="str">
        <f>VLOOKUP(B46,[3]Sheet1!$B$16:$C$67,2,0)</f>
        <v>BULGAN BROKER</v>
      </c>
      <c r="D46" s="13" t="s">
        <v>2</v>
      </c>
      <c r="E46" s="14"/>
      <c r="F46" s="14"/>
      <c r="G46" s="15">
        <f>VLOOKUP(B46,[4]Brokers!$B$9:$I$69,7,0)</f>
        <v>4192690</v>
      </c>
      <c r="H46" s="15">
        <f>VLOOKUP(B46,[4]Brokers!$B$9:$X$69,22,0)</f>
        <v>0</v>
      </c>
      <c r="I46" s="15">
        <f>VLOOKUP(B46,[2]Brokers!$B$9:$R$69,17,0)</f>
        <v>0</v>
      </c>
      <c r="J46" s="15">
        <f>VLOOKUP(B46,[4]Brokers!$B$9:$X$69,12,0)</f>
        <v>0</v>
      </c>
      <c r="K46" s="15"/>
      <c r="L46" s="15">
        <f>K46+J46+I46+H46+G46</f>
        <v>4192690</v>
      </c>
      <c r="M46" s="30">
        <f>VLOOKUP(B46,[5]Sheet1!$B$16:$M$67,12,0)+L46</f>
        <v>48976263.299999997</v>
      </c>
      <c r="N46" s="32">
        <f>M46/$M$68</f>
        <v>5.1798502536073228E-4</v>
      </c>
      <c r="O46" s="1"/>
    </row>
    <row r="47" spans="1:15" x14ac:dyDescent="0.25">
      <c r="A47" s="11">
        <v>32</v>
      </c>
      <c r="B47" s="12" t="s">
        <v>44</v>
      </c>
      <c r="C47" s="31" t="str">
        <f>VLOOKUP(B47,[3]Sheet1!$B$16:$C$67,2,0)</f>
        <v>ZGB</v>
      </c>
      <c r="D47" s="13" t="s">
        <v>2</v>
      </c>
      <c r="E47" s="14" t="s">
        <v>2</v>
      </c>
      <c r="F47" s="14" t="s">
        <v>2</v>
      </c>
      <c r="G47" s="15">
        <f>VLOOKUP(B47,[4]Brokers!$B$9:$I$69,7,0)</f>
        <v>1760000</v>
      </c>
      <c r="H47" s="15">
        <f>VLOOKUP(B47,[4]Brokers!$B$9:$X$69,22,0)</f>
        <v>0</v>
      </c>
      <c r="I47" s="15">
        <f>VLOOKUP(B47,[2]Brokers!$B$9:$R$69,17,0)</f>
        <v>0</v>
      </c>
      <c r="J47" s="15">
        <f>VLOOKUP(B47,[4]Brokers!$B$9:$X$69,12,0)</f>
        <v>0</v>
      </c>
      <c r="K47" s="15">
        <v>0</v>
      </c>
      <c r="L47" s="15">
        <f>K47+J47+I47+H47+G47</f>
        <v>1760000</v>
      </c>
      <c r="M47" s="30">
        <f>VLOOKUP(B47,[5]Sheet1!$B$16:$M$67,12,0)+L47</f>
        <v>47898334.399999999</v>
      </c>
      <c r="N47" s="32">
        <f>M47/$M$68</f>
        <v>5.0658458377980903E-4</v>
      </c>
      <c r="O47" s="1"/>
    </row>
    <row r="48" spans="1:15" x14ac:dyDescent="0.25">
      <c r="A48" s="11">
        <v>33</v>
      </c>
      <c r="B48" s="12" t="s">
        <v>17</v>
      </c>
      <c r="C48" s="31" t="str">
        <f>VLOOKUP(B48,[3]Sheet1!$B$16:$C$67,2,0)</f>
        <v>LIFETIME INVESTMENT</v>
      </c>
      <c r="D48" s="13" t="s">
        <v>2</v>
      </c>
      <c r="E48" s="14"/>
      <c r="F48" s="14"/>
      <c r="G48" s="15">
        <f>VLOOKUP(B48,[4]Brokers!$B$9:$I$69,7,0)</f>
        <v>672429</v>
      </c>
      <c r="H48" s="15">
        <f>VLOOKUP(B48,[4]Brokers!$B$9:$X$69,22,0)</f>
        <v>0</v>
      </c>
      <c r="I48" s="15">
        <f>VLOOKUP(B48,[2]Brokers!$B$9:$R$69,17,0)</f>
        <v>0</v>
      </c>
      <c r="J48" s="15">
        <f>VLOOKUP(B48,[4]Brokers!$B$9:$X$69,12,0)</f>
        <v>0</v>
      </c>
      <c r="K48" s="15">
        <v>0</v>
      </c>
      <c r="L48" s="15">
        <f>K48+J48+I48+H48+G48</f>
        <v>672429</v>
      </c>
      <c r="M48" s="30">
        <f>VLOOKUP(B48,[5]Sheet1!$B$16:$M$67,12,0)+L48</f>
        <v>46480266.899999999</v>
      </c>
      <c r="N48" s="32">
        <f>M48/$M$68</f>
        <v>4.9158675257632626E-4</v>
      </c>
    </row>
    <row r="49" spans="1:15" x14ac:dyDescent="0.25">
      <c r="A49" s="11">
        <v>34</v>
      </c>
      <c r="B49" s="12" t="s">
        <v>36</v>
      </c>
      <c r="C49" s="31" t="str">
        <f>VLOOKUP(B49,[3]Sheet1!$B$16:$C$67,2,0)</f>
        <v>MASDAQ</v>
      </c>
      <c r="D49" s="13" t="s">
        <v>2</v>
      </c>
      <c r="E49" s="14"/>
      <c r="F49" s="14"/>
      <c r="G49" s="15">
        <f>VLOOKUP(B49,[4]Brokers!$B$9:$I$69,7,0)</f>
        <v>2483564.5</v>
      </c>
      <c r="H49" s="15">
        <f>VLOOKUP(B49,[4]Brokers!$B$9:$X$69,22,0)</f>
        <v>0</v>
      </c>
      <c r="I49" s="15">
        <f>VLOOKUP(B49,[2]Brokers!$B$9:$R$69,17,0)</f>
        <v>0</v>
      </c>
      <c r="J49" s="15">
        <f>VLOOKUP(B49,[4]Brokers!$B$9:$X$69,12,0)</f>
        <v>0</v>
      </c>
      <c r="K49" s="15">
        <v>0</v>
      </c>
      <c r="L49" s="15">
        <f>K49+J49+I49+H49+G49</f>
        <v>2483564.5</v>
      </c>
      <c r="M49" s="30">
        <f>VLOOKUP(B49,[5]Sheet1!$B$16:$M$67,12,0)+L49</f>
        <v>45892921.780000001</v>
      </c>
      <c r="N49" s="32">
        <f>M49/$M$68</f>
        <v>4.8537484590196176E-4</v>
      </c>
    </row>
    <row r="50" spans="1:15" s="17" customFormat="1" x14ac:dyDescent="0.25">
      <c r="A50" s="11">
        <v>35</v>
      </c>
      <c r="B50" s="12" t="s">
        <v>39</v>
      </c>
      <c r="C50" s="31" t="str">
        <f>VLOOKUP(B50,[3]Sheet1!$B$16:$C$67,2,0)</f>
        <v>ARGAI BEST</v>
      </c>
      <c r="D50" s="13" t="s">
        <v>2</v>
      </c>
      <c r="E50" s="14"/>
      <c r="F50" s="14"/>
      <c r="G50" s="15">
        <f>VLOOKUP(B50,[4]Brokers!$B$9:$I$69,7,0)</f>
        <v>570900</v>
      </c>
      <c r="H50" s="15">
        <f>VLOOKUP(B50,[4]Brokers!$B$9:$X$69,22,0)</f>
        <v>0</v>
      </c>
      <c r="I50" s="15">
        <f>VLOOKUP(B50,[2]Brokers!$B$9:$R$69,17,0)</f>
        <v>0</v>
      </c>
      <c r="J50" s="15">
        <f>VLOOKUP(B50,[4]Brokers!$B$9:$X$69,12,0)</f>
        <v>0</v>
      </c>
      <c r="K50" s="15">
        <v>0</v>
      </c>
      <c r="L50" s="15">
        <f>K50+J50+I50+H50+G50</f>
        <v>570900</v>
      </c>
      <c r="M50" s="30">
        <f>VLOOKUP(B50,[5]Sheet1!$B$16:$M$67,12,0)+L50</f>
        <v>43358538.060000002</v>
      </c>
      <c r="N50" s="32">
        <f>M50/$M$68</f>
        <v>4.5857057936499169E-4</v>
      </c>
      <c r="O50" s="16"/>
    </row>
    <row r="51" spans="1:15" x14ac:dyDescent="0.25">
      <c r="A51" s="11">
        <v>36</v>
      </c>
      <c r="B51" s="12" t="s">
        <v>24</v>
      </c>
      <c r="C51" s="31" t="str">
        <f>VLOOKUP(B51,[3]Sheet1!$B$16:$C$67,2,0)</f>
        <v>SECAP</v>
      </c>
      <c r="D51" s="13" t="s">
        <v>2</v>
      </c>
      <c r="E51" s="14" t="s">
        <v>2</v>
      </c>
      <c r="F51" s="14"/>
      <c r="G51" s="15">
        <f>VLOOKUP(B51,[4]Brokers!$B$9:$I$69,7,0)</f>
        <v>18018</v>
      </c>
      <c r="H51" s="15">
        <f>VLOOKUP(B51,[4]Brokers!$B$9:$X$69,22,0)</f>
        <v>0</v>
      </c>
      <c r="I51" s="15">
        <f>VLOOKUP(B51,[2]Brokers!$B$9:$R$69,17,0)</f>
        <v>0</v>
      </c>
      <c r="J51" s="15">
        <f>VLOOKUP(B51,[4]Brokers!$B$9:$X$69,12,0)</f>
        <v>0</v>
      </c>
      <c r="K51" s="15">
        <v>0</v>
      </c>
      <c r="L51" s="15">
        <f>K51+J51+I51+H51+G51</f>
        <v>18018</v>
      </c>
      <c r="M51" s="30">
        <f>VLOOKUP(B51,[5]Sheet1!$B$16:$M$67,12,0)+L51</f>
        <v>40570808</v>
      </c>
      <c r="N51" s="32">
        <f>M51/$M$68</f>
        <v>4.290868595274275E-4</v>
      </c>
    </row>
    <row r="52" spans="1:15" x14ac:dyDescent="0.25">
      <c r="A52" s="11">
        <v>37</v>
      </c>
      <c r="B52" s="12" t="s">
        <v>29</v>
      </c>
      <c r="C52" s="31" t="str">
        <f>VLOOKUP(B52,[3]Sheet1!$B$16:$C$67,2,0)</f>
        <v>SANAR</v>
      </c>
      <c r="D52" s="13" t="s">
        <v>2</v>
      </c>
      <c r="E52" s="14" t="s">
        <v>2</v>
      </c>
      <c r="F52" s="14" t="s">
        <v>2</v>
      </c>
      <c r="G52" s="15">
        <f>VLOOKUP(B52,[4]Brokers!$B$9:$I$69,7,0)</f>
        <v>4518132.0999999996</v>
      </c>
      <c r="H52" s="15">
        <f>VLOOKUP(B52,[4]Brokers!$B$9:$X$69,22,0)</f>
        <v>0</v>
      </c>
      <c r="I52" s="15">
        <f>VLOOKUP(B52,[2]Brokers!$B$9:$R$69,17,0)</f>
        <v>0</v>
      </c>
      <c r="J52" s="15">
        <f>VLOOKUP(B52,[4]Brokers!$B$9:$X$69,12,0)</f>
        <v>0</v>
      </c>
      <c r="K52" s="15">
        <v>0</v>
      </c>
      <c r="L52" s="15">
        <f>K52+J52+I52+H52+G52</f>
        <v>4518132.0999999996</v>
      </c>
      <c r="M52" s="30">
        <f>VLOOKUP(B52,[5]Sheet1!$B$16:$M$67,12,0)+L52</f>
        <v>40162863.200000003</v>
      </c>
      <c r="N52" s="32">
        <f>M52/$M$68</f>
        <v>4.247723348304448E-4</v>
      </c>
    </row>
    <row r="53" spans="1:15" x14ac:dyDescent="0.25">
      <c r="A53" s="11">
        <v>38</v>
      </c>
      <c r="B53" s="12" t="s">
        <v>40</v>
      </c>
      <c r="C53" s="31" t="str">
        <f>VLOOKUP(B53,[3]Sheet1!$B$16:$C$67,2,0)</f>
        <v>BLUESKY SECURITIES</v>
      </c>
      <c r="D53" s="13" t="s">
        <v>2</v>
      </c>
      <c r="E53" s="14"/>
      <c r="F53" s="14"/>
      <c r="G53" s="15">
        <f>VLOOKUP(B53,[4]Brokers!$B$9:$I$69,7,0)</f>
        <v>9320447.5</v>
      </c>
      <c r="H53" s="15">
        <f>VLOOKUP(B53,[4]Brokers!$B$9:$X$69,22,0)</f>
        <v>0</v>
      </c>
      <c r="I53" s="15">
        <f>VLOOKUP(B53,[2]Brokers!$B$9:$R$69,17,0)</f>
        <v>0</v>
      </c>
      <c r="J53" s="15">
        <f>VLOOKUP(B53,[4]Brokers!$B$9:$X$69,12,0)</f>
        <v>0</v>
      </c>
      <c r="K53" s="15">
        <v>0</v>
      </c>
      <c r="L53" s="15">
        <f>K53+J53+I53+H53+G53</f>
        <v>9320447.5</v>
      </c>
      <c r="M53" s="30">
        <f>VLOOKUP(B53,[5]Sheet1!$B$16:$M$67,12,0)+L53</f>
        <v>27027740.800000001</v>
      </c>
      <c r="N53" s="32">
        <f>M53/$M$68</f>
        <v>2.8585204465223667E-4</v>
      </c>
    </row>
    <row r="54" spans="1:15" x14ac:dyDescent="0.25">
      <c r="A54" s="11">
        <v>39</v>
      </c>
      <c r="B54" s="12" t="s">
        <v>68</v>
      </c>
      <c r="C54" s="31" t="str">
        <f>VLOOKUP(B54,[3]Sheet1!$B$16:$C$67,2,0)</f>
        <v>SILVER LIGHT SECURITIES</v>
      </c>
      <c r="D54" s="13" t="s">
        <v>2</v>
      </c>
      <c r="E54" s="14"/>
      <c r="F54" s="14"/>
      <c r="G54" s="15">
        <f>VLOOKUP(B54,[4]Brokers!$B$9:$I$69,7,0)</f>
        <v>0</v>
      </c>
      <c r="H54" s="15">
        <f>VLOOKUP(B54,[4]Brokers!$B$9:$X$69,22,0)</f>
        <v>0</v>
      </c>
      <c r="I54" s="15">
        <f>VLOOKUP(B54,[2]Brokers!$B$9:$R$69,17,0)</f>
        <v>0</v>
      </c>
      <c r="J54" s="15">
        <f>VLOOKUP(B54,[4]Brokers!$B$9:$X$69,12,0)</f>
        <v>0</v>
      </c>
      <c r="K54" s="15">
        <v>0</v>
      </c>
      <c r="L54" s="15">
        <f>K54+J54+I54+H54+G54</f>
        <v>0</v>
      </c>
      <c r="M54" s="30">
        <f>VLOOKUP(B54,[5]Sheet1!$B$16:$M$67,12,0)+L54</f>
        <v>22123180</v>
      </c>
      <c r="N54" s="32">
        <f>M54/$M$68</f>
        <v>2.3398020145322206E-4</v>
      </c>
    </row>
    <row r="55" spans="1:15" x14ac:dyDescent="0.25">
      <c r="A55" s="11">
        <v>40</v>
      </c>
      <c r="B55" s="12" t="s">
        <v>27</v>
      </c>
      <c r="C55" s="31" t="str">
        <f>VLOOKUP(B55,[3]Sheet1!$B$16:$C$67,2,0)</f>
        <v>BLACKSTONE INTERNATIONAL</v>
      </c>
      <c r="D55" s="13" t="s">
        <v>2</v>
      </c>
      <c r="E55" s="14"/>
      <c r="F55" s="14"/>
      <c r="G55" s="15">
        <f>VLOOKUP(B55,[4]Brokers!$B$9:$I$69,7,0)</f>
        <v>0</v>
      </c>
      <c r="H55" s="15">
        <f>VLOOKUP(B55,[4]Brokers!$B$9:$X$69,22,0)</f>
        <v>0</v>
      </c>
      <c r="I55" s="15">
        <f>VLOOKUP(B55,[2]Brokers!$B$9:$R$69,17,0)</f>
        <v>0</v>
      </c>
      <c r="J55" s="15">
        <f>VLOOKUP(B55,[4]Brokers!$B$9:$X$69,12,0)</f>
        <v>0</v>
      </c>
      <c r="K55" s="15">
        <v>0</v>
      </c>
      <c r="L55" s="15">
        <f>K55+J55+I55+H55+G55</f>
        <v>0</v>
      </c>
      <c r="M55" s="30">
        <f>VLOOKUP(B55,[5]Sheet1!$B$16:$M$67,12,0)+L55</f>
        <v>13805200</v>
      </c>
      <c r="N55" s="32">
        <f>M55/$M$68</f>
        <v>1.4600719594118119E-4</v>
      </c>
    </row>
    <row r="56" spans="1:15" x14ac:dyDescent="0.25">
      <c r="A56" s="11">
        <v>41</v>
      </c>
      <c r="B56" s="12" t="s">
        <v>14</v>
      </c>
      <c r="C56" s="31" t="str">
        <f>VLOOKUP(B56,[3]Sheet1!$B$16:$C$67,2,0)</f>
        <v>NATIONAL SECURITIES</v>
      </c>
      <c r="D56" s="13" t="s">
        <v>2</v>
      </c>
      <c r="E56" s="14" t="s">
        <v>2</v>
      </c>
      <c r="F56" s="14" t="s">
        <v>2</v>
      </c>
      <c r="G56" s="15">
        <f>VLOOKUP(B56,[4]Brokers!$B$9:$I$69,7,0)</f>
        <v>3841577</v>
      </c>
      <c r="H56" s="15">
        <f>VLOOKUP(B56,[4]Brokers!$B$9:$X$69,22,0)</f>
        <v>0</v>
      </c>
      <c r="I56" s="15">
        <f>VLOOKUP(B56,[2]Brokers!$B$9:$R$69,17,0)</f>
        <v>0</v>
      </c>
      <c r="J56" s="15">
        <f>VLOOKUP(B56,[4]Brokers!$B$9:$X$69,12,0)</f>
        <v>0</v>
      </c>
      <c r="K56" s="15">
        <v>0</v>
      </c>
      <c r="L56" s="15">
        <f>K56+J56+I56+H56+G56</f>
        <v>3841577</v>
      </c>
      <c r="M56" s="30">
        <f>VLOOKUP(B56,[5]Sheet1!$B$16:$M$67,12,0)+L56</f>
        <v>11754057.5</v>
      </c>
      <c r="N56" s="32">
        <f>M56/$M$68</f>
        <v>1.2431380758746056E-4</v>
      </c>
    </row>
    <row r="57" spans="1:15" x14ac:dyDescent="0.25">
      <c r="A57" s="11">
        <v>42</v>
      </c>
      <c r="B57" s="12" t="s">
        <v>26</v>
      </c>
      <c r="C57" s="31" t="str">
        <f>VLOOKUP(B57,[3]Sheet1!$B$16:$C$67,2,0)</f>
        <v>EURASIA CAPITAL HOLDING</v>
      </c>
      <c r="D57" s="13" t="s">
        <v>2</v>
      </c>
      <c r="E57" s="14"/>
      <c r="F57" s="14"/>
      <c r="G57" s="15">
        <f>VLOOKUP(B57,[4]Brokers!$B$9:$I$69,7,0)</f>
        <v>427037.2</v>
      </c>
      <c r="H57" s="15">
        <f>VLOOKUP(B57,[4]Brokers!$B$9:$X$69,22,0)</f>
        <v>0</v>
      </c>
      <c r="I57" s="15">
        <f>VLOOKUP(B57,[2]Brokers!$B$9:$R$69,17,0)</f>
        <v>0</v>
      </c>
      <c r="J57" s="15">
        <f>VLOOKUP(B57,[4]Brokers!$B$9:$X$69,12,0)</f>
        <v>0</v>
      </c>
      <c r="K57" s="15">
        <v>0</v>
      </c>
      <c r="L57" s="15">
        <f>K57+J57+I57+H57+G57</f>
        <v>427037.2</v>
      </c>
      <c r="M57" s="30">
        <f>VLOOKUP(B57,[5]Sheet1!$B$16:$M$67,12,0)+L57</f>
        <v>10946403.199999999</v>
      </c>
      <c r="N57" s="32">
        <f>M57/$M$68</f>
        <v>1.1577185675495993E-4</v>
      </c>
    </row>
    <row r="58" spans="1:15" x14ac:dyDescent="0.25">
      <c r="A58" s="11">
        <v>43</v>
      </c>
      <c r="B58" s="12" t="s">
        <v>47</v>
      </c>
      <c r="C58" s="31" t="str">
        <f>VLOOKUP(B58,[3]Sheet1!$B$16:$C$67,2,0)</f>
        <v>FCX</v>
      </c>
      <c r="D58" s="13" t="s">
        <v>2</v>
      </c>
      <c r="E58" s="14"/>
      <c r="F58" s="14"/>
      <c r="G58" s="15">
        <f>VLOOKUP(B58,[4]Brokers!$B$9:$I$69,7,0)</f>
        <v>0</v>
      </c>
      <c r="H58" s="15">
        <f>VLOOKUP(B58,[4]Brokers!$B$9:$X$69,22,0)</f>
        <v>0</v>
      </c>
      <c r="I58" s="15">
        <f>VLOOKUP(B58,[2]Brokers!$B$9:$R$69,17,0)</f>
        <v>0</v>
      </c>
      <c r="J58" s="15">
        <f>VLOOKUP(B58,[4]Brokers!$B$9:$X$69,12,0)</f>
        <v>0</v>
      </c>
      <c r="K58" s="15">
        <v>0</v>
      </c>
      <c r="L58" s="15">
        <f>K58+J58+I58+H58+G58</f>
        <v>0</v>
      </c>
      <c r="M58" s="30">
        <f>VLOOKUP(B58,[5]Sheet1!$B$16:$M$67,12,0)+L58</f>
        <v>8769800</v>
      </c>
      <c r="N58" s="32">
        <f>M58/$M$68</f>
        <v>9.2751565132339329E-5</v>
      </c>
    </row>
    <row r="59" spans="1:15" x14ac:dyDescent="0.25">
      <c r="A59" s="11">
        <v>44</v>
      </c>
      <c r="B59" s="12" t="s">
        <v>41</v>
      </c>
      <c r="C59" s="31" t="str">
        <f>VLOOKUP(B59,[3]Sheet1!$B$16:$C$67,2,0)</f>
        <v>GATSUURT TRADE</v>
      </c>
      <c r="D59" s="13" t="s">
        <v>2</v>
      </c>
      <c r="E59" s="14" t="s">
        <v>2</v>
      </c>
      <c r="F59" s="14"/>
      <c r="G59" s="15">
        <f>VLOOKUP(B59,[4]Brokers!$B$9:$I$69,7,0)</f>
        <v>4571050</v>
      </c>
      <c r="H59" s="15">
        <f>VLOOKUP(B59,[4]Brokers!$B$9:$X$69,22,0)</f>
        <v>0</v>
      </c>
      <c r="I59" s="15">
        <f>VLOOKUP(B59,[2]Brokers!$B$9:$R$69,17,0)</f>
        <v>0</v>
      </c>
      <c r="J59" s="15">
        <f>VLOOKUP(B59,[4]Brokers!$B$9:$X$69,12,0)</f>
        <v>0</v>
      </c>
      <c r="K59" s="15">
        <v>0</v>
      </c>
      <c r="L59" s="15">
        <f>K59+J59+I59+H59+G59</f>
        <v>4571050</v>
      </c>
      <c r="M59" s="30">
        <f>VLOOKUP(B59,[5]Sheet1!$B$16:$M$67,12,0)+L59</f>
        <v>8614288.4000000004</v>
      </c>
      <c r="N59" s="32">
        <f>M59/$M$68</f>
        <v>9.1106836142369865E-5</v>
      </c>
    </row>
    <row r="60" spans="1:15" x14ac:dyDescent="0.25">
      <c r="A60" s="11">
        <v>45</v>
      </c>
      <c r="B60" s="12" t="s">
        <v>15</v>
      </c>
      <c r="C60" s="31" t="str">
        <f>VLOOKUP(B60,[3]Sheet1!$B$16:$C$67,2,0)</f>
        <v>ASIA PACIFIC SECURITIES</v>
      </c>
      <c r="D60" s="13" t="s">
        <v>2</v>
      </c>
      <c r="E60" s="14" t="s">
        <v>2</v>
      </c>
      <c r="F60" s="14" t="s">
        <v>2</v>
      </c>
      <c r="G60" s="15">
        <f>VLOOKUP(B60,[4]Brokers!$B$9:$I$69,7,0)</f>
        <v>97485</v>
      </c>
      <c r="H60" s="15">
        <f>VLOOKUP(B60,[4]Brokers!$B$9:$X$69,22,0)</f>
        <v>0</v>
      </c>
      <c r="I60" s="15">
        <f>VLOOKUP(B60,[2]Brokers!$B$9:$R$69,17,0)</f>
        <v>0</v>
      </c>
      <c r="J60" s="15">
        <f>VLOOKUP(B60,[4]Brokers!$B$9:$X$69,12,0)</f>
        <v>0</v>
      </c>
      <c r="K60" s="15">
        <v>0</v>
      </c>
      <c r="L60" s="15">
        <f>K60+J60+I60+H60+G60</f>
        <v>97485</v>
      </c>
      <c r="M60" s="30">
        <f>VLOOKUP(B60,[5]Sheet1!$B$16:$M$67,12,0)+L60</f>
        <v>4854048.55</v>
      </c>
      <c r="N60" s="32">
        <f>M60/$M$68</f>
        <v>5.1337613199943249E-5</v>
      </c>
    </row>
    <row r="61" spans="1:15" x14ac:dyDescent="0.25">
      <c r="A61" s="11">
        <v>46</v>
      </c>
      <c r="B61" s="12" t="s">
        <v>45</v>
      </c>
      <c r="C61" s="31" t="str">
        <f>VLOOKUP(B61,[3]Sheet1!$B$16:$C$67,2,0)</f>
        <v>SG CAPITAL</v>
      </c>
      <c r="D61" s="13" t="s">
        <v>2</v>
      </c>
      <c r="E61" s="14" t="s">
        <v>2</v>
      </c>
      <c r="F61" s="14" t="s">
        <v>2</v>
      </c>
      <c r="G61" s="15">
        <f>VLOOKUP(B61,[4]Brokers!$B$9:$I$69,7,0)</f>
        <v>3970</v>
      </c>
      <c r="H61" s="15">
        <f>VLOOKUP(B61,[4]Brokers!$B$9:$X$69,22,0)</f>
        <v>0</v>
      </c>
      <c r="I61" s="15">
        <f>VLOOKUP(B61,[2]Brokers!$B$9:$R$69,17,0)</f>
        <v>0</v>
      </c>
      <c r="J61" s="15">
        <f>VLOOKUP(B61,[4]Brokers!$B$9:$X$69,12,0)</f>
        <v>0</v>
      </c>
      <c r="K61" s="15">
        <v>0</v>
      </c>
      <c r="L61" s="15">
        <f>K61+J61+I61+H61+G61</f>
        <v>3970</v>
      </c>
      <c r="M61" s="30">
        <f>VLOOKUP(B61,[5]Sheet1!$B$16:$M$67,12,0)+L61</f>
        <v>203970</v>
      </c>
      <c r="N61" s="32">
        <f>M61/$M$68</f>
        <v>2.1572369655001543E-6</v>
      </c>
    </row>
    <row r="62" spans="1:15" x14ac:dyDescent="0.25">
      <c r="A62" s="11">
        <v>47</v>
      </c>
      <c r="B62" s="12" t="s">
        <v>69</v>
      </c>
      <c r="C62" s="31" t="str">
        <f>VLOOKUP(B62,[3]Sheet1!$B$16:$C$67,2,0)</f>
        <v>INVESCORE CAPITAL</v>
      </c>
      <c r="D62" s="13" t="s">
        <v>2</v>
      </c>
      <c r="E62" s="13" t="s">
        <v>2</v>
      </c>
      <c r="F62" s="13"/>
      <c r="G62" s="15">
        <f>VLOOKUP(B62,[4]Brokers!$B$9:$I$69,7,0)</f>
        <v>0</v>
      </c>
      <c r="H62" s="15">
        <f>VLOOKUP(B62,[4]Brokers!$B$9:$X$69,22,0)</f>
        <v>0</v>
      </c>
      <c r="I62" s="15">
        <f>VLOOKUP(B62,[2]Brokers!$B$9:$R$69,17,0)</f>
        <v>0</v>
      </c>
      <c r="J62" s="15">
        <f>VLOOKUP(B62,[4]Brokers!$B$9:$X$69,12,0)</f>
        <v>0</v>
      </c>
      <c r="K62" s="15">
        <v>0</v>
      </c>
      <c r="L62" s="15">
        <f>K62+J62+I62+H62+G62</f>
        <v>0</v>
      </c>
      <c r="M62" s="30">
        <f>VLOOKUP(B62,[5]Sheet1!$B$16:$M$67,12,0)+L62</f>
        <v>910</v>
      </c>
      <c r="N62" s="32">
        <f>M62/$M$68</f>
        <v>9.6243841673047043E-9</v>
      </c>
    </row>
    <row r="63" spans="1:15" x14ac:dyDescent="0.25">
      <c r="A63" s="11">
        <v>48</v>
      </c>
      <c r="B63" s="12" t="s">
        <v>33</v>
      </c>
      <c r="C63" s="31" t="str">
        <f>VLOOKUP(B63,[3]Sheet1!$B$16:$C$67,2,0)</f>
        <v>MONGOL SECURITIES</v>
      </c>
      <c r="D63" s="13" t="s">
        <v>2</v>
      </c>
      <c r="E63" s="14" t="s">
        <v>2</v>
      </c>
      <c r="F63" s="14"/>
      <c r="G63" s="15">
        <f>VLOOKUP(B63,[4]Brokers!$B$9:$I$69,7,0)</f>
        <v>0</v>
      </c>
      <c r="H63" s="15">
        <f>VLOOKUP(B63,[4]Brokers!$B$9:$X$69,22,0)</f>
        <v>0</v>
      </c>
      <c r="I63" s="15">
        <f>VLOOKUP(B63,[2]Brokers!$B$9:$R$69,17,0)</f>
        <v>0</v>
      </c>
      <c r="J63" s="15">
        <f>VLOOKUP(B63,[4]Brokers!$B$9:$X$69,12,0)</f>
        <v>0</v>
      </c>
      <c r="K63" s="15">
        <v>0</v>
      </c>
      <c r="L63" s="15">
        <f>K63+J63+I63+H63+G63</f>
        <v>0</v>
      </c>
      <c r="M63" s="30">
        <f>VLOOKUP(B63,[5]Sheet1!$B$16:$M$67,12,0)+L63</f>
        <v>0</v>
      </c>
      <c r="N63" s="32">
        <f>M63/$M$68</f>
        <v>0</v>
      </c>
    </row>
    <row r="64" spans="1:15" x14ac:dyDescent="0.25">
      <c r="A64" s="11">
        <v>49</v>
      </c>
      <c r="B64" s="12" t="s">
        <v>31</v>
      </c>
      <c r="C64" s="31" t="str">
        <f>VLOOKUP(B64,[3]Sheet1!$B$16:$C$67,2,0)</f>
        <v>CAPITAL MARKET CORPORATION</v>
      </c>
      <c r="D64" s="13" t="s">
        <v>2</v>
      </c>
      <c r="E64" s="14"/>
      <c r="F64" s="14"/>
      <c r="G64" s="15">
        <f>VLOOKUP(B64,[4]Brokers!$B$9:$I$69,7,0)</f>
        <v>0</v>
      </c>
      <c r="H64" s="15">
        <f>VLOOKUP(B64,[4]Brokers!$B$9:$X$69,22,0)</f>
        <v>0</v>
      </c>
      <c r="I64" s="15">
        <f>VLOOKUP(B64,[2]Brokers!$B$9:$R$69,17,0)</f>
        <v>0</v>
      </c>
      <c r="J64" s="15">
        <f>VLOOKUP(B64,[4]Brokers!$B$9:$X$69,12,0)</f>
        <v>0</v>
      </c>
      <c r="K64" s="15">
        <v>0</v>
      </c>
      <c r="L64" s="15">
        <f>K64+J64+I64+H64+G64</f>
        <v>0</v>
      </c>
      <c r="M64" s="30">
        <f>VLOOKUP(B64,[5]Sheet1!$B$16:$M$67,12,0)+L64</f>
        <v>0</v>
      </c>
      <c r="N64" s="32">
        <f>M64/$M$68</f>
        <v>0</v>
      </c>
    </row>
    <row r="65" spans="1:15" x14ac:dyDescent="0.25">
      <c r="A65" s="11">
        <v>50</v>
      </c>
      <c r="B65" s="12" t="s">
        <v>46</v>
      </c>
      <c r="C65" s="31" t="str">
        <f>VLOOKUP(B65,[3]Sheet1!$B$16:$C$67,2,0)</f>
        <v>FRONTIER</v>
      </c>
      <c r="D65" s="13" t="s">
        <v>2</v>
      </c>
      <c r="E65" s="13" t="s">
        <v>2</v>
      </c>
      <c r="F65" s="14"/>
      <c r="G65" s="15">
        <f>VLOOKUP(B65,[4]Brokers!$B$9:$I$69,7,0)</f>
        <v>0</v>
      </c>
      <c r="H65" s="15">
        <f>VLOOKUP(B65,[4]Brokers!$B$9:$X$69,22,0)</f>
        <v>0</v>
      </c>
      <c r="I65" s="15">
        <f>VLOOKUP(B65,[2]Brokers!$B$9:$R$69,17,0)</f>
        <v>0</v>
      </c>
      <c r="J65" s="15">
        <f>VLOOKUP(B65,[4]Brokers!$B$9:$X$69,12,0)</f>
        <v>0</v>
      </c>
      <c r="K65" s="15">
        <v>0</v>
      </c>
      <c r="L65" s="15">
        <f>K65+J65+I65+H65+G65</f>
        <v>0</v>
      </c>
      <c r="M65" s="30">
        <f>VLOOKUP(B65,[5]Sheet1!$B$16:$M$67,12,0)+L65</f>
        <v>0</v>
      </c>
      <c r="N65" s="32">
        <f>M65/$M$68</f>
        <v>0</v>
      </c>
      <c r="O65" s="18"/>
    </row>
    <row r="66" spans="1:15" x14ac:dyDescent="0.25">
      <c r="A66" s="11">
        <v>51</v>
      </c>
      <c r="B66" s="12" t="s">
        <v>42</v>
      </c>
      <c r="C66" s="31" t="str">
        <f>VLOOKUP(B66,[3]Sheet1!$B$16:$C$67,2,0)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VLOOKUP(B66,[4]Brokers!$B$9:$I$69,7,0)</f>
        <v>0</v>
      </c>
      <c r="H66" s="15">
        <f>VLOOKUP(B66,[4]Brokers!$B$9:$X$69,22,0)</f>
        <v>0</v>
      </c>
      <c r="I66" s="15">
        <f>VLOOKUP(B66,[2]Brokers!$B$9:$R$69,17,0)</f>
        <v>0</v>
      </c>
      <c r="J66" s="15">
        <f>VLOOKUP(B66,[4]Brokers!$B$9:$X$69,12,0)</f>
        <v>0</v>
      </c>
      <c r="K66" s="15">
        <v>0</v>
      </c>
      <c r="L66" s="15">
        <f>K66+J66+I66+H66+G66</f>
        <v>0</v>
      </c>
      <c r="M66" s="30">
        <f>VLOOKUP(B66,[5]Sheet1!$B$16:$M$67,12,0)+L66</f>
        <v>0</v>
      </c>
      <c r="N66" s="32">
        <f>M66/$M$68</f>
        <v>0</v>
      </c>
    </row>
    <row r="67" spans="1:15" x14ac:dyDescent="0.25">
      <c r="A67" s="11">
        <v>52</v>
      </c>
      <c r="B67" s="12" t="s">
        <v>49</v>
      </c>
      <c r="C67" s="31" t="str">
        <f>VLOOKUP(B67,[3]Sheet1!$B$16:$C$67,2,0)</f>
        <v>DCF</v>
      </c>
      <c r="D67" s="13" t="s">
        <v>2</v>
      </c>
      <c r="E67" s="14"/>
      <c r="F67" s="14"/>
      <c r="G67" s="15">
        <f>VLOOKUP(B67,[4]Brokers!$B$9:$I$69,7,0)</f>
        <v>0</v>
      </c>
      <c r="H67" s="15">
        <f>VLOOKUP(B67,[4]Brokers!$B$9:$X$69,22,0)</f>
        <v>0</v>
      </c>
      <c r="I67" s="15">
        <f>VLOOKUP(B67,[2]Brokers!$B$9:$R$69,17,0)</f>
        <v>0</v>
      </c>
      <c r="J67" s="15">
        <f>VLOOKUP(B67,[4]Brokers!$B$9:$X$69,12,0)</f>
        <v>0</v>
      </c>
      <c r="K67" s="15">
        <v>0</v>
      </c>
      <c r="L67" s="15">
        <f>K67+J67+I67+H67+G67</f>
        <v>0</v>
      </c>
      <c r="M67" s="30">
        <f>VLOOKUP(B67,[5]Sheet1!$B$16:$M$67,12,0)+L67</f>
        <v>0</v>
      </c>
      <c r="N67" s="32">
        <f>M67/$M$68</f>
        <v>0</v>
      </c>
    </row>
    <row r="68" spans="1:15" ht="16.5" customHeight="1" thickBot="1" x14ac:dyDescent="0.3">
      <c r="A68" s="36" t="s">
        <v>57</v>
      </c>
      <c r="B68" s="37"/>
      <c r="C68" s="38"/>
      <c r="D68" s="27">
        <f>COUNTA(D16:D67)</f>
        <v>52</v>
      </c>
      <c r="E68" s="27">
        <f>COUNTA(E16:E67)</f>
        <v>24</v>
      </c>
      <c r="F68" s="27">
        <f>COUNTA(F16:F67)</f>
        <v>13</v>
      </c>
      <c r="G68" s="33">
        <f t="shared" ref="G68:N68" si="0">SUM(G16:G67)</f>
        <v>4009507337.9199996</v>
      </c>
      <c r="H68" s="33">
        <f t="shared" si="0"/>
        <v>1989151360</v>
      </c>
      <c r="I68" s="33">
        <f t="shared" si="0"/>
        <v>0</v>
      </c>
      <c r="J68" s="33">
        <f t="shared" si="0"/>
        <v>0</v>
      </c>
      <c r="K68" s="33">
        <f t="shared" si="0"/>
        <v>0</v>
      </c>
      <c r="L68" s="33">
        <f t="shared" si="0"/>
        <v>5998658697.920001</v>
      </c>
      <c r="M68" s="33">
        <f t="shared" si="0"/>
        <v>94551504198.199966</v>
      </c>
      <c r="N68" s="34">
        <f t="shared" si="0"/>
        <v>1.0000000000000002</v>
      </c>
      <c r="O68" s="18"/>
    </row>
    <row r="69" spans="1:15" x14ac:dyDescent="0.25">
      <c r="K69" s="19"/>
      <c r="L69" s="20"/>
      <c r="N69" s="19"/>
      <c r="O69" s="18"/>
    </row>
    <row r="70" spans="1:15" ht="27.6" customHeight="1" x14ac:dyDescent="0.25">
      <c r="B70" s="35" t="s">
        <v>58</v>
      </c>
      <c r="C70" s="35"/>
      <c r="D70" s="25"/>
      <c r="E70" s="25"/>
      <c r="F70" s="25"/>
      <c r="H70" s="21"/>
      <c r="K70" s="19"/>
      <c r="L70" s="19"/>
      <c r="O70" s="18"/>
    </row>
    <row r="71" spans="1:15" ht="27.6" customHeight="1" x14ac:dyDescent="0.25">
      <c r="C71" s="26"/>
      <c r="D71" s="26"/>
      <c r="E71" s="26"/>
      <c r="F71" s="26"/>
      <c r="O71" s="18"/>
    </row>
    <row r="72" spans="1:15" x14ac:dyDescent="0.25">
      <c r="O72" s="18"/>
    </row>
    <row r="73" spans="1:15" x14ac:dyDescent="0.25">
      <c r="O73" s="18"/>
    </row>
  </sheetData>
  <sortState ref="B16:N67">
    <sortCondition descending="1" ref="N67"/>
  </sortState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ageMargins left="0.7" right="0.7" top="0.75" bottom="0.75" header="0.3" footer="0.3"/>
  <pageSetup paperSize="9" scale="42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2019-03-06T01:15:20Z</cp:lastPrinted>
  <dcterms:created xsi:type="dcterms:W3CDTF">2017-06-09T07:51:20Z</dcterms:created>
  <dcterms:modified xsi:type="dcterms:W3CDTF">2019-05-16T02:53:54Z</dcterms:modified>
</cp:coreProperties>
</file>