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5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Sheet1!$A$1:$N$78</definedName>
  </definedNames>
  <calcPr calcId="145621"/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M52" i="1"/>
  <c r="M17" i="1"/>
  <c r="M18" i="1"/>
  <c r="M20" i="1"/>
  <c r="M21" i="1"/>
  <c r="M22" i="1"/>
  <c r="M23" i="1"/>
  <c r="M24" i="1"/>
  <c r="M25" i="1"/>
  <c r="M19" i="1"/>
  <c r="M26" i="1"/>
  <c r="M27" i="1"/>
  <c r="M28" i="1"/>
  <c r="M33" i="1"/>
  <c r="M31" i="1"/>
  <c r="M34" i="1"/>
  <c r="M30" i="1"/>
  <c r="M37" i="1"/>
  <c r="M29" i="1"/>
  <c r="M38" i="1"/>
  <c r="M32" i="1"/>
  <c r="M36" i="1"/>
  <c r="M39" i="1"/>
  <c r="M35" i="1"/>
  <c r="M40" i="1"/>
  <c r="M41" i="1"/>
  <c r="M42" i="1"/>
  <c r="M43" i="1"/>
  <c r="M47" i="1"/>
  <c r="M49" i="1"/>
  <c r="M44" i="1"/>
  <c r="M45" i="1"/>
  <c r="M46" i="1"/>
  <c r="M53" i="1"/>
  <c r="M50" i="1"/>
  <c r="M51" i="1"/>
  <c r="M55" i="1"/>
  <c r="M56" i="1"/>
  <c r="M48" i="1"/>
  <c r="M54" i="1"/>
  <c r="M59" i="1"/>
  <c r="M58" i="1"/>
  <c r="M60" i="1"/>
  <c r="M61" i="1"/>
  <c r="M62" i="1"/>
  <c r="M63" i="1"/>
  <c r="M64" i="1"/>
  <c r="M57" i="1"/>
  <c r="M65" i="1"/>
  <c r="M66" i="1"/>
  <c r="M67" i="1"/>
  <c r="M68" i="1"/>
  <c r="M69" i="1"/>
  <c r="M70" i="1"/>
  <c r="M71" i="1"/>
  <c r="M72" i="1"/>
  <c r="M73" i="1"/>
  <c r="M74" i="1"/>
  <c r="M16" i="1"/>
  <c r="K17" i="1"/>
  <c r="K18" i="1"/>
  <c r="K20" i="1"/>
  <c r="K21" i="1"/>
  <c r="K22" i="1"/>
  <c r="K23" i="1"/>
  <c r="K24" i="1"/>
  <c r="K25" i="1"/>
  <c r="K19" i="1"/>
  <c r="K26" i="1"/>
  <c r="K27" i="1"/>
  <c r="K28" i="1"/>
  <c r="K33" i="1"/>
  <c r="K31" i="1"/>
  <c r="K34" i="1"/>
  <c r="K30" i="1"/>
  <c r="K37" i="1"/>
  <c r="K29" i="1"/>
  <c r="K38" i="1"/>
  <c r="K32" i="1"/>
  <c r="K36" i="1"/>
  <c r="K39" i="1"/>
  <c r="K35" i="1"/>
  <c r="K40" i="1"/>
  <c r="K41" i="1"/>
  <c r="K42" i="1"/>
  <c r="K43" i="1"/>
  <c r="K47" i="1"/>
  <c r="K49" i="1"/>
  <c r="K44" i="1"/>
  <c r="K45" i="1"/>
  <c r="K46" i="1"/>
  <c r="K53" i="1"/>
  <c r="K50" i="1"/>
  <c r="K51" i="1"/>
  <c r="K55" i="1"/>
  <c r="K56" i="1"/>
  <c r="K48" i="1"/>
  <c r="K54" i="1"/>
  <c r="K59" i="1"/>
  <c r="K58" i="1"/>
  <c r="K60" i="1"/>
  <c r="K61" i="1"/>
  <c r="K62" i="1"/>
  <c r="K63" i="1"/>
  <c r="K64" i="1"/>
  <c r="K57" i="1"/>
  <c r="K65" i="1"/>
  <c r="K66" i="1"/>
  <c r="K67" i="1"/>
  <c r="K68" i="1"/>
  <c r="K69" i="1"/>
  <c r="K70" i="1"/>
  <c r="K71" i="1"/>
  <c r="K72" i="1"/>
  <c r="K73" i="1"/>
  <c r="K74" i="1"/>
  <c r="K16" i="1"/>
  <c r="J33" i="1"/>
  <c r="J31" i="1"/>
  <c r="J34" i="1"/>
  <c r="J30" i="1"/>
  <c r="J37" i="1"/>
  <c r="J29" i="1"/>
  <c r="J38" i="1"/>
  <c r="J32" i="1"/>
  <c r="J36" i="1"/>
  <c r="J39" i="1"/>
  <c r="J35" i="1"/>
  <c r="J40" i="1"/>
  <c r="J41" i="1"/>
  <c r="J42" i="1"/>
  <c r="J43" i="1"/>
  <c r="J47" i="1"/>
  <c r="J49" i="1"/>
  <c r="J44" i="1"/>
  <c r="J45" i="1"/>
  <c r="J46" i="1"/>
  <c r="J53" i="1"/>
  <c r="J50" i="1"/>
  <c r="J51" i="1"/>
  <c r="J55" i="1"/>
  <c r="J56" i="1"/>
  <c r="J48" i="1"/>
  <c r="J54" i="1"/>
  <c r="J59" i="1"/>
  <c r="J58" i="1"/>
  <c r="J60" i="1"/>
  <c r="J61" i="1"/>
  <c r="J62" i="1"/>
  <c r="J63" i="1"/>
  <c r="J64" i="1"/>
  <c r="J57" i="1"/>
  <c r="J65" i="1"/>
  <c r="J66" i="1"/>
  <c r="J67" i="1"/>
  <c r="J68" i="1"/>
  <c r="J69" i="1"/>
  <c r="J70" i="1"/>
  <c r="J71" i="1"/>
  <c r="J72" i="1"/>
  <c r="J73" i="1"/>
  <c r="J74" i="1"/>
  <c r="J17" i="1"/>
  <c r="J18" i="1"/>
  <c r="J20" i="1"/>
  <c r="J21" i="1"/>
  <c r="J22" i="1"/>
  <c r="J23" i="1"/>
  <c r="J24" i="1"/>
  <c r="J25" i="1"/>
  <c r="J19" i="1"/>
  <c r="J26" i="1"/>
  <c r="J27" i="1"/>
  <c r="J28" i="1"/>
  <c r="J16" i="1"/>
  <c r="I17" i="1"/>
  <c r="I18" i="1"/>
  <c r="I20" i="1"/>
  <c r="I21" i="1"/>
  <c r="I22" i="1"/>
  <c r="I23" i="1"/>
  <c r="I24" i="1"/>
  <c r="I25" i="1"/>
  <c r="I19" i="1"/>
  <c r="I26" i="1"/>
  <c r="I27" i="1"/>
  <c r="I28" i="1"/>
  <c r="I33" i="1"/>
  <c r="I31" i="1"/>
  <c r="I34" i="1"/>
  <c r="I30" i="1"/>
  <c r="I37" i="1"/>
  <c r="I29" i="1"/>
  <c r="I38" i="1"/>
  <c r="I32" i="1"/>
  <c r="I36" i="1"/>
  <c r="I39" i="1"/>
  <c r="I35" i="1"/>
  <c r="I40" i="1"/>
  <c r="I41" i="1"/>
  <c r="I42" i="1"/>
  <c r="I43" i="1"/>
  <c r="I47" i="1"/>
  <c r="I49" i="1"/>
  <c r="I44" i="1"/>
  <c r="I45" i="1"/>
  <c r="I46" i="1"/>
  <c r="I53" i="1"/>
  <c r="I50" i="1"/>
  <c r="I51" i="1"/>
  <c r="I55" i="1"/>
  <c r="I56" i="1"/>
  <c r="I48" i="1"/>
  <c r="I54" i="1"/>
  <c r="I59" i="1"/>
  <c r="I58" i="1"/>
  <c r="I60" i="1"/>
  <c r="I61" i="1"/>
  <c r="I62" i="1"/>
  <c r="I63" i="1"/>
  <c r="I64" i="1"/>
  <c r="I57" i="1"/>
  <c r="I65" i="1"/>
  <c r="I66" i="1"/>
  <c r="I67" i="1"/>
  <c r="I68" i="1"/>
  <c r="I69" i="1"/>
  <c r="I70" i="1"/>
  <c r="I71" i="1"/>
  <c r="I72" i="1"/>
  <c r="I73" i="1"/>
  <c r="I74" i="1"/>
  <c r="I16" i="1"/>
  <c r="H17" i="1"/>
  <c r="H18" i="1"/>
  <c r="H20" i="1"/>
  <c r="H21" i="1"/>
  <c r="H22" i="1"/>
  <c r="H23" i="1"/>
  <c r="H24" i="1"/>
  <c r="H25" i="1"/>
  <c r="H19" i="1"/>
  <c r="H26" i="1"/>
  <c r="H27" i="1"/>
  <c r="H28" i="1"/>
  <c r="H33" i="1"/>
  <c r="H31" i="1"/>
  <c r="H34" i="1"/>
  <c r="H30" i="1"/>
  <c r="H37" i="1"/>
  <c r="H29" i="1"/>
  <c r="H38" i="1"/>
  <c r="H32" i="1"/>
  <c r="H36" i="1"/>
  <c r="H39" i="1"/>
  <c r="H35" i="1"/>
  <c r="H40" i="1"/>
  <c r="H41" i="1"/>
  <c r="H42" i="1"/>
  <c r="H43" i="1"/>
  <c r="H47" i="1"/>
  <c r="H49" i="1"/>
  <c r="H44" i="1"/>
  <c r="H45" i="1"/>
  <c r="H46" i="1"/>
  <c r="H53" i="1"/>
  <c r="H50" i="1"/>
  <c r="H51" i="1"/>
  <c r="H55" i="1"/>
  <c r="H56" i="1"/>
  <c r="H48" i="1"/>
  <c r="H54" i="1"/>
  <c r="H59" i="1"/>
  <c r="H58" i="1"/>
  <c r="H60" i="1"/>
  <c r="H61" i="1"/>
  <c r="H62" i="1"/>
  <c r="H63" i="1"/>
  <c r="H64" i="1"/>
  <c r="H57" i="1"/>
  <c r="H65" i="1"/>
  <c r="H66" i="1"/>
  <c r="H67" i="1"/>
  <c r="H68" i="1"/>
  <c r="H69" i="1"/>
  <c r="H70" i="1"/>
  <c r="H71" i="1"/>
  <c r="H72" i="1"/>
  <c r="H73" i="1"/>
  <c r="H74" i="1"/>
  <c r="H16" i="1"/>
  <c r="G17" i="1"/>
  <c r="G18" i="1"/>
  <c r="G20" i="1"/>
  <c r="G21" i="1"/>
  <c r="G22" i="1"/>
  <c r="G23" i="1"/>
  <c r="G24" i="1"/>
  <c r="G25" i="1"/>
  <c r="G19" i="1"/>
  <c r="G26" i="1"/>
  <c r="G27" i="1"/>
  <c r="G28" i="1"/>
  <c r="G33" i="1"/>
  <c r="G31" i="1"/>
  <c r="G34" i="1"/>
  <c r="G30" i="1"/>
  <c r="G37" i="1"/>
  <c r="G29" i="1"/>
  <c r="G38" i="1"/>
  <c r="G32" i="1"/>
  <c r="G36" i="1"/>
  <c r="G39" i="1"/>
  <c r="G35" i="1"/>
  <c r="G40" i="1"/>
  <c r="G41" i="1"/>
  <c r="G42" i="1"/>
  <c r="G43" i="1"/>
  <c r="G47" i="1"/>
  <c r="G49" i="1"/>
  <c r="G44" i="1"/>
  <c r="G45" i="1"/>
  <c r="G46" i="1"/>
  <c r="G53" i="1"/>
  <c r="G50" i="1"/>
  <c r="G51" i="1"/>
  <c r="G55" i="1"/>
  <c r="G56" i="1"/>
  <c r="G48" i="1"/>
  <c r="G54" i="1"/>
  <c r="G59" i="1"/>
  <c r="G58" i="1"/>
  <c r="G60" i="1"/>
  <c r="G61" i="1"/>
  <c r="G62" i="1"/>
  <c r="G63" i="1"/>
  <c r="G64" i="1"/>
  <c r="G57" i="1"/>
  <c r="G65" i="1"/>
  <c r="G66" i="1"/>
  <c r="G67" i="1"/>
  <c r="G68" i="1"/>
  <c r="G69" i="1"/>
  <c r="G70" i="1"/>
  <c r="G71" i="1"/>
  <c r="G72" i="1"/>
  <c r="G73" i="1"/>
  <c r="G74" i="1"/>
  <c r="G16" i="1"/>
  <c r="L52" i="1" l="1"/>
  <c r="L60" i="1"/>
  <c r="L62" i="1"/>
  <c r="L61" i="1"/>
  <c r="L17" i="1" l="1"/>
  <c r="L74" i="1"/>
  <c r="L37" i="1"/>
  <c r="D75" i="1" l="1"/>
  <c r="E75" i="1"/>
  <c r="F75" i="1"/>
  <c r="K75" i="1" l="1"/>
  <c r="M75" i="1"/>
  <c r="N52" i="1" l="1"/>
  <c r="N60" i="1"/>
  <c r="N62" i="1"/>
  <c r="N61" i="1"/>
  <c r="N74" i="1"/>
  <c r="N37" i="1"/>
  <c r="N30" i="1"/>
  <c r="N57" i="1" l="1"/>
  <c r="N22" i="1"/>
  <c r="N42" i="1"/>
  <c r="N66" i="1"/>
  <c r="N50" i="1"/>
  <c r="N20" i="1"/>
  <c r="N59" i="1"/>
  <c r="N21" i="1"/>
  <c r="N72" i="1"/>
  <c r="N35" i="1"/>
  <c r="N28" i="1"/>
  <c r="N36" i="1"/>
  <c r="N40" i="1"/>
  <c r="N71" i="1"/>
  <c r="N48" i="1"/>
  <c r="N69" i="1"/>
  <c r="N46" i="1"/>
  <c r="N67" i="1"/>
  <c r="N51" i="1"/>
  <c r="N34" i="1"/>
  <c r="N53" i="1"/>
  <c r="N18" i="1"/>
  <c r="N70" i="1"/>
  <c r="N47" i="1"/>
  <c r="N44" i="1"/>
  <c r="N17" i="1"/>
  <c r="N41" i="1"/>
  <c r="N45" i="1"/>
  <c r="N29" i="1"/>
  <c r="N26" i="1"/>
  <c r="N19" i="1"/>
  <c r="N68" i="1"/>
  <c r="N31" i="1"/>
  <c r="N63" i="1"/>
  <c r="N49" i="1"/>
  <c r="N54" i="1"/>
  <c r="N56" i="1"/>
  <c r="N39" i="1"/>
  <c r="N65" i="1"/>
  <c r="N33" i="1"/>
  <c r="N43" i="1"/>
  <c r="N27" i="1"/>
  <c r="N24" i="1"/>
  <c r="N16" i="1"/>
  <c r="N23" i="1"/>
  <c r="N58" i="1"/>
  <c r="N25" i="1"/>
  <c r="N32" i="1"/>
  <c r="N73" i="1"/>
  <c r="N64" i="1"/>
  <c r="N55" i="1"/>
  <c r="N38" i="1"/>
  <c r="N75" i="1" l="1"/>
  <c r="L24" i="1" l="1"/>
  <c r="L51" i="1"/>
  <c r="L67" i="1"/>
  <c r="L65" i="1"/>
  <c r="L46" i="1"/>
  <c r="L68" i="1"/>
  <c r="L58" i="1"/>
  <c r="L47" i="1"/>
  <c r="L44" i="1"/>
  <c r="L38" i="1"/>
  <c r="L27" i="1"/>
  <c r="L34" i="1"/>
  <c r="L42" i="1"/>
  <c r="L70" i="1"/>
  <c r="L69" i="1"/>
  <c r="L53" i="1"/>
  <c r="L56" i="1"/>
  <c r="L72" i="1"/>
  <c r="L66" i="1"/>
  <c r="L16" i="1"/>
  <c r="L55" i="1"/>
  <c r="L36" i="1"/>
  <c r="L35" i="1"/>
  <c r="L39" i="1"/>
  <c r="L32" i="1"/>
  <c r="L71" i="1"/>
  <c r="L25" i="1"/>
  <c r="L31" i="1"/>
  <c r="L33" i="1"/>
  <c r="L18" i="1"/>
  <c r="L57" i="1"/>
  <c r="L20" i="1"/>
  <c r="L19" i="1"/>
  <c r="L28" i="1"/>
  <c r="I75" i="1"/>
  <c r="L73" i="1"/>
  <c r="L29" i="1"/>
  <c r="L22" i="1"/>
  <c r="L54" i="1"/>
  <c r="L30" i="1"/>
  <c r="G75" i="1"/>
  <c r="H75" i="1"/>
  <c r="L45" i="1"/>
  <c r="L64" i="1"/>
  <c r="L23" i="1"/>
  <c r="L63" i="1"/>
  <c r="L48" i="1"/>
  <c r="L50" i="1"/>
  <c r="L43" i="1"/>
  <c r="L41" i="1"/>
  <c r="L59" i="1"/>
  <c r="L49" i="1"/>
  <c r="L21" i="1"/>
  <c r="L26" i="1"/>
  <c r="L40" i="1"/>
  <c r="L75" i="1" l="1"/>
  <c r="J75" i="1"/>
</calcChain>
</file>

<file path=xl/sharedStrings.xml><?xml version="1.0" encoding="utf-8"?>
<sst xmlns="http://schemas.openxmlformats.org/spreadsheetml/2006/main" count="226" uniqueCount="132">
  <si>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</si>
  <si>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</si>
  <si>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</si>
  <si>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</si>
  <si>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</si>
  <si>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</si>
  <si>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</si>
  <si>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</si>
  <si>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</si>
  <si>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</si>
  <si>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</si>
  <si>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</si>
  <si>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</si>
  <si>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</si>
  <si>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</si>
  <si>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</si>
  <si>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</si>
  <si>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</si>
  <si>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</si>
  <si>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</si>
  <si>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</si>
  <si>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</si>
  <si>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</si>
  <si>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</si>
  <si>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</si>
  <si>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</si>
  <si>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</si>
  <si>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</si>
  <si>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</si>
  <si>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</si>
  <si>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</si>
  <si>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</si>
  <si>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</si>
  <si>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</si>
  <si>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</si>
  <si>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</si>
  <si>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</si>
  <si>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</si>
  <si>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</si>
  <si>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</si>
  <si>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</si>
  <si>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</si>
  <si>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</si>
  <si>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</si>
  <si>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</si>
  <si>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</si>
  <si>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</si>
  <si>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</si>
  <si>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</si>
  <si>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</si>
  <si>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</si>
  <si>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</si>
  <si>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</si>
  <si>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</si>
  <si>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</si>
  <si>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</si>
  <si>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</si>
  <si>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</si>
  <si>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</si>
  <si>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</si>
  <si>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</si>
  <si>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</si>
  <si>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</si>
  <si>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</si>
  <si>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</si>
  <si>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</si>
  <si>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</si>
  <si>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</si>
  <si>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</si>
  <si>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</si>
  <si>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</si>
  <si>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</si>
  <si>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</si>
  <si>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</si>
  <si>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</si>
  <si>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</si>
  <si>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</si>
  <si>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</si>
  <si>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</si>
  <si>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</si>
  <si>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</si>
  <si>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</si>
  <si>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</si>
  <si>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</si>
  <si>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</si>
  <si>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</si>
  <si>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</si>
  <si>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</si>
  <si>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</si>
  <si>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</si>
  <si>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</si>
  <si>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</si>
  <si>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</si>
  <si>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</si>
  <si>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</si>
  <si>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</si>
  <si>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</si>
  <si>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</si>
  <si>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</si>
  <si>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</si>
  <si>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</si>
  <si>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</si>
  <si>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</si>
  <si>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</si>
  <si>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</si>
  <si>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</si>
  <si>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</si>
  <si>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</si>
  <si>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</si>
  <si>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</si>
  <si>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</si>
  <si>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</si>
  <si>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</si>
  <si>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</si>
  <si>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</si>
  <si>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</si>
  <si>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</si>
  <si>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</si>
  <si>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</si>
  <si>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</si>
  <si>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</si>
  <si>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</si>
  <si>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</si>
  <si>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</si>
  <si>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</si>
  <si>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</si>
  <si>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</si>
  <si>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</si>
  <si>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</si>
  <si>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</si>
  <si>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As of  June 13, 2018</t>
  </si>
  <si>
    <t>Trading value of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</si>
</sst>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75732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15790</v>
          </cell>
          <cell r="E10">
            <v>1096100</v>
          </cell>
          <cell r="F10">
            <v>18516</v>
          </cell>
          <cell r="G10">
            <v>8494018.3000000007</v>
          </cell>
          <cell r="H10">
            <v>9590118.3000000007</v>
          </cell>
          <cell r="I10">
            <v>0</v>
          </cell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850</v>
          </cell>
          <cell r="E11">
            <v>501500</v>
          </cell>
          <cell r="F11">
            <v>42180</v>
          </cell>
          <cell r="G11">
            <v>7983329</v>
          </cell>
          <cell r="H11">
            <v>8484829</v>
          </cell>
          <cell r="I11">
            <v>18793</v>
          </cell>
          <cell r="J11">
            <v>7141340</v>
          </cell>
          <cell r="K11"/>
          <cell r="L11"/>
          <cell r="M11">
            <v>7141340</v>
          </cell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316210</v>
          </cell>
          <cell r="E12">
            <v>175997665.28</v>
          </cell>
          <cell r="F12">
            <v>165126</v>
          </cell>
          <cell r="G12">
            <v>175575541.00999999</v>
          </cell>
          <cell r="H12">
            <v>351573206.28999996</v>
          </cell>
          <cell r="I12">
            <v>151888</v>
          </cell>
          <cell r="J12">
            <v>57717440</v>
          </cell>
          <cell r="K12"/>
          <cell r="L12"/>
          <cell r="M12">
            <v>57717440</v>
          </cell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318</v>
          </cell>
          <cell r="G13">
            <v>990905</v>
          </cell>
          <cell r="H13">
            <v>990905</v>
          </cell>
          <cell r="I13">
            <v>0</v>
          </cell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157475</v>
          </cell>
          <cell r="E14">
            <v>33809244.020000003</v>
          </cell>
          <cell r="F14">
            <v>887581</v>
          </cell>
          <cell r="G14">
            <v>72619017.099999994</v>
          </cell>
          <cell r="H14">
            <v>106428261.12</v>
          </cell>
          <cell r="I14">
            <v>99822</v>
          </cell>
          <cell r="J14">
            <v>37932360</v>
          </cell>
          <cell r="K14"/>
          <cell r="L14"/>
          <cell r="M14">
            <v>37932360</v>
          </cell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925533</v>
          </cell>
          <cell r="E16">
            <v>409681430.60000002</v>
          </cell>
          <cell r="F16">
            <v>2136187</v>
          </cell>
          <cell r="G16">
            <v>573831528.96000004</v>
          </cell>
          <cell r="H16">
            <v>983512959.56000006</v>
          </cell>
          <cell r="I16">
            <v>2447955</v>
          </cell>
          <cell r="J16">
            <v>930222900</v>
          </cell>
          <cell r="K16"/>
          <cell r="L16"/>
          <cell r="M16">
            <v>930222900</v>
          </cell>
          <cell r="N16"/>
          <cell r="O16"/>
          <cell r="P16"/>
          <cell r="Q16"/>
          <cell r="R16"/>
          <cell r="S16"/>
          <cell r="T16">
            <v>1341</v>
          </cell>
          <cell r="U16">
            <v>134770800</v>
          </cell>
          <cell r="V16">
            <v>1341</v>
          </cell>
          <cell r="W16">
            <v>134770800</v>
          </cell>
          <cell r="X16">
            <v>269541600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219801</v>
          </cell>
          <cell r="E19">
            <v>23101095.280000001</v>
          </cell>
          <cell r="F19">
            <v>400512</v>
          </cell>
          <cell r="G19">
            <v>95405749.310000002</v>
          </cell>
          <cell r="H19">
            <v>118506844.59</v>
          </cell>
          <cell r="I19">
            <v>309843</v>
          </cell>
          <cell r="J19">
            <v>117740340</v>
          </cell>
          <cell r="K19"/>
          <cell r="L19"/>
          <cell r="M19">
            <v>117740340</v>
          </cell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281</v>
          </cell>
          <cell r="E20">
            <v>58102.37</v>
          </cell>
          <cell r="F20">
            <v>58079</v>
          </cell>
          <cell r="G20">
            <v>6279248</v>
          </cell>
          <cell r="H20">
            <v>6337350.3700000001</v>
          </cell>
          <cell r="I20">
            <v>5899</v>
          </cell>
          <cell r="J20">
            <v>2241620</v>
          </cell>
          <cell r="K20"/>
          <cell r="L20"/>
          <cell r="M20">
            <v>2241620</v>
          </cell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489</v>
          </cell>
          <cell r="E21">
            <v>48895.11</v>
          </cell>
          <cell r="F21">
            <v>72385</v>
          </cell>
          <cell r="G21">
            <v>9442929</v>
          </cell>
          <cell r="H21">
            <v>9491824.1099999994</v>
          </cell>
          <cell r="I21">
            <v>53306</v>
          </cell>
          <cell r="J21">
            <v>20256280</v>
          </cell>
          <cell r="K21"/>
          <cell r="L21"/>
          <cell r="M21">
            <v>20256280</v>
          </cell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2501239</v>
          </cell>
          <cell r="E22">
            <v>569971201.08000004</v>
          </cell>
          <cell r="F22">
            <v>4841166</v>
          </cell>
          <cell r="G22">
            <v>475471727.23000002</v>
          </cell>
          <cell r="H22">
            <v>1045442928.3100001</v>
          </cell>
          <cell r="I22">
            <v>1951079</v>
          </cell>
          <cell r="J22">
            <v>741410020</v>
          </cell>
          <cell r="K22">
            <v>16925100</v>
          </cell>
          <cell r="L22">
            <v>6431538000</v>
          </cell>
          <cell r="M22">
            <v>7172948020</v>
          </cell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16791742</v>
          </cell>
          <cell r="E23">
            <v>883257526.90999997</v>
          </cell>
          <cell r="F23">
            <v>5855558</v>
          </cell>
          <cell r="G23">
            <v>348635813</v>
          </cell>
          <cell r="H23">
            <v>1231893339.9099998</v>
          </cell>
          <cell r="I23">
            <v>353635</v>
          </cell>
          <cell r="J23">
            <v>134381300</v>
          </cell>
          <cell r="K23"/>
          <cell r="L23"/>
          <cell r="M23">
            <v>134381300</v>
          </cell>
          <cell r="N23"/>
          <cell r="O23"/>
          <cell r="P23"/>
          <cell r="Q23"/>
          <cell r="R23"/>
          <cell r="S23"/>
          <cell r="T23">
            <v>4429</v>
          </cell>
          <cell r="U23">
            <v>459800540</v>
          </cell>
          <cell r="V23">
            <v>4429</v>
          </cell>
          <cell r="W23">
            <v>459800540</v>
          </cell>
          <cell r="X23">
            <v>919601080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78559</v>
          </cell>
          <cell r="E26">
            <v>102379550</v>
          </cell>
          <cell r="F26">
            <v>41683</v>
          </cell>
          <cell r="G26">
            <v>12067488</v>
          </cell>
          <cell r="H26">
            <v>114447038</v>
          </cell>
          <cell r="I26">
            <v>40456</v>
          </cell>
          <cell r="J26">
            <v>15373280</v>
          </cell>
          <cell r="K26"/>
          <cell r="L26"/>
          <cell r="M26">
            <v>15373280</v>
          </cell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15794</v>
          </cell>
          <cell r="E28">
            <v>8654465</v>
          </cell>
          <cell r="F28">
            <v>239701</v>
          </cell>
          <cell r="G28">
            <v>22064816.32</v>
          </cell>
          <cell r="H28">
            <v>30719281.32</v>
          </cell>
          <cell r="I28">
            <v>114427</v>
          </cell>
          <cell r="J28">
            <v>43482260</v>
          </cell>
          <cell r="K28"/>
          <cell r="L28"/>
          <cell r="M28">
            <v>43482260</v>
          </cell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172669</v>
          </cell>
          <cell r="E29">
            <v>63976854</v>
          </cell>
          <cell r="F29">
            <v>414200</v>
          </cell>
          <cell r="G29">
            <v>103345282.7</v>
          </cell>
          <cell r="H29">
            <v>167322136.69999999</v>
          </cell>
          <cell r="I29">
            <v>144302</v>
          </cell>
          <cell r="J29">
            <v>54834760</v>
          </cell>
          <cell r="K29"/>
          <cell r="L29"/>
          <cell r="M29">
            <v>54834760</v>
          </cell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8285</v>
          </cell>
          <cell r="J30">
            <v>3148300</v>
          </cell>
          <cell r="K30"/>
          <cell r="L30"/>
          <cell r="M30">
            <v>3148300</v>
          </cell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16020</v>
          </cell>
          <cell r="E33">
            <v>6838400</v>
          </cell>
          <cell r="F33">
            <v>4879</v>
          </cell>
          <cell r="G33">
            <v>4312138</v>
          </cell>
          <cell r="H33">
            <v>11150538</v>
          </cell>
          <cell r="I33">
            <v>20810</v>
          </cell>
          <cell r="J33">
            <v>7907800</v>
          </cell>
          <cell r="K33"/>
          <cell r="L33"/>
          <cell r="M33">
            <v>7907800</v>
          </cell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2063425</v>
          </cell>
          <cell r="E34">
            <v>771323649.84000003</v>
          </cell>
          <cell r="F34">
            <v>1850649</v>
          </cell>
          <cell r="G34">
            <v>445107882.22000003</v>
          </cell>
          <cell r="H34">
            <v>1216431532.0599999</v>
          </cell>
          <cell r="I34">
            <v>4147756</v>
          </cell>
          <cell r="J34">
            <v>1576147280</v>
          </cell>
          <cell r="K34"/>
          <cell r="L34"/>
          <cell r="M34">
            <v>1576147280</v>
          </cell>
          <cell r="N34"/>
          <cell r="O34"/>
          <cell r="P34"/>
          <cell r="Q34"/>
          <cell r="R34"/>
          <cell r="S34"/>
          <cell r="T34">
            <v>9600</v>
          </cell>
          <cell r="U34">
            <v>9600000</v>
          </cell>
          <cell r="V34">
            <v>9600</v>
          </cell>
          <cell r="W34">
            <v>9600000</v>
          </cell>
          <cell r="X34">
            <v>19200000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13106</v>
          </cell>
          <cell r="E35">
            <v>3404580</v>
          </cell>
          <cell r="F35">
            <v>274603</v>
          </cell>
          <cell r="G35">
            <v>15695394.92</v>
          </cell>
          <cell r="H35">
            <v>19099974.920000002</v>
          </cell>
          <cell r="I35">
            <v>13024</v>
          </cell>
          <cell r="J35">
            <v>4949120</v>
          </cell>
          <cell r="K35"/>
          <cell r="L35"/>
          <cell r="M35">
            <v>4949120</v>
          </cell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695</v>
          </cell>
          <cell r="E36">
            <v>152197</v>
          </cell>
          <cell r="F36">
            <v>74641</v>
          </cell>
          <cell r="G36">
            <v>26994003.640000001</v>
          </cell>
          <cell r="H36">
            <v>27146200.640000001</v>
          </cell>
          <cell r="I36">
            <v>89150</v>
          </cell>
          <cell r="J36">
            <v>33877000</v>
          </cell>
          <cell r="K36"/>
          <cell r="L36"/>
          <cell r="M36">
            <v>33877000</v>
          </cell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2093178</v>
          </cell>
          <cell r="E37">
            <v>344412172.98000002</v>
          </cell>
          <cell r="F37">
            <v>1223316</v>
          </cell>
          <cell r="G37">
            <v>272591515.64999998</v>
          </cell>
          <cell r="H37">
            <v>617003688.63</v>
          </cell>
          <cell r="I37">
            <v>932654</v>
          </cell>
          <cell r="J37">
            <v>354408520</v>
          </cell>
          <cell r="K37"/>
          <cell r="L37"/>
          <cell r="M37">
            <v>354408520</v>
          </cell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134946</v>
          </cell>
          <cell r="G38">
            <v>18846230.899999999</v>
          </cell>
          <cell r="H38">
            <v>18846230.899999999</v>
          </cell>
          <cell r="I38">
            <v>66247</v>
          </cell>
          <cell r="J38">
            <v>25173860</v>
          </cell>
          <cell r="K38"/>
          <cell r="L38"/>
          <cell r="M38">
            <v>25173860</v>
          </cell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21052</v>
          </cell>
          <cell r="E40">
            <v>11771806</v>
          </cell>
          <cell r="F40">
            <v>54456</v>
          </cell>
          <cell r="G40">
            <v>16029567</v>
          </cell>
          <cell r="H40">
            <v>27801373</v>
          </cell>
          <cell r="I40">
            <v>113397</v>
          </cell>
          <cell r="J40">
            <v>43090860</v>
          </cell>
          <cell r="K40"/>
          <cell r="L40"/>
          <cell r="M40">
            <v>43090860</v>
          </cell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84828</v>
          </cell>
          <cell r="E42">
            <v>15734628</v>
          </cell>
          <cell r="F42">
            <v>52573</v>
          </cell>
          <cell r="G42">
            <v>16596233.09</v>
          </cell>
          <cell r="H42">
            <v>32330861.09</v>
          </cell>
          <cell r="I42">
            <v>53393</v>
          </cell>
          <cell r="J42">
            <v>20289340</v>
          </cell>
          <cell r="K42"/>
          <cell r="L42"/>
          <cell r="M42">
            <v>20289340</v>
          </cell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8312</v>
          </cell>
          <cell r="E43">
            <v>977824</v>
          </cell>
          <cell r="F43">
            <v>16608</v>
          </cell>
          <cell r="G43">
            <v>4700368</v>
          </cell>
          <cell r="H43">
            <v>5678192</v>
          </cell>
          <cell r="I43">
            <v>121276</v>
          </cell>
          <cell r="J43">
            <v>46084880</v>
          </cell>
          <cell r="K43"/>
          <cell r="L43"/>
          <cell r="M43">
            <v>46084880</v>
          </cell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36754</v>
          </cell>
          <cell r="E44">
            <v>33330080</v>
          </cell>
          <cell r="F44">
            <v>5130</v>
          </cell>
          <cell r="G44">
            <v>3590790</v>
          </cell>
          <cell r="H44">
            <v>36920870</v>
          </cell>
          <cell r="I44">
            <v>12644</v>
          </cell>
          <cell r="J44">
            <v>4804720</v>
          </cell>
          <cell r="K44"/>
          <cell r="L44"/>
          <cell r="M44">
            <v>4804720</v>
          </cell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8157</v>
          </cell>
          <cell r="E45">
            <v>631400</v>
          </cell>
          <cell r="F45">
            <v>85555</v>
          </cell>
          <cell r="G45">
            <v>18497251.5</v>
          </cell>
          <cell r="H45">
            <v>19128651.5</v>
          </cell>
          <cell r="I45">
            <v>42885</v>
          </cell>
          <cell r="J45">
            <v>16296300</v>
          </cell>
          <cell r="K45"/>
          <cell r="L45"/>
          <cell r="M45">
            <v>16296300</v>
          </cell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698879</v>
          </cell>
          <cell r="E46">
            <v>126435175.65000001</v>
          </cell>
          <cell r="F46">
            <v>734695</v>
          </cell>
          <cell r="G46">
            <v>201828008.37</v>
          </cell>
          <cell r="H46">
            <v>328263184.01999998</v>
          </cell>
          <cell r="I46">
            <v>573412</v>
          </cell>
          <cell r="J46">
            <v>217896560</v>
          </cell>
          <cell r="K46"/>
          <cell r="L46"/>
          <cell r="M46">
            <v>217896560</v>
          </cell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8000</v>
          </cell>
          <cell r="E47">
            <v>352000</v>
          </cell>
          <cell r="F47">
            <v>0</v>
          </cell>
          <cell r="G47">
            <v>0</v>
          </cell>
          <cell r="H47">
            <v>352000</v>
          </cell>
          <cell r="I47">
            <v>581</v>
          </cell>
          <cell r="J47">
            <v>220780</v>
          </cell>
          <cell r="K47"/>
          <cell r="L47"/>
          <cell r="M47">
            <v>220780</v>
          </cell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51672</v>
          </cell>
          <cell r="E48">
            <v>12752232.6</v>
          </cell>
          <cell r="F48">
            <v>30856</v>
          </cell>
          <cell r="G48">
            <v>6766130.9000000004</v>
          </cell>
          <cell r="H48">
            <v>19518363.5</v>
          </cell>
          <cell r="I48">
            <v>54460</v>
          </cell>
          <cell r="J48">
            <v>20694800</v>
          </cell>
          <cell r="K48"/>
          <cell r="L48"/>
          <cell r="M48">
            <v>20694800</v>
          </cell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99968</v>
          </cell>
          <cell r="E49">
            <v>8527054.1300000008</v>
          </cell>
          <cell r="F49">
            <v>295603</v>
          </cell>
          <cell r="G49">
            <v>42101154.630000003</v>
          </cell>
          <cell r="H49">
            <v>50628208.760000005</v>
          </cell>
          <cell r="I49">
            <v>549104</v>
          </cell>
          <cell r="J49">
            <v>208659520</v>
          </cell>
          <cell r="K49"/>
          <cell r="L49"/>
          <cell r="M49">
            <v>208659520</v>
          </cell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201369</v>
          </cell>
          <cell r="E51">
            <v>74842447.549999997</v>
          </cell>
          <cell r="F51">
            <v>2212593</v>
          </cell>
          <cell r="G51">
            <v>370855709.48000002</v>
          </cell>
          <cell r="H51">
            <v>445698157.03000003</v>
          </cell>
          <cell r="I51">
            <v>984788</v>
          </cell>
          <cell r="J51">
            <v>374219440</v>
          </cell>
          <cell r="K51"/>
          <cell r="L51"/>
          <cell r="M51">
            <v>374219440</v>
          </cell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25308</v>
          </cell>
          <cell r="E52">
            <v>45169075</v>
          </cell>
          <cell r="F52">
            <v>462</v>
          </cell>
          <cell r="G52">
            <v>449279.9</v>
          </cell>
          <cell r="H52">
            <v>45618354.899999999</v>
          </cell>
          <cell r="I52">
            <v>31229</v>
          </cell>
          <cell r="J52">
            <v>11867020</v>
          </cell>
          <cell r="K52"/>
          <cell r="L52"/>
          <cell r="M52">
            <v>11867020</v>
          </cell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4941</v>
          </cell>
          <cell r="E54">
            <v>4656271</v>
          </cell>
          <cell r="F54">
            <v>404529</v>
          </cell>
          <cell r="G54">
            <v>185344329.69999999</v>
          </cell>
          <cell r="H54">
            <v>190000600.69999999</v>
          </cell>
          <cell r="I54">
            <v>400</v>
          </cell>
          <cell r="J54">
            <v>152000</v>
          </cell>
          <cell r="K54"/>
          <cell r="L54"/>
          <cell r="M54">
            <v>152000</v>
          </cell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3673</v>
          </cell>
          <cell r="E55">
            <v>771330</v>
          </cell>
          <cell r="F55">
            <v>74852</v>
          </cell>
          <cell r="G55">
            <v>9569065</v>
          </cell>
          <cell r="H55">
            <v>10340395</v>
          </cell>
          <cell r="I55">
            <v>12754</v>
          </cell>
          <cell r="J55">
            <v>4846520</v>
          </cell>
          <cell r="K55"/>
          <cell r="L55"/>
          <cell r="M55">
            <v>4846520</v>
          </cell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747687</v>
          </cell>
          <cell r="E58">
            <v>259897900.09999999</v>
          </cell>
          <cell r="F58">
            <v>3061557</v>
          </cell>
          <cell r="G58">
            <v>295132813.5</v>
          </cell>
          <cell r="H58">
            <v>555030713.60000002</v>
          </cell>
          <cell r="I58">
            <v>1516785</v>
          </cell>
          <cell r="J58">
            <v>576378300</v>
          </cell>
          <cell r="K58"/>
          <cell r="L58"/>
          <cell r="M58">
            <v>576378300</v>
          </cell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20543</v>
          </cell>
          <cell r="E59">
            <v>17321922</v>
          </cell>
          <cell r="F59">
            <v>23941</v>
          </cell>
          <cell r="G59">
            <v>31921540.879999999</v>
          </cell>
          <cell r="H59">
            <v>49243462.879999995</v>
          </cell>
          <cell r="I59">
            <v>20970</v>
          </cell>
          <cell r="J59">
            <v>7968600</v>
          </cell>
          <cell r="K59"/>
          <cell r="L59"/>
          <cell r="M59">
            <v>7968600</v>
          </cell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3593</v>
          </cell>
          <cell r="E60">
            <v>1445295</v>
          </cell>
          <cell r="F60">
            <v>54859</v>
          </cell>
          <cell r="G60">
            <v>16315341.75</v>
          </cell>
          <cell r="H60">
            <v>17760636.75</v>
          </cell>
          <cell r="I60">
            <v>127216</v>
          </cell>
          <cell r="J60">
            <v>48342080</v>
          </cell>
          <cell r="K60"/>
          <cell r="L60"/>
          <cell r="M60">
            <v>48342080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1068248</v>
          </cell>
          <cell r="E61">
            <v>277758629.79000002</v>
          </cell>
          <cell r="F61">
            <v>2153841</v>
          </cell>
          <cell r="G61">
            <v>367142403.61000001</v>
          </cell>
          <cell r="H61">
            <v>644901033.4000001</v>
          </cell>
          <cell r="I61">
            <v>1281419</v>
          </cell>
          <cell r="J61">
            <v>486939220</v>
          </cell>
          <cell r="K61"/>
          <cell r="L61"/>
          <cell r="M61">
            <v>486939220</v>
          </cell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5390</v>
          </cell>
          <cell r="E62">
            <v>4852000</v>
          </cell>
          <cell r="F62">
            <v>31480</v>
          </cell>
          <cell r="G62">
            <v>5010185</v>
          </cell>
          <cell r="H62">
            <v>9862185</v>
          </cell>
          <cell r="I62">
            <v>47275</v>
          </cell>
          <cell r="J62">
            <v>17964500</v>
          </cell>
          <cell r="K62"/>
          <cell r="L62"/>
          <cell r="M62">
            <v>17964500</v>
          </cell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74443</v>
          </cell>
          <cell r="E63">
            <v>88209856.640000001</v>
          </cell>
          <cell r="F63">
            <v>394270</v>
          </cell>
          <cell r="G63">
            <v>72518716.810000002</v>
          </cell>
          <cell r="H63">
            <v>160728573.44999999</v>
          </cell>
          <cell r="I63">
            <v>169383</v>
          </cell>
          <cell r="J63">
            <v>64365540</v>
          </cell>
          <cell r="K63"/>
          <cell r="L63"/>
          <cell r="M63">
            <v>64365540</v>
          </cell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220</v>
          </cell>
          <cell r="E64">
            <v>65100</v>
          </cell>
          <cell r="F64">
            <v>9646</v>
          </cell>
          <cell r="G64">
            <v>13406772.189999999</v>
          </cell>
          <cell r="H64">
            <v>13471872.189999999</v>
          </cell>
          <cell r="I64">
            <v>97784</v>
          </cell>
          <cell r="J64">
            <v>37157920</v>
          </cell>
          <cell r="K64"/>
          <cell r="L64"/>
          <cell r="M64">
            <v>37157920</v>
          </cell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31653</v>
          </cell>
          <cell r="E67">
            <v>15951600.1</v>
          </cell>
          <cell r="F67">
            <v>153814</v>
          </cell>
          <cell r="G67">
            <v>26588037.460000001</v>
          </cell>
          <cell r="H67">
            <v>42539637.560000002</v>
          </cell>
          <cell r="I67">
            <v>144614</v>
          </cell>
          <cell r="J67">
            <v>54953320</v>
          </cell>
          <cell r="K67"/>
          <cell r="L67"/>
          <cell r="M67">
            <v>54953320</v>
          </cell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M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15790</v>
          </cell>
          <cell r="E10">
            <v>1096100</v>
          </cell>
          <cell r="F10">
            <v>18516</v>
          </cell>
          <cell r="G10">
            <v>8494018.3000000007</v>
          </cell>
          <cell r="H10">
            <v>9590118.3000000007</v>
          </cell>
          <cell r="I10">
            <v>0</v>
          </cell>
          <cell r="M10">
            <v>0</v>
          </cell>
          <cell r="X10">
            <v>0</v>
          </cell>
          <cell r="Y10">
            <v>34306</v>
          </cell>
          <cell r="Z10">
            <v>9590118.3000000007</v>
          </cell>
          <cell r="AA10">
            <v>72232041.719999999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850</v>
          </cell>
          <cell r="E11">
            <v>501500</v>
          </cell>
          <cell r="F11">
            <v>42180</v>
          </cell>
          <cell r="G11">
            <v>7983329</v>
          </cell>
          <cell r="H11">
            <v>8484829</v>
          </cell>
          <cell r="I11">
            <v>18793</v>
          </cell>
          <cell r="J11">
            <v>7141340</v>
          </cell>
          <cell r="M11">
            <v>7141340</v>
          </cell>
          <cell r="X11">
            <v>0</v>
          </cell>
          <cell r="Y11">
            <v>61823</v>
          </cell>
          <cell r="Z11">
            <v>15626169</v>
          </cell>
          <cell r="AA11">
            <v>24873707.399999999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316210</v>
          </cell>
          <cell r="E12">
            <v>175997665.28</v>
          </cell>
          <cell r="F12">
            <v>165126</v>
          </cell>
          <cell r="G12">
            <v>175575541.00999999</v>
          </cell>
          <cell r="H12">
            <v>351573206.28999996</v>
          </cell>
          <cell r="I12">
            <v>151888</v>
          </cell>
          <cell r="J12">
            <v>57717440</v>
          </cell>
          <cell r="M12">
            <v>57717440</v>
          </cell>
          <cell r="X12">
            <v>0</v>
          </cell>
          <cell r="Y12">
            <v>633224</v>
          </cell>
          <cell r="Z12">
            <v>409290646.28999996</v>
          </cell>
          <cell r="AA12">
            <v>2140681599.1100001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318</v>
          </cell>
          <cell r="G13">
            <v>990905</v>
          </cell>
          <cell r="H13">
            <v>990905</v>
          </cell>
          <cell r="I13">
            <v>0</v>
          </cell>
          <cell r="M13">
            <v>0</v>
          </cell>
          <cell r="X13">
            <v>0</v>
          </cell>
          <cell r="Y13">
            <v>318</v>
          </cell>
          <cell r="Z13">
            <v>990905</v>
          </cell>
          <cell r="AA13">
            <v>990905</v>
          </cell>
        </row>
        <row r="14">
          <cell r="B14" t="str">
            <v>BATS</v>
          </cell>
          <cell r="C14" t="str">
            <v>Батс ХХК</v>
          </cell>
          <cell r="D14">
            <v>157475</v>
          </cell>
          <cell r="E14">
            <v>33809244.020000003</v>
          </cell>
          <cell r="F14">
            <v>887581</v>
          </cell>
          <cell r="G14">
            <v>72619017.099999994</v>
          </cell>
          <cell r="H14">
            <v>106428261.12</v>
          </cell>
          <cell r="I14">
            <v>99822</v>
          </cell>
          <cell r="J14">
            <v>37932360</v>
          </cell>
          <cell r="M14">
            <v>37932360</v>
          </cell>
          <cell r="X14">
            <v>0</v>
          </cell>
          <cell r="Y14">
            <v>1144878</v>
          </cell>
          <cell r="Z14">
            <v>144360621.12</v>
          </cell>
          <cell r="AA14">
            <v>741122468.11000001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925533</v>
          </cell>
          <cell r="E16">
            <v>409681430.60000002</v>
          </cell>
          <cell r="F16">
            <v>2136187</v>
          </cell>
          <cell r="G16">
            <v>573831528.96000004</v>
          </cell>
          <cell r="H16">
            <v>983512959.56000006</v>
          </cell>
          <cell r="I16">
            <v>2447955</v>
          </cell>
          <cell r="J16">
            <v>930222900</v>
          </cell>
          <cell r="M16">
            <v>930222900</v>
          </cell>
          <cell r="T16">
            <v>1341</v>
          </cell>
          <cell r="U16">
            <v>134770800</v>
          </cell>
          <cell r="V16">
            <v>1341</v>
          </cell>
          <cell r="W16">
            <v>134770800</v>
          </cell>
          <cell r="X16">
            <v>269541600</v>
          </cell>
          <cell r="Y16">
            <v>5512357</v>
          </cell>
          <cell r="Z16">
            <v>2183277459.5599999</v>
          </cell>
          <cell r="AA16">
            <v>7330819697.6700001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0</v>
          </cell>
          <cell r="X18">
            <v>0</v>
          </cell>
          <cell r="Y18">
            <v>0</v>
          </cell>
          <cell r="Z18">
            <v>0</v>
          </cell>
          <cell r="AA18">
            <v>51296804.119999997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219801</v>
          </cell>
          <cell r="E19">
            <v>23101095.280000001</v>
          </cell>
          <cell r="F19">
            <v>400512</v>
          </cell>
          <cell r="G19">
            <v>95405749.310000002</v>
          </cell>
          <cell r="H19">
            <v>118506844.59</v>
          </cell>
          <cell r="I19">
            <v>309843</v>
          </cell>
          <cell r="J19">
            <v>117740340</v>
          </cell>
          <cell r="M19">
            <v>117740340</v>
          </cell>
          <cell r="X19">
            <v>0</v>
          </cell>
          <cell r="Y19">
            <v>930156</v>
          </cell>
          <cell r="Z19">
            <v>236247184.59</v>
          </cell>
          <cell r="AA19">
            <v>1218568591.4999998</v>
          </cell>
        </row>
        <row r="20">
          <cell r="B20" t="str">
            <v>BSK</v>
          </cell>
          <cell r="C20" t="str">
            <v>BLUE SKY</v>
          </cell>
          <cell r="D20">
            <v>281</v>
          </cell>
          <cell r="E20">
            <v>58102.37</v>
          </cell>
          <cell r="F20">
            <v>58079</v>
          </cell>
          <cell r="G20">
            <v>6279248</v>
          </cell>
          <cell r="H20">
            <v>6337350.3700000001</v>
          </cell>
          <cell r="I20">
            <v>5899</v>
          </cell>
          <cell r="J20">
            <v>2241620</v>
          </cell>
          <cell r="M20">
            <v>2241620</v>
          </cell>
          <cell r="X20">
            <v>0</v>
          </cell>
          <cell r="Y20">
            <v>64259</v>
          </cell>
          <cell r="Z20">
            <v>8578970.3699999992</v>
          </cell>
          <cell r="AA20">
            <v>64708458.169999994</v>
          </cell>
        </row>
        <row r="21">
          <cell r="B21" t="str">
            <v>BULG</v>
          </cell>
          <cell r="C21" t="str">
            <v>Булган брокер ХХК</v>
          </cell>
          <cell r="D21">
            <v>489</v>
          </cell>
          <cell r="E21">
            <v>48895.11</v>
          </cell>
          <cell r="F21">
            <v>72385</v>
          </cell>
          <cell r="G21">
            <v>9442929</v>
          </cell>
          <cell r="H21">
            <v>9491824.1099999994</v>
          </cell>
          <cell r="I21">
            <v>53306</v>
          </cell>
          <cell r="J21">
            <v>20256280</v>
          </cell>
          <cell r="M21">
            <v>20256280</v>
          </cell>
          <cell r="X21">
            <v>0</v>
          </cell>
          <cell r="Y21">
            <v>126180</v>
          </cell>
          <cell r="Z21">
            <v>29748104.109999999</v>
          </cell>
          <cell r="AA21">
            <v>75008659.609999999</v>
          </cell>
        </row>
        <row r="22">
          <cell r="B22" t="str">
            <v>BUMB</v>
          </cell>
          <cell r="C22" t="str">
            <v>Бумбат-Алтай ХХК</v>
          </cell>
          <cell r="D22">
            <v>2501239</v>
          </cell>
          <cell r="E22">
            <v>569971201.08000004</v>
          </cell>
          <cell r="F22">
            <v>4841166</v>
          </cell>
          <cell r="G22">
            <v>475471727.23000002</v>
          </cell>
          <cell r="H22">
            <v>1045442928.3100001</v>
          </cell>
          <cell r="I22">
            <v>1951079</v>
          </cell>
          <cell r="J22">
            <v>741410020</v>
          </cell>
          <cell r="K22">
            <v>16925100</v>
          </cell>
          <cell r="L22">
            <v>6431538000</v>
          </cell>
          <cell r="M22">
            <v>7172948020</v>
          </cell>
          <cell r="X22">
            <v>0</v>
          </cell>
          <cell r="Y22">
            <v>26218584</v>
          </cell>
          <cell r="Z22">
            <v>8218390948.3099995</v>
          </cell>
          <cell r="AA22">
            <v>10301784132.34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16791742</v>
          </cell>
          <cell r="E23">
            <v>883257526.90999997</v>
          </cell>
          <cell r="F23">
            <v>5855558</v>
          </cell>
          <cell r="G23">
            <v>348635813</v>
          </cell>
          <cell r="H23">
            <v>1231893339.9099998</v>
          </cell>
          <cell r="I23">
            <v>353635</v>
          </cell>
          <cell r="J23">
            <v>134381300</v>
          </cell>
          <cell r="M23">
            <v>134381300</v>
          </cell>
          <cell r="T23">
            <v>4429</v>
          </cell>
          <cell r="U23">
            <v>459800540</v>
          </cell>
          <cell r="V23">
            <v>4429</v>
          </cell>
          <cell r="W23">
            <v>459800540</v>
          </cell>
          <cell r="X23">
            <v>919601080</v>
          </cell>
          <cell r="Y23">
            <v>23009793</v>
          </cell>
          <cell r="Z23">
            <v>2285875719.9099998</v>
          </cell>
          <cell r="AA23">
            <v>36943722922.099991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78559</v>
          </cell>
          <cell r="E26">
            <v>102379550</v>
          </cell>
          <cell r="F26">
            <v>41683</v>
          </cell>
          <cell r="G26">
            <v>12067488</v>
          </cell>
          <cell r="H26">
            <v>114447038</v>
          </cell>
          <cell r="I26">
            <v>40456</v>
          </cell>
          <cell r="J26">
            <v>15373280</v>
          </cell>
          <cell r="M26">
            <v>15373280</v>
          </cell>
          <cell r="X26">
            <v>0</v>
          </cell>
          <cell r="Y26">
            <v>160698</v>
          </cell>
          <cell r="Z26">
            <v>129820318</v>
          </cell>
          <cell r="AA26">
            <v>7731202868.8500004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15794</v>
          </cell>
          <cell r="E28">
            <v>8654465</v>
          </cell>
          <cell r="F28">
            <v>239701</v>
          </cell>
          <cell r="G28">
            <v>22064816.32</v>
          </cell>
          <cell r="H28">
            <v>30719281.32</v>
          </cell>
          <cell r="I28">
            <v>114427</v>
          </cell>
          <cell r="J28">
            <v>43482260</v>
          </cell>
          <cell r="M28">
            <v>43482260</v>
          </cell>
          <cell r="X28">
            <v>0</v>
          </cell>
          <cell r="Y28">
            <v>369922</v>
          </cell>
          <cell r="Z28">
            <v>74201541.319999993</v>
          </cell>
          <cell r="AA28">
            <v>197551284.03999999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172669</v>
          </cell>
          <cell r="E29">
            <v>63976854</v>
          </cell>
          <cell r="F29">
            <v>414200</v>
          </cell>
          <cell r="G29">
            <v>103345282.7</v>
          </cell>
          <cell r="H29">
            <v>167322136.69999999</v>
          </cell>
          <cell r="I29">
            <v>144302</v>
          </cell>
          <cell r="J29">
            <v>54834760</v>
          </cell>
          <cell r="M29">
            <v>54834760</v>
          </cell>
          <cell r="X29">
            <v>0</v>
          </cell>
          <cell r="Y29">
            <v>731171</v>
          </cell>
          <cell r="Z29">
            <v>222156896.69999999</v>
          </cell>
          <cell r="AA29">
            <v>471046166.28999996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8285</v>
          </cell>
          <cell r="J30">
            <v>3148300</v>
          </cell>
          <cell r="M30">
            <v>3148300</v>
          </cell>
          <cell r="X30">
            <v>0</v>
          </cell>
          <cell r="Y30">
            <v>8285</v>
          </cell>
          <cell r="Z30">
            <v>3148300</v>
          </cell>
          <cell r="AA30">
            <v>3148300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16020</v>
          </cell>
          <cell r="E33">
            <v>6838400</v>
          </cell>
          <cell r="F33">
            <v>4879</v>
          </cell>
          <cell r="G33">
            <v>4312138</v>
          </cell>
          <cell r="H33">
            <v>11150538</v>
          </cell>
          <cell r="I33">
            <v>20810</v>
          </cell>
          <cell r="J33">
            <v>7907800</v>
          </cell>
          <cell r="M33">
            <v>7907800</v>
          </cell>
          <cell r="X33">
            <v>0</v>
          </cell>
          <cell r="Y33">
            <v>41709</v>
          </cell>
          <cell r="Z33">
            <v>19058338</v>
          </cell>
          <cell r="AA33">
            <v>26424145.030000001</v>
          </cell>
        </row>
        <row r="34">
          <cell r="B34" t="str">
            <v>GAUL</v>
          </cell>
          <cell r="C34" t="str">
            <v>Гаүли ХХК</v>
          </cell>
          <cell r="D34">
            <v>2063425</v>
          </cell>
          <cell r="E34">
            <v>771323649.84000003</v>
          </cell>
          <cell r="F34">
            <v>1850649</v>
          </cell>
          <cell r="G34">
            <v>445107882.22000003</v>
          </cell>
          <cell r="H34">
            <v>1216431532.0599999</v>
          </cell>
          <cell r="I34">
            <v>4147756</v>
          </cell>
          <cell r="J34">
            <v>1576147280</v>
          </cell>
          <cell r="M34">
            <v>1576147280</v>
          </cell>
          <cell r="T34">
            <v>9600</v>
          </cell>
          <cell r="U34">
            <v>9600000</v>
          </cell>
          <cell r="V34">
            <v>9600</v>
          </cell>
          <cell r="W34">
            <v>9600000</v>
          </cell>
          <cell r="X34">
            <v>19200000</v>
          </cell>
          <cell r="Y34">
            <v>8081030</v>
          </cell>
          <cell r="Z34">
            <v>2811778812.0599999</v>
          </cell>
          <cell r="AA34">
            <v>16203381187.349998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13106</v>
          </cell>
          <cell r="E35">
            <v>3404580</v>
          </cell>
          <cell r="F35">
            <v>274603</v>
          </cell>
          <cell r="G35">
            <v>15695394.92</v>
          </cell>
          <cell r="H35">
            <v>19099974.920000002</v>
          </cell>
          <cell r="I35">
            <v>13024</v>
          </cell>
          <cell r="J35">
            <v>4949120</v>
          </cell>
          <cell r="M35">
            <v>4949120</v>
          </cell>
          <cell r="X35">
            <v>0</v>
          </cell>
          <cell r="Y35">
            <v>300733</v>
          </cell>
          <cell r="Z35">
            <v>24049094.920000002</v>
          </cell>
          <cell r="AA35">
            <v>261173345.38000005</v>
          </cell>
        </row>
        <row r="36">
          <cell r="B36" t="str">
            <v>GDSC</v>
          </cell>
          <cell r="C36" t="str">
            <v>Гүүдсек ХХК</v>
          </cell>
          <cell r="D36">
            <v>695</v>
          </cell>
          <cell r="E36">
            <v>152197</v>
          </cell>
          <cell r="F36">
            <v>74641</v>
          </cell>
          <cell r="G36">
            <v>26994003.640000001</v>
          </cell>
          <cell r="H36">
            <v>27146200.640000001</v>
          </cell>
          <cell r="I36">
            <v>89150</v>
          </cell>
          <cell r="J36">
            <v>33877000</v>
          </cell>
          <cell r="M36">
            <v>33877000</v>
          </cell>
          <cell r="X36">
            <v>0</v>
          </cell>
          <cell r="Y36">
            <v>164486</v>
          </cell>
          <cell r="Z36">
            <v>61023200.640000001</v>
          </cell>
          <cell r="AA36">
            <v>204297151.37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2093178</v>
          </cell>
          <cell r="E37">
            <v>344412172.98000002</v>
          </cell>
          <cell r="F37">
            <v>1223316</v>
          </cell>
          <cell r="G37">
            <v>272591515.64999998</v>
          </cell>
          <cell r="H37">
            <v>617003688.63</v>
          </cell>
          <cell r="I37">
            <v>932654</v>
          </cell>
          <cell r="J37">
            <v>354408520</v>
          </cell>
          <cell r="M37">
            <v>354408520</v>
          </cell>
          <cell r="X37">
            <v>0</v>
          </cell>
          <cell r="Y37">
            <v>4249148</v>
          </cell>
          <cell r="Z37">
            <v>971412208.63</v>
          </cell>
          <cell r="AA37">
            <v>5149175589.2800007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134946</v>
          </cell>
          <cell r="G38">
            <v>18846230.899999999</v>
          </cell>
          <cell r="H38">
            <v>18846230.899999999</v>
          </cell>
          <cell r="I38">
            <v>66247</v>
          </cell>
          <cell r="J38">
            <v>25173860</v>
          </cell>
          <cell r="M38">
            <v>25173860</v>
          </cell>
          <cell r="X38">
            <v>0</v>
          </cell>
          <cell r="Y38">
            <v>201193</v>
          </cell>
          <cell r="Z38">
            <v>44020090.899999999</v>
          </cell>
          <cell r="AA38">
            <v>416174090.78999996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21052</v>
          </cell>
          <cell r="E40">
            <v>11771806</v>
          </cell>
          <cell r="F40">
            <v>54456</v>
          </cell>
          <cell r="G40">
            <v>16029567</v>
          </cell>
          <cell r="H40">
            <v>27801373</v>
          </cell>
          <cell r="I40">
            <v>113397</v>
          </cell>
          <cell r="J40">
            <v>43090860</v>
          </cell>
          <cell r="M40">
            <v>43090860</v>
          </cell>
          <cell r="X40">
            <v>0</v>
          </cell>
          <cell r="Y40">
            <v>188905</v>
          </cell>
          <cell r="Z40">
            <v>70892233</v>
          </cell>
          <cell r="AA40">
            <v>141140946.00999999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84828</v>
          </cell>
          <cell r="E42">
            <v>15734628</v>
          </cell>
          <cell r="F42">
            <v>52573</v>
          </cell>
          <cell r="G42">
            <v>16596233.09</v>
          </cell>
          <cell r="H42">
            <v>32330861.09</v>
          </cell>
          <cell r="I42">
            <v>53393</v>
          </cell>
          <cell r="J42">
            <v>20289340</v>
          </cell>
          <cell r="M42">
            <v>20289340</v>
          </cell>
          <cell r="X42">
            <v>0</v>
          </cell>
          <cell r="Y42">
            <v>190794</v>
          </cell>
          <cell r="Z42">
            <v>52620201.090000004</v>
          </cell>
          <cell r="AA42">
            <v>422637671.31000006</v>
          </cell>
        </row>
        <row r="43">
          <cell r="B43" t="str">
            <v>MERG</v>
          </cell>
          <cell r="C43" t="str">
            <v>Мэргэн санаа ХХК</v>
          </cell>
          <cell r="D43">
            <v>8312</v>
          </cell>
          <cell r="E43">
            <v>977824</v>
          </cell>
          <cell r="F43">
            <v>16608</v>
          </cell>
          <cell r="G43">
            <v>4700368</v>
          </cell>
          <cell r="H43">
            <v>5678192</v>
          </cell>
          <cell r="I43">
            <v>121276</v>
          </cell>
          <cell r="J43">
            <v>46084880</v>
          </cell>
          <cell r="M43">
            <v>46084880</v>
          </cell>
          <cell r="X43">
            <v>0</v>
          </cell>
          <cell r="Y43">
            <v>146196</v>
          </cell>
          <cell r="Z43">
            <v>51763072</v>
          </cell>
          <cell r="AA43">
            <v>143965618.06</v>
          </cell>
        </row>
        <row r="44">
          <cell r="B44" t="str">
            <v>MIBG</v>
          </cell>
          <cell r="C44" t="str">
            <v>Эм Ай Би Жи ХХК</v>
          </cell>
          <cell r="D44">
            <v>36754</v>
          </cell>
          <cell r="E44">
            <v>33330080</v>
          </cell>
          <cell r="F44">
            <v>5130</v>
          </cell>
          <cell r="G44">
            <v>3590790</v>
          </cell>
          <cell r="H44">
            <v>36920870</v>
          </cell>
          <cell r="I44">
            <v>12644</v>
          </cell>
          <cell r="J44">
            <v>4804720</v>
          </cell>
          <cell r="M44">
            <v>4804720</v>
          </cell>
          <cell r="X44">
            <v>0</v>
          </cell>
          <cell r="Y44">
            <v>54528</v>
          </cell>
          <cell r="Z44">
            <v>41725590</v>
          </cell>
          <cell r="AA44">
            <v>60469839</v>
          </cell>
        </row>
        <row r="45">
          <cell r="B45" t="str">
            <v>MICC</v>
          </cell>
          <cell r="C45" t="str">
            <v>Эм Ай Си Си ХХК</v>
          </cell>
          <cell r="D45">
            <v>8157</v>
          </cell>
          <cell r="E45">
            <v>631400</v>
          </cell>
          <cell r="F45">
            <v>85555</v>
          </cell>
          <cell r="G45">
            <v>18497251.5</v>
          </cell>
          <cell r="H45">
            <v>19128651.5</v>
          </cell>
          <cell r="I45">
            <v>42885</v>
          </cell>
          <cell r="J45">
            <v>16296300</v>
          </cell>
          <cell r="M45">
            <v>16296300</v>
          </cell>
          <cell r="X45">
            <v>0</v>
          </cell>
          <cell r="Y45">
            <v>136597</v>
          </cell>
          <cell r="Z45">
            <v>35424951.5</v>
          </cell>
          <cell r="AA45">
            <v>52603442.969999999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698879</v>
          </cell>
          <cell r="E46">
            <v>126435175.65000001</v>
          </cell>
          <cell r="F46">
            <v>734695</v>
          </cell>
          <cell r="G46">
            <v>201828008.37</v>
          </cell>
          <cell r="H46">
            <v>328263184.01999998</v>
          </cell>
          <cell r="I46">
            <v>573412</v>
          </cell>
          <cell r="J46">
            <v>217896560</v>
          </cell>
          <cell r="M46">
            <v>217896560</v>
          </cell>
          <cell r="X46">
            <v>0</v>
          </cell>
          <cell r="Y46">
            <v>2006986</v>
          </cell>
          <cell r="Z46">
            <v>546159744.01999998</v>
          </cell>
          <cell r="AA46">
            <v>2700335529.2000003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8000</v>
          </cell>
          <cell r="E47">
            <v>352000</v>
          </cell>
          <cell r="F47">
            <v>0</v>
          </cell>
          <cell r="G47">
            <v>0</v>
          </cell>
          <cell r="H47">
            <v>352000</v>
          </cell>
          <cell r="I47">
            <v>581</v>
          </cell>
          <cell r="J47">
            <v>220780</v>
          </cell>
          <cell r="M47">
            <v>220780</v>
          </cell>
          <cell r="X47">
            <v>0</v>
          </cell>
          <cell r="Y47">
            <v>8581</v>
          </cell>
          <cell r="Z47">
            <v>572780</v>
          </cell>
          <cell r="AA47">
            <v>9051985</v>
          </cell>
        </row>
        <row r="48">
          <cell r="B48" t="str">
            <v>MSDQ</v>
          </cell>
          <cell r="C48" t="str">
            <v>Масдак ХХК</v>
          </cell>
          <cell r="D48">
            <v>51672</v>
          </cell>
          <cell r="E48">
            <v>12752232.6</v>
          </cell>
          <cell r="F48">
            <v>30856</v>
          </cell>
          <cell r="G48">
            <v>6766130.9000000004</v>
          </cell>
          <cell r="H48">
            <v>19518363.5</v>
          </cell>
          <cell r="I48">
            <v>54460</v>
          </cell>
          <cell r="J48">
            <v>20694800</v>
          </cell>
          <cell r="M48">
            <v>20694800</v>
          </cell>
          <cell r="X48">
            <v>0</v>
          </cell>
          <cell r="Y48">
            <v>136988</v>
          </cell>
          <cell r="Z48">
            <v>40213163.5</v>
          </cell>
          <cell r="AA48">
            <v>85685347.540000007</v>
          </cell>
        </row>
        <row r="49">
          <cell r="B49" t="str">
            <v>MSEC</v>
          </cell>
          <cell r="C49" t="str">
            <v>Монсек ХХК</v>
          </cell>
          <cell r="D49">
            <v>99968</v>
          </cell>
          <cell r="E49">
            <v>8527054.1300000008</v>
          </cell>
          <cell r="F49">
            <v>295603</v>
          </cell>
          <cell r="G49">
            <v>42101154.630000003</v>
          </cell>
          <cell r="H49">
            <v>50628208.760000005</v>
          </cell>
          <cell r="I49">
            <v>549104</v>
          </cell>
          <cell r="J49">
            <v>208659520</v>
          </cell>
          <cell r="M49">
            <v>208659520</v>
          </cell>
          <cell r="X49">
            <v>0</v>
          </cell>
          <cell r="Y49">
            <v>944675</v>
          </cell>
          <cell r="Z49">
            <v>259287728.75999999</v>
          </cell>
          <cell r="AA49">
            <v>505677803.09000003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M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201369</v>
          </cell>
          <cell r="E51">
            <v>74842447.549999997</v>
          </cell>
          <cell r="F51">
            <v>2212593</v>
          </cell>
          <cell r="G51">
            <v>370855709.48000002</v>
          </cell>
          <cell r="H51">
            <v>445698157.03000003</v>
          </cell>
          <cell r="I51">
            <v>984788</v>
          </cell>
          <cell r="J51">
            <v>374219440</v>
          </cell>
          <cell r="M51">
            <v>374219440</v>
          </cell>
          <cell r="X51">
            <v>0</v>
          </cell>
          <cell r="Y51">
            <v>3398750</v>
          </cell>
          <cell r="Z51">
            <v>819917597.02999997</v>
          </cell>
          <cell r="AA51">
            <v>24848928994.730003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25308</v>
          </cell>
          <cell r="E52">
            <v>45169075</v>
          </cell>
          <cell r="F52">
            <v>462</v>
          </cell>
          <cell r="G52">
            <v>449279.9</v>
          </cell>
          <cell r="H52">
            <v>45618354.899999999</v>
          </cell>
          <cell r="I52">
            <v>31229</v>
          </cell>
          <cell r="J52">
            <v>11867020</v>
          </cell>
          <cell r="M52">
            <v>11867020</v>
          </cell>
          <cell r="X52">
            <v>0</v>
          </cell>
          <cell r="Y52">
            <v>56999</v>
          </cell>
          <cell r="Z52">
            <v>57485374.899999999</v>
          </cell>
          <cell r="AA52">
            <v>64973326.399999999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M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4941</v>
          </cell>
          <cell r="E54">
            <v>4656271</v>
          </cell>
          <cell r="F54">
            <v>404529</v>
          </cell>
          <cell r="G54">
            <v>185344329.69999999</v>
          </cell>
          <cell r="H54">
            <v>190000600.69999999</v>
          </cell>
          <cell r="I54">
            <v>400</v>
          </cell>
          <cell r="J54">
            <v>152000</v>
          </cell>
          <cell r="M54">
            <v>152000</v>
          </cell>
          <cell r="X54">
            <v>0</v>
          </cell>
          <cell r="Y54">
            <v>409870</v>
          </cell>
          <cell r="Z54">
            <v>190152600.69999999</v>
          </cell>
          <cell r="AA54">
            <v>420302240.69999999</v>
          </cell>
        </row>
        <row r="55">
          <cell r="B55" t="str">
            <v>SECP</v>
          </cell>
          <cell r="C55" t="str">
            <v>СИКАП</v>
          </cell>
          <cell r="D55">
            <v>3673</v>
          </cell>
          <cell r="E55">
            <v>771330</v>
          </cell>
          <cell r="F55">
            <v>74852</v>
          </cell>
          <cell r="G55">
            <v>9569065</v>
          </cell>
          <cell r="H55">
            <v>10340395</v>
          </cell>
          <cell r="I55">
            <v>12754</v>
          </cell>
          <cell r="J55">
            <v>4846520</v>
          </cell>
          <cell r="M55">
            <v>4846520</v>
          </cell>
          <cell r="X55">
            <v>0</v>
          </cell>
          <cell r="Y55">
            <v>91279</v>
          </cell>
          <cell r="Z55">
            <v>15186915</v>
          </cell>
          <cell r="AA55">
            <v>43240818.019999996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M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M57">
            <v>0</v>
          </cell>
          <cell r="X57">
            <v>0</v>
          </cell>
          <cell r="AA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747687</v>
          </cell>
          <cell r="E58">
            <v>259897900.09999999</v>
          </cell>
          <cell r="F58">
            <v>3061557</v>
          </cell>
          <cell r="G58">
            <v>295132813.5</v>
          </cell>
          <cell r="H58">
            <v>555030713.60000002</v>
          </cell>
          <cell r="I58">
            <v>1516785</v>
          </cell>
          <cell r="J58">
            <v>576378300</v>
          </cell>
          <cell r="M58">
            <v>576378300</v>
          </cell>
          <cell r="X58">
            <v>0</v>
          </cell>
          <cell r="Y58">
            <v>5326029</v>
          </cell>
          <cell r="Z58">
            <v>1131409013.5999999</v>
          </cell>
          <cell r="AA58">
            <v>3352350323.0099998</v>
          </cell>
        </row>
        <row r="59">
          <cell r="B59" t="str">
            <v>TABO</v>
          </cell>
          <cell r="C59" t="str">
            <v>Таван богд ХХК</v>
          </cell>
          <cell r="D59">
            <v>20543</v>
          </cell>
          <cell r="E59">
            <v>17321922</v>
          </cell>
          <cell r="F59">
            <v>23941</v>
          </cell>
          <cell r="G59">
            <v>31921540.879999999</v>
          </cell>
          <cell r="H59">
            <v>49243462.879999995</v>
          </cell>
          <cell r="I59">
            <v>20970</v>
          </cell>
          <cell r="J59">
            <v>7968600</v>
          </cell>
          <cell r="M59">
            <v>7968600</v>
          </cell>
          <cell r="X59">
            <v>0</v>
          </cell>
          <cell r="Y59">
            <v>65454</v>
          </cell>
          <cell r="Z59">
            <v>57212062.879999995</v>
          </cell>
          <cell r="AA59">
            <v>255748243.91999999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3593</v>
          </cell>
          <cell r="E60">
            <v>1445295</v>
          </cell>
          <cell r="F60">
            <v>54859</v>
          </cell>
          <cell r="G60">
            <v>16315341.75</v>
          </cell>
          <cell r="H60">
            <v>17760636.75</v>
          </cell>
          <cell r="I60">
            <v>127216</v>
          </cell>
          <cell r="J60">
            <v>48342080</v>
          </cell>
          <cell r="M60">
            <v>48342080</v>
          </cell>
          <cell r="X60">
            <v>0</v>
          </cell>
          <cell r="Y60">
            <v>185668</v>
          </cell>
          <cell r="Z60">
            <v>66102716.75</v>
          </cell>
          <cell r="AA60">
            <v>398978271.73000002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1068248</v>
          </cell>
          <cell r="E61">
            <v>277758629.79000002</v>
          </cell>
          <cell r="F61">
            <v>2153841</v>
          </cell>
          <cell r="G61">
            <v>367142403.61000001</v>
          </cell>
          <cell r="H61">
            <v>644901033.4000001</v>
          </cell>
          <cell r="I61">
            <v>1281419</v>
          </cell>
          <cell r="J61">
            <v>486939220</v>
          </cell>
          <cell r="M61">
            <v>486939220</v>
          </cell>
          <cell r="X61">
            <v>0</v>
          </cell>
          <cell r="Y61">
            <v>4503508</v>
          </cell>
          <cell r="Z61">
            <v>1131840253.4000001</v>
          </cell>
          <cell r="AA61">
            <v>3727298548.1799998</v>
          </cell>
        </row>
        <row r="62">
          <cell r="B62" t="str">
            <v>TNGR</v>
          </cell>
          <cell r="C62" t="str">
            <v>Тэнгэр капитал ХХК</v>
          </cell>
          <cell r="D62">
            <v>5390</v>
          </cell>
          <cell r="E62">
            <v>4852000</v>
          </cell>
          <cell r="F62">
            <v>31480</v>
          </cell>
          <cell r="G62">
            <v>5010185</v>
          </cell>
          <cell r="H62">
            <v>9862185</v>
          </cell>
          <cell r="I62">
            <v>47275</v>
          </cell>
          <cell r="J62">
            <v>17964500</v>
          </cell>
          <cell r="M62">
            <v>17964500</v>
          </cell>
          <cell r="X62">
            <v>0</v>
          </cell>
          <cell r="Y62">
            <v>84145</v>
          </cell>
          <cell r="Z62">
            <v>27826685</v>
          </cell>
          <cell r="AA62">
            <v>274821604.32000005</v>
          </cell>
        </row>
        <row r="63">
          <cell r="B63" t="str">
            <v>TTOL</v>
          </cell>
          <cell r="C63" t="str">
            <v>Тэсо Инвестмент</v>
          </cell>
          <cell r="D63">
            <v>74443</v>
          </cell>
          <cell r="E63">
            <v>88209856.640000001</v>
          </cell>
          <cell r="F63">
            <v>394270</v>
          </cell>
          <cell r="G63">
            <v>72518716.810000002</v>
          </cell>
          <cell r="H63">
            <v>160728573.44999999</v>
          </cell>
          <cell r="I63">
            <v>169383</v>
          </cell>
          <cell r="J63">
            <v>64365540</v>
          </cell>
          <cell r="M63">
            <v>64365540</v>
          </cell>
          <cell r="X63">
            <v>0</v>
          </cell>
          <cell r="Y63">
            <v>638096</v>
          </cell>
          <cell r="Z63">
            <v>225094113.44999999</v>
          </cell>
          <cell r="AA63">
            <v>383721374.15999997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220</v>
          </cell>
          <cell r="E64">
            <v>65100</v>
          </cell>
          <cell r="F64">
            <v>9646</v>
          </cell>
          <cell r="G64">
            <v>13406772.189999999</v>
          </cell>
          <cell r="H64">
            <v>13471872.189999999</v>
          </cell>
          <cell r="I64">
            <v>97784</v>
          </cell>
          <cell r="J64">
            <v>37157920</v>
          </cell>
          <cell r="M64">
            <v>37157920</v>
          </cell>
          <cell r="X64">
            <v>0</v>
          </cell>
          <cell r="Y64">
            <v>107650</v>
          </cell>
          <cell r="Z64">
            <v>50629792.189999998</v>
          </cell>
          <cell r="AA64">
            <v>103242665.83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M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M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31653</v>
          </cell>
          <cell r="E67">
            <v>15951600.1</v>
          </cell>
          <cell r="F67">
            <v>153814</v>
          </cell>
          <cell r="G67">
            <v>26588037.460000001</v>
          </cell>
          <cell r="H67">
            <v>42539637.560000002</v>
          </cell>
          <cell r="I67">
            <v>144614</v>
          </cell>
          <cell r="J67">
            <v>54953320</v>
          </cell>
          <cell r="M67">
            <v>54953320</v>
          </cell>
          <cell r="X67">
            <v>0</v>
          </cell>
          <cell r="Y67">
            <v>330081</v>
          </cell>
          <cell r="Z67">
            <v>97492957.560000002</v>
          </cell>
          <cell r="AA67">
            <v>308579810.19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80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G12" sqref="G12:L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9" width="21.7109375" style="1" bestFit="1" customWidth="1"/>
    <col min="10" max="10" width="19.5703125" style="1" bestFit="1" customWidth="1"/>
    <col min="11" max="11" width="16.5703125" style="1" customWidth="1"/>
    <col min="12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130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131</v>
      </c>
      <c r="H12" s="47"/>
      <c r="I12" s="47"/>
      <c r="J12" s="47"/>
      <c r="K12" s="47"/>
      <c r="L12" s="47"/>
      <c r="M12" s="49" t="s">
        <v>127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119</v>
      </c>
      <c r="H14" s="48"/>
      <c r="I14" s="48" t="s">
        <v>126</v>
      </c>
      <c r="J14" s="48" t="s">
        <v>124</v>
      </c>
      <c r="K14" s="59" t="s">
        <v>125</v>
      </c>
      <c r="L14" s="55" t="s">
        <v>120</v>
      </c>
      <c r="M14" s="57" t="s">
        <v>121</v>
      </c>
      <c r="N14" s="36" t="s">
        <v>122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6</v>
      </c>
      <c r="C16" s="14" t="s">
        <v>70</v>
      </c>
      <c r="D16" s="15" t="s">
        <v>2</v>
      </c>
      <c r="E16" s="16" t="s">
        <v>2</v>
      </c>
      <c r="F16" s="16" t="s">
        <v>2</v>
      </c>
      <c r="G16" s="17">
        <f>VLOOKUP(B16,[1]Brokers!$B$9:$H$67,7,0)</f>
        <v>1231893339.9099998</v>
      </c>
      <c r="H16" s="17">
        <f>VLOOKUP(B16,[1]Brokers!$B$9:$X$67,23,0)</f>
        <v>919601080</v>
      </c>
      <c r="I16" s="17">
        <f>VLOOKUP(B16,[1]Brokers!$B$9:$X$67,12,0)</f>
        <v>134381300</v>
      </c>
      <c r="J16" s="17">
        <f>VLOOKUP(B16,[1]Brokers!$B$9:$Q$67,16,0)</f>
        <v>0</v>
      </c>
      <c r="K16" s="17">
        <f>VLOOKUP(B16,[1]Brokers!$B$9:$S$67,18,0)</f>
        <v>0</v>
      </c>
      <c r="L16" s="18">
        <f>G16+H16+I16+J16+K16</f>
        <v>2285875719.9099998</v>
      </c>
      <c r="M16" s="17">
        <f>VLOOKUP(B16,[2]Sheet5!$B$9:$AA$67,26,0)</f>
        <v>36943722922.099991</v>
      </c>
      <c r="N16" s="20">
        <f t="shared" ref="N16:N59" si="0">M16/$M$75</f>
        <v>0.2887736777967721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VLOOKUP(B17,[1]Brokers!$B$9:$H$67,7,0)</f>
        <v>445698157.03000003</v>
      </c>
      <c r="H17" s="17">
        <f>VLOOKUP(B17,[1]Brokers!$B$9:$X$67,23,0)</f>
        <v>0</v>
      </c>
      <c r="I17" s="17">
        <f>VLOOKUP(B17,[1]Brokers!$B$9:$X$67,12,0)</f>
        <v>374219440</v>
      </c>
      <c r="J17" s="17">
        <f>VLOOKUP(B17,[1]Brokers!$B$9:$Q$67,16,0)</f>
        <v>0</v>
      </c>
      <c r="K17" s="17">
        <f>VLOOKUP(B17,[1]Brokers!$B$9:$S$67,18,0)</f>
        <v>0</v>
      </c>
      <c r="L17" s="18">
        <f t="shared" ref="L17:L47" si="1">G17+H17+I17+J17+K17</f>
        <v>819917597.02999997</v>
      </c>
      <c r="M17" s="17">
        <f>VLOOKUP(B17,[2]Sheet5!$B$9:$AA$67,26,0)</f>
        <v>24848928994.730003</v>
      </c>
      <c r="N17" s="20">
        <f t="shared" si="0"/>
        <v>0.19423371678728316</v>
      </c>
      <c r="O17" s="19"/>
    </row>
    <row r="18" spans="1:16" x14ac:dyDescent="0.25">
      <c r="A18" s="12">
        <v>3</v>
      </c>
      <c r="B18" s="13" t="s">
        <v>11</v>
      </c>
      <c r="C18" s="14" t="s">
        <v>75</v>
      </c>
      <c r="D18" s="15" t="s">
        <v>2</v>
      </c>
      <c r="E18" s="16" t="s">
        <v>2</v>
      </c>
      <c r="F18" s="16"/>
      <c r="G18" s="17">
        <f>VLOOKUP(B18,[1]Brokers!$B$9:$H$67,7,0)</f>
        <v>1216431532.0599999</v>
      </c>
      <c r="H18" s="17">
        <f>VLOOKUP(B18,[1]Brokers!$B$9:$X$67,23,0)</f>
        <v>19200000</v>
      </c>
      <c r="I18" s="17">
        <f>VLOOKUP(B18,[1]Brokers!$B$9:$X$67,12,0)</f>
        <v>1576147280</v>
      </c>
      <c r="J18" s="17">
        <f>VLOOKUP(B18,[1]Brokers!$B$9:$Q$67,16,0)</f>
        <v>0</v>
      </c>
      <c r="K18" s="17">
        <f>VLOOKUP(B18,[1]Brokers!$B$9:$S$67,18,0)</f>
        <v>0</v>
      </c>
      <c r="L18" s="18">
        <f>G18+H18+I18+J18+K18</f>
        <v>2811778812.0599999</v>
      </c>
      <c r="M18" s="17">
        <f>VLOOKUP(B18,[2]Sheet5!$B$9:$AA$67,26,0)</f>
        <v>16203381187.349998</v>
      </c>
      <c r="N18" s="20">
        <f t="shared" si="0"/>
        <v>0.12665507447856619</v>
      </c>
      <c r="O18" s="19"/>
    </row>
    <row r="19" spans="1:16" x14ac:dyDescent="0.25">
      <c r="A19" s="12">
        <v>4</v>
      </c>
      <c r="B19" s="13" t="s">
        <v>16</v>
      </c>
      <c r="C19" s="14" t="s">
        <v>79</v>
      </c>
      <c r="D19" s="15" t="s">
        <v>2</v>
      </c>
      <c r="E19" s="15" t="s">
        <v>2</v>
      </c>
      <c r="F19" s="16" t="s">
        <v>2</v>
      </c>
      <c r="G19" s="17">
        <f>VLOOKUP(B19,[1]Brokers!$B$9:$H$67,7,0)</f>
        <v>1045442928.3100001</v>
      </c>
      <c r="H19" s="17">
        <f>VLOOKUP(B19,[1]Brokers!$B$9:$X$67,23,0)</f>
        <v>0</v>
      </c>
      <c r="I19" s="17">
        <f>VLOOKUP(B19,[1]Brokers!$B$9:$X$67,12,0)</f>
        <v>7172948020</v>
      </c>
      <c r="J19" s="17">
        <f>VLOOKUP(B19,[1]Brokers!$B$9:$Q$67,16,0)</f>
        <v>0</v>
      </c>
      <c r="K19" s="17">
        <f>VLOOKUP(B19,[1]Brokers!$B$9:$S$67,18,0)</f>
        <v>0</v>
      </c>
      <c r="L19" s="18">
        <f>G19+H19+I19+J19+K19</f>
        <v>8218390948.3100004</v>
      </c>
      <c r="M19" s="17">
        <f>VLOOKUP(B19,[2]Sheet5!$B$9:$AA$67,26,0)</f>
        <v>10301784132.34</v>
      </c>
      <c r="N19" s="20">
        <f t="shared" si="0"/>
        <v>8.0524751066294253E-2</v>
      </c>
      <c r="O19" s="19"/>
    </row>
    <row r="20" spans="1:16" x14ac:dyDescent="0.25">
      <c r="A20" s="12">
        <v>5</v>
      </c>
      <c r="B20" s="13" t="s">
        <v>18</v>
      </c>
      <c r="C20" s="14" t="s">
        <v>81</v>
      </c>
      <c r="D20" s="15" t="s">
        <v>2</v>
      </c>
      <c r="E20" s="16"/>
      <c r="F20" s="16"/>
      <c r="G20" s="17">
        <f>VLOOKUP(B20,[1]Brokers!$B$9:$H$67,7,0)</f>
        <v>114447038</v>
      </c>
      <c r="H20" s="17">
        <f>VLOOKUP(B20,[1]Brokers!$B$9:$X$67,23,0)</f>
        <v>0</v>
      </c>
      <c r="I20" s="17">
        <f>VLOOKUP(B20,[1]Brokers!$B$9:$X$67,12,0)</f>
        <v>15373280</v>
      </c>
      <c r="J20" s="17">
        <f>VLOOKUP(B20,[1]Brokers!$B$9:$Q$67,16,0)</f>
        <v>0</v>
      </c>
      <c r="K20" s="17">
        <f>VLOOKUP(B20,[1]Brokers!$B$9:$S$67,18,0)</f>
        <v>0</v>
      </c>
      <c r="L20" s="18">
        <f t="shared" si="1"/>
        <v>129820318</v>
      </c>
      <c r="M20" s="17">
        <f>VLOOKUP(B20,[2]Sheet5!$B$9:$AA$67,26,0)</f>
        <v>7731202868.8500004</v>
      </c>
      <c r="N20" s="20">
        <f t="shared" si="0"/>
        <v>6.0431589175200112E-2</v>
      </c>
      <c r="O20" s="19"/>
    </row>
    <row r="21" spans="1:16" x14ac:dyDescent="0.25">
      <c r="A21" s="12">
        <v>6</v>
      </c>
      <c r="B21" s="13" t="s">
        <v>1</v>
      </c>
      <c r="C21" s="14" t="s">
        <v>66</v>
      </c>
      <c r="D21" s="15" t="s">
        <v>2</v>
      </c>
      <c r="E21" s="16" t="s">
        <v>2</v>
      </c>
      <c r="F21" s="16" t="s">
        <v>2</v>
      </c>
      <c r="G21" s="17">
        <f>VLOOKUP(B21,[1]Brokers!$B$9:$H$67,7,0)</f>
        <v>983512959.56000006</v>
      </c>
      <c r="H21" s="17">
        <f>VLOOKUP(B21,[1]Brokers!$B$9:$X$67,23,0)</f>
        <v>269541600</v>
      </c>
      <c r="I21" s="17">
        <f>VLOOKUP(B21,[1]Brokers!$B$9:$X$67,12,0)</f>
        <v>930222900</v>
      </c>
      <c r="J21" s="17">
        <f>VLOOKUP(B21,[1]Brokers!$B$9:$Q$67,16,0)</f>
        <v>0</v>
      </c>
      <c r="K21" s="17">
        <f>VLOOKUP(B21,[1]Brokers!$B$9:$S$67,18,0)</f>
        <v>0</v>
      </c>
      <c r="L21" s="18">
        <f t="shared" si="1"/>
        <v>2183277459.5599999</v>
      </c>
      <c r="M21" s="17">
        <f>VLOOKUP(B21,[2]Sheet5!$B$9:$AA$67,26,0)</f>
        <v>7330819697.6700001</v>
      </c>
      <c r="N21" s="20">
        <f t="shared" si="0"/>
        <v>5.7301960872351988E-2</v>
      </c>
      <c r="O21" s="19"/>
    </row>
    <row r="22" spans="1:16" x14ac:dyDescent="0.25">
      <c r="A22" s="12">
        <v>7</v>
      </c>
      <c r="B22" s="13" t="s">
        <v>5</v>
      </c>
      <c r="C22" s="14" t="s">
        <v>69</v>
      </c>
      <c r="D22" s="15" t="s">
        <v>2</v>
      </c>
      <c r="E22" s="16" t="s">
        <v>2</v>
      </c>
      <c r="F22" s="16" t="s">
        <v>2</v>
      </c>
      <c r="G22" s="17">
        <f>VLOOKUP(B22,[1]Brokers!$B$9:$H$67,7,0)</f>
        <v>617003688.63</v>
      </c>
      <c r="H22" s="17">
        <f>VLOOKUP(B22,[1]Brokers!$B$9:$X$67,23,0)</f>
        <v>0</v>
      </c>
      <c r="I22" s="17">
        <f>VLOOKUP(B22,[1]Brokers!$B$9:$X$67,12,0)</f>
        <v>354408520</v>
      </c>
      <c r="J22" s="17">
        <f>VLOOKUP(B22,[1]Brokers!$B$9:$Q$67,16,0)</f>
        <v>0</v>
      </c>
      <c r="K22" s="17">
        <f>VLOOKUP(B22,[1]Brokers!$B$9:$S$67,18,0)</f>
        <v>0</v>
      </c>
      <c r="L22" s="18">
        <f t="shared" si="1"/>
        <v>971412208.63</v>
      </c>
      <c r="M22" s="17">
        <f>VLOOKUP(B22,[2]Sheet5!$B$9:$AA$67,26,0)</f>
        <v>5149175589.2800007</v>
      </c>
      <c r="N22" s="20">
        <f t="shared" si="0"/>
        <v>4.0248958549010921E-2</v>
      </c>
      <c r="O22" s="19"/>
    </row>
    <row r="23" spans="1:16" s="8" customFormat="1" x14ac:dyDescent="0.25">
      <c r="A23" s="12">
        <v>8</v>
      </c>
      <c r="B23" s="13" t="s">
        <v>8</v>
      </c>
      <c r="C23" s="14" t="s">
        <v>72</v>
      </c>
      <c r="D23" s="15" t="s">
        <v>2</v>
      </c>
      <c r="E23" s="16" t="s">
        <v>2</v>
      </c>
      <c r="F23" s="16"/>
      <c r="G23" s="17">
        <f>VLOOKUP(B23,[1]Brokers!$B$9:$H$67,7,0)</f>
        <v>644901033.4000001</v>
      </c>
      <c r="H23" s="17">
        <f>VLOOKUP(B23,[1]Brokers!$B$9:$X$67,23,0)</f>
        <v>0</v>
      </c>
      <c r="I23" s="17">
        <f>VLOOKUP(B23,[1]Brokers!$B$9:$X$67,12,0)</f>
        <v>486939220</v>
      </c>
      <c r="J23" s="17">
        <f>VLOOKUP(B23,[1]Brokers!$B$9:$Q$67,16,0)</f>
        <v>0</v>
      </c>
      <c r="K23" s="17">
        <f>VLOOKUP(B23,[1]Brokers!$B$9:$S$67,18,0)</f>
        <v>0</v>
      </c>
      <c r="L23" s="18">
        <f t="shared" si="1"/>
        <v>1131840253.4000001</v>
      </c>
      <c r="M23" s="17">
        <f>VLOOKUP(B23,[2]Sheet5!$B$9:$AA$67,26,0)</f>
        <v>3727298548.1799998</v>
      </c>
      <c r="N23" s="20">
        <f t="shared" si="0"/>
        <v>2.9134738593457516E-2</v>
      </c>
      <c r="O23" s="19"/>
      <c r="P23" s="10"/>
    </row>
    <row r="24" spans="1:16" x14ac:dyDescent="0.25">
      <c r="A24" s="12">
        <v>9</v>
      </c>
      <c r="B24" s="13" t="s">
        <v>9</v>
      </c>
      <c r="C24" s="14" t="s">
        <v>73</v>
      </c>
      <c r="D24" s="15" t="s">
        <v>2</v>
      </c>
      <c r="E24" s="16" t="s">
        <v>2</v>
      </c>
      <c r="F24" s="16" t="s">
        <v>2</v>
      </c>
      <c r="G24" s="17">
        <f>VLOOKUP(B24,[1]Brokers!$B$9:$H$67,7,0)</f>
        <v>555030713.60000002</v>
      </c>
      <c r="H24" s="17">
        <f>VLOOKUP(B24,[1]Brokers!$B$9:$X$67,23,0)</f>
        <v>0</v>
      </c>
      <c r="I24" s="17">
        <f>VLOOKUP(B24,[1]Brokers!$B$9:$X$67,12,0)</f>
        <v>576378300</v>
      </c>
      <c r="J24" s="17">
        <f>VLOOKUP(B24,[1]Brokers!$B$9:$Q$67,16,0)</f>
        <v>0</v>
      </c>
      <c r="K24" s="17">
        <f>VLOOKUP(B24,[1]Brokers!$B$9:$S$67,18,0)</f>
        <v>0</v>
      </c>
      <c r="L24" s="18">
        <f t="shared" si="1"/>
        <v>1131409013.5999999</v>
      </c>
      <c r="M24" s="17">
        <f>VLOOKUP(B24,[2]Sheet5!$B$9:$AA$67,26,0)</f>
        <v>3352350323.0099998</v>
      </c>
      <c r="N24" s="20">
        <f t="shared" si="0"/>
        <v>2.6203924658055728E-2</v>
      </c>
      <c r="O24" s="19"/>
    </row>
    <row r="25" spans="1:16" x14ac:dyDescent="0.25">
      <c r="A25" s="12">
        <v>10</v>
      </c>
      <c r="B25" s="13" t="s">
        <v>10</v>
      </c>
      <c r="C25" s="14" t="s">
        <v>74</v>
      </c>
      <c r="D25" s="15" t="s">
        <v>2</v>
      </c>
      <c r="E25" s="16" t="s">
        <v>2</v>
      </c>
      <c r="F25" s="16" t="s">
        <v>2</v>
      </c>
      <c r="G25" s="17">
        <f>VLOOKUP(B25,[1]Brokers!$B$9:$H$67,7,0)</f>
        <v>328263184.01999998</v>
      </c>
      <c r="H25" s="17">
        <f>VLOOKUP(B25,[1]Brokers!$B$9:$X$67,23,0)</f>
        <v>0</v>
      </c>
      <c r="I25" s="17">
        <f>VLOOKUP(B25,[1]Brokers!$B$9:$X$67,12,0)</f>
        <v>217896560</v>
      </c>
      <c r="J25" s="17">
        <f>VLOOKUP(B25,[1]Brokers!$B$9:$Q$67,16,0)</f>
        <v>0</v>
      </c>
      <c r="K25" s="17">
        <f>VLOOKUP(B25,[1]Brokers!$B$9:$S$67,18,0)</f>
        <v>0</v>
      </c>
      <c r="L25" s="18">
        <f>G25+H25+I25+J25+K25</f>
        <v>546159744.01999998</v>
      </c>
      <c r="M25" s="17">
        <f>VLOOKUP(B25,[2]Sheet5!$B$9:$AA$67,26,0)</f>
        <v>2700335529.2000003</v>
      </c>
      <c r="N25" s="20">
        <f t="shared" si="0"/>
        <v>2.1107396883000756E-2</v>
      </c>
      <c r="O25" s="19"/>
      <c r="P25" s="1"/>
    </row>
    <row r="26" spans="1:16" x14ac:dyDescent="0.25">
      <c r="A26" s="12">
        <v>11</v>
      </c>
      <c r="B26" s="13" t="s">
        <v>7</v>
      </c>
      <c r="C26" s="14" t="s">
        <v>71</v>
      </c>
      <c r="D26" s="15" t="s">
        <v>2</v>
      </c>
      <c r="E26" s="16" t="s">
        <v>2</v>
      </c>
      <c r="F26" s="16"/>
      <c r="G26" s="17">
        <f>VLOOKUP(B26,[1]Brokers!$B$9:$H$67,7,0)</f>
        <v>351573206.28999996</v>
      </c>
      <c r="H26" s="17">
        <f>VLOOKUP(B26,[1]Brokers!$B$9:$X$67,23,0)</f>
        <v>0</v>
      </c>
      <c r="I26" s="17">
        <f>VLOOKUP(B26,[1]Brokers!$B$9:$X$67,12,0)</f>
        <v>57717440</v>
      </c>
      <c r="J26" s="17">
        <f>VLOOKUP(B26,[1]Brokers!$B$9:$Q$67,16,0)</f>
        <v>0</v>
      </c>
      <c r="K26" s="17">
        <f>VLOOKUP(B26,[1]Brokers!$B$9:$S$67,18,0)</f>
        <v>0</v>
      </c>
      <c r="L26" s="18">
        <f t="shared" si="1"/>
        <v>409290646.28999996</v>
      </c>
      <c r="M26" s="17">
        <f>VLOOKUP(B26,[2]Sheet5!$B$9:$AA$67,26,0)</f>
        <v>2140681599.1100001</v>
      </c>
      <c r="N26" s="20">
        <f t="shared" si="0"/>
        <v>1.6732815468282841E-2</v>
      </c>
      <c r="O26" s="19"/>
    </row>
    <row r="27" spans="1:16" x14ac:dyDescent="0.25">
      <c r="A27" s="12">
        <v>12</v>
      </c>
      <c r="B27" s="13" t="s">
        <v>21</v>
      </c>
      <c r="C27" s="14" t="s">
        <v>84</v>
      </c>
      <c r="D27" s="15" t="s">
        <v>2</v>
      </c>
      <c r="E27" s="16" t="s">
        <v>2</v>
      </c>
      <c r="F27" s="16"/>
      <c r="G27" s="17">
        <f>VLOOKUP(B27,[1]Brokers!$B$9:$H$67,7,0)</f>
        <v>118506844.59</v>
      </c>
      <c r="H27" s="17">
        <f>VLOOKUP(B27,[1]Brokers!$B$9:$X$67,23,0)</f>
        <v>0</v>
      </c>
      <c r="I27" s="17">
        <f>VLOOKUP(B27,[1]Brokers!$B$9:$X$67,12,0)</f>
        <v>117740340</v>
      </c>
      <c r="J27" s="17">
        <f>VLOOKUP(B27,[1]Brokers!$B$9:$Q$67,16,0)</f>
        <v>0</v>
      </c>
      <c r="K27" s="17">
        <f>VLOOKUP(B27,[1]Brokers!$B$9:$S$67,18,0)</f>
        <v>0</v>
      </c>
      <c r="L27" s="18">
        <f t="shared" si="1"/>
        <v>236247184.59</v>
      </c>
      <c r="M27" s="17">
        <f>VLOOKUP(B27,[2]Sheet5!$B$9:$AA$67,26,0)</f>
        <v>1218568591.4999998</v>
      </c>
      <c r="N27" s="20">
        <f t="shared" si="0"/>
        <v>9.5250425777902315E-3</v>
      </c>
      <c r="O27" s="19"/>
    </row>
    <row r="28" spans="1:16" x14ac:dyDescent="0.25">
      <c r="A28" s="12">
        <v>13</v>
      </c>
      <c r="B28" s="13" t="s">
        <v>50</v>
      </c>
      <c r="C28" s="14" t="s">
        <v>50</v>
      </c>
      <c r="D28" s="15" t="s">
        <v>2</v>
      </c>
      <c r="E28" s="16"/>
      <c r="F28" s="16"/>
      <c r="G28" s="17">
        <f>VLOOKUP(B28,[1]Brokers!$B$9:$H$67,7,0)</f>
        <v>106428261.12</v>
      </c>
      <c r="H28" s="17">
        <f>VLOOKUP(B28,[1]Brokers!$B$9:$X$67,23,0)</f>
        <v>0</v>
      </c>
      <c r="I28" s="17">
        <f>VLOOKUP(B28,[1]Brokers!$B$9:$X$67,12,0)</f>
        <v>37932360</v>
      </c>
      <c r="J28" s="17">
        <f>VLOOKUP(B28,[1]Brokers!$B$9:$Q$67,16,0)</f>
        <v>0</v>
      </c>
      <c r="K28" s="17">
        <f>VLOOKUP(B28,[1]Brokers!$B$9:$S$67,18,0)</f>
        <v>0</v>
      </c>
      <c r="L28" s="18">
        <f t="shared" si="1"/>
        <v>144360621.12</v>
      </c>
      <c r="M28" s="17">
        <f>VLOOKUP(B28,[2]Sheet5!$B$9:$AA$67,26,0)</f>
        <v>741122468.11000001</v>
      </c>
      <c r="N28" s="20">
        <f t="shared" si="0"/>
        <v>5.7930453101660579E-3</v>
      </c>
      <c r="O28" s="19"/>
    </row>
    <row r="29" spans="1:16" x14ac:dyDescent="0.25">
      <c r="A29" s="12">
        <v>14</v>
      </c>
      <c r="B29" s="13" t="s">
        <v>13</v>
      </c>
      <c r="C29" s="14" t="s">
        <v>76</v>
      </c>
      <c r="D29" s="15" t="s">
        <v>2</v>
      </c>
      <c r="E29" s="16" t="s">
        <v>2</v>
      </c>
      <c r="F29" s="16"/>
      <c r="G29" s="17">
        <f>VLOOKUP(B29,[1]Brokers!$B$9:$H$67,7,0)</f>
        <v>50628208.760000005</v>
      </c>
      <c r="H29" s="17">
        <f>VLOOKUP(B29,[1]Brokers!$B$9:$X$67,23,0)</f>
        <v>0</v>
      </c>
      <c r="I29" s="17">
        <f>VLOOKUP(B29,[1]Brokers!$B$9:$X$67,12,0)</f>
        <v>208659520</v>
      </c>
      <c r="J29" s="17">
        <f>VLOOKUP(B29,[1]Brokers!$B$9:$Q$67,16,0)</f>
        <v>0</v>
      </c>
      <c r="K29" s="17">
        <f>VLOOKUP(B29,[1]Brokers!$B$9:$S$67,18,0)</f>
        <v>0</v>
      </c>
      <c r="L29" s="18">
        <f t="shared" ref="L29:L38" si="2">G29+H29+I29+J29+K29</f>
        <v>259287728.75999999</v>
      </c>
      <c r="M29" s="17">
        <f>VLOOKUP(B29,[2]Sheet5!$B$9:$AA$67,26,0)</f>
        <v>505677803.09000003</v>
      </c>
      <c r="N29" s="20">
        <f t="shared" si="0"/>
        <v>3.9526725361817075E-3</v>
      </c>
      <c r="O29" s="22"/>
    </row>
    <row r="30" spans="1:16" x14ac:dyDescent="0.25">
      <c r="A30" s="12">
        <v>15</v>
      </c>
      <c r="B30" s="13" t="s">
        <v>26</v>
      </c>
      <c r="C30" s="14" t="s">
        <v>89</v>
      </c>
      <c r="D30" s="15" t="s">
        <v>2</v>
      </c>
      <c r="E30" s="16" t="s">
        <v>2</v>
      </c>
      <c r="F30" s="16" t="s">
        <v>2</v>
      </c>
      <c r="G30" s="17">
        <f>VLOOKUP(B30,[1]Brokers!$B$9:$H$67,7,0)</f>
        <v>167322136.69999999</v>
      </c>
      <c r="H30" s="17">
        <f>VLOOKUP(B30,[1]Brokers!$B$9:$X$67,23,0)</f>
        <v>0</v>
      </c>
      <c r="I30" s="17">
        <f>VLOOKUP(B30,[1]Brokers!$B$9:$X$67,12,0)</f>
        <v>54834760</v>
      </c>
      <c r="J30" s="17">
        <f>VLOOKUP(B30,[1]Brokers!$B$9:$Q$67,16,0)</f>
        <v>0</v>
      </c>
      <c r="K30" s="17">
        <f>VLOOKUP(B30,[1]Brokers!$B$9:$S$67,18,0)</f>
        <v>0</v>
      </c>
      <c r="L30" s="18">
        <f t="shared" si="2"/>
        <v>222156896.69999999</v>
      </c>
      <c r="M30" s="17">
        <f>VLOOKUP(B30,[2]Sheet5!$B$9:$AA$67,26,0)</f>
        <v>471046166.28999996</v>
      </c>
      <c r="N30" s="20">
        <f t="shared" si="0"/>
        <v>3.6819714715395305E-3</v>
      </c>
      <c r="O30" s="19"/>
    </row>
    <row r="31" spans="1:16" x14ac:dyDescent="0.25">
      <c r="A31" s="12">
        <v>16</v>
      </c>
      <c r="B31" s="13" t="s">
        <v>17</v>
      </c>
      <c r="C31" s="14" t="s">
        <v>80</v>
      </c>
      <c r="D31" s="15" t="s">
        <v>2</v>
      </c>
      <c r="E31" s="16" t="s">
        <v>2</v>
      </c>
      <c r="F31" s="16"/>
      <c r="G31" s="17">
        <f>VLOOKUP(B31,[1]Brokers!$B$9:$H$67,7,0)</f>
        <v>32330861.09</v>
      </c>
      <c r="H31" s="17">
        <f>VLOOKUP(B31,[1]Brokers!$B$9:$X$67,23,0)</f>
        <v>0</v>
      </c>
      <c r="I31" s="17">
        <f>VLOOKUP(B31,[1]Brokers!$B$9:$X$67,12,0)</f>
        <v>20289340</v>
      </c>
      <c r="J31" s="17">
        <f>VLOOKUP(B31,[1]Brokers!$B$9:$Q$67,16,0)</f>
        <v>0</v>
      </c>
      <c r="K31" s="17">
        <f>VLOOKUP(B31,[1]Brokers!$B$9:$S$67,18,0)</f>
        <v>0</v>
      </c>
      <c r="L31" s="18">
        <f t="shared" si="2"/>
        <v>52620201.090000004</v>
      </c>
      <c r="M31" s="17">
        <f>VLOOKUP(B31,[2]Sheet5!$B$9:$AA$67,26,0)</f>
        <v>422637671.31000006</v>
      </c>
      <c r="N31" s="20">
        <f t="shared" si="0"/>
        <v>3.3035824509890662E-3</v>
      </c>
      <c r="O31" s="21"/>
    </row>
    <row r="32" spans="1:16" x14ac:dyDescent="0.25">
      <c r="A32" s="12">
        <v>17</v>
      </c>
      <c r="B32" s="13" t="s">
        <v>29</v>
      </c>
      <c r="C32" s="14" t="s">
        <v>92</v>
      </c>
      <c r="D32" s="15" t="s">
        <v>2</v>
      </c>
      <c r="E32" s="16"/>
      <c r="F32" s="16"/>
      <c r="G32" s="17">
        <f>VLOOKUP(B32,[1]Brokers!$B$9:$H$67,7,0)</f>
        <v>190000600.69999999</v>
      </c>
      <c r="H32" s="17">
        <f>VLOOKUP(B32,[1]Brokers!$B$9:$X$67,23,0)</f>
        <v>0</v>
      </c>
      <c r="I32" s="17">
        <f>VLOOKUP(B32,[1]Brokers!$B$9:$X$67,12,0)</f>
        <v>152000</v>
      </c>
      <c r="J32" s="17">
        <f>VLOOKUP(B32,[1]Brokers!$B$9:$Q$67,16,0)</f>
        <v>0</v>
      </c>
      <c r="K32" s="17">
        <f>VLOOKUP(B32,[1]Brokers!$B$9:$S$67,18,0)</f>
        <v>0</v>
      </c>
      <c r="L32" s="18">
        <f t="shared" si="2"/>
        <v>190152600.69999999</v>
      </c>
      <c r="M32" s="17">
        <f>VLOOKUP(B32,[2]Sheet5!$B$9:$AA$67,26,0)</f>
        <v>420302240.69999999</v>
      </c>
      <c r="N32" s="20">
        <f t="shared" si="0"/>
        <v>3.2853273637064185E-3</v>
      </c>
      <c r="O32" s="19"/>
    </row>
    <row r="33" spans="1:15" s="1" customFormat="1" x14ac:dyDescent="0.25">
      <c r="A33" s="12">
        <v>18</v>
      </c>
      <c r="B33" s="13" t="s">
        <v>37</v>
      </c>
      <c r="C33" s="14" t="s">
        <v>100</v>
      </c>
      <c r="D33" s="15" t="s">
        <v>2</v>
      </c>
      <c r="E33" s="16"/>
      <c r="F33" s="16"/>
      <c r="G33" s="17">
        <f>VLOOKUP(B33,[1]Brokers!$B$9:$H$67,7,0)</f>
        <v>18846230.899999999</v>
      </c>
      <c r="H33" s="17">
        <f>VLOOKUP(B33,[1]Brokers!$B$9:$X$67,23,0)</f>
        <v>0</v>
      </c>
      <c r="I33" s="17">
        <f>VLOOKUP(B33,[1]Brokers!$B$9:$X$67,12,0)</f>
        <v>25173860</v>
      </c>
      <c r="J33" s="17">
        <f>VLOOKUP(B33,[1]Brokers!$B$9:$Q$67,16,0)</f>
        <v>0</v>
      </c>
      <c r="K33" s="17">
        <f>VLOOKUP(B33,[1]Brokers!$B$9:$S$67,18,0)</f>
        <v>0</v>
      </c>
      <c r="L33" s="18">
        <f t="shared" si="2"/>
        <v>44020090.899999999</v>
      </c>
      <c r="M33" s="17">
        <f>VLOOKUP(B33,[2]Sheet5!$B$9:$AA$67,26,0)</f>
        <v>416174090.78999996</v>
      </c>
      <c r="N33" s="20">
        <f t="shared" si="0"/>
        <v>3.2530593371590997E-3</v>
      </c>
      <c r="O33" s="21"/>
    </row>
    <row r="34" spans="1:15" s="1" customFormat="1" x14ac:dyDescent="0.25">
      <c r="A34" s="12">
        <v>19</v>
      </c>
      <c r="B34" s="13" t="s">
        <v>25</v>
      </c>
      <c r="C34" s="14" t="s">
        <v>88</v>
      </c>
      <c r="D34" s="15" t="s">
        <v>2</v>
      </c>
      <c r="E34" s="16"/>
      <c r="F34" s="16"/>
      <c r="G34" s="17">
        <f>VLOOKUP(B34,[1]Brokers!$B$9:$H$67,7,0)</f>
        <v>17760636.75</v>
      </c>
      <c r="H34" s="17">
        <f>VLOOKUP(B34,[1]Brokers!$B$9:$X$67,23,0)</f>
        <v>0</v>
      </c>
      <c r="I34" s="17">
        <f>VLOOKUP(B34,[1]Brokers!$B$9:$X$67,12,0)</f>
        <v>48342080</v>
      </c>
      <c r="J34" s="17">
        <f>VLOOKUP(B34,[1]Brokers!$B$9:$Q$67,16,0)</f>
        <v>0</v>
      </c>
      <c r="K34" s="17">
        <f>VLOOKUP(B34,[1]Brokers!$B$9:$S$67,18,0)</f>
        <v>0</v>
      </c>
      <c r="L34" s="18">
        <f t="shared" si="2"/>
        <v>66102716.75</v>
      </c>
      <c r="M34" s="17">
        <f>VLOOKUP(B34,[2]Sheet5!$B$9:$AA$67,26,0)</f>
        <v>398978271.73000002</v>
      </c>
      <c r="N34" s="20">
        <f t="shared" si="0"/>
        <v>3.1186467896431183E-3</v>
      </c>
      <c r="O34" s="19"/>
    </row>
    <row r="35" spans="1:15" s="1" customFormat="1" x14ac:dyDescent="0.25">
      <c r="A35" s="12">
        <v>20</v>
      </c>
      <c r="B35" s="13" t="s">
        <v>35</v>
      </c>
      <c r="C35" s="14" t="s">
        <v>98</v>
      </c>
      <c r="D35" s="15" t="s">
        <v>2</v>
      </c>
      <c r="E35" s="16"/>
      <c r="F35" s="16"/>
      <c r="G35" s="17">
        <f>VLOOKUP(B35,[1]Brokers!$B$9:$H$67,7,0)</f>
        <v>160728573.44999999</v>
      </c>
      <c r="H35" s="17">
        <f>VLOOKUP(B35,[1]Brokers!$B$9:$X$67,23,0)</f>
        <v>0</v>
      </c>
      <c r="I35" s="17">
        <f>VLOOKUP(B35,[1]Brokers!$B$9:$X$67,12,0)</f>
        <v>64365540</v>
      </c>
      <c r="J35" s="17">
        <f>VLOOKUP(B35,[1]Brokers!$B$9:$Q$67,16,0)</f>
        <v>0</v>
      </c>
      <c r="K35" s="17">
        <f>VLOOKUP(B35,[1]Brokers!$B$9:$S$67,18,0)</f>
        <v>0</v>
      </c>
      <c r="L35" s="18">
        <f t="shared" si="2"/>
        <v>225094113.44999999</v>
      </c>
      <c r="M35" s="17">
        <f>VLOOKUP(B35,[2]Sheet5!$B$9:$AA$67,26,0)</f>
        <v>383721374.15999997</v>
      </c>
      <c r="N35" s="20">
        <f t="shared" si="0"/>
        <v>2.9993899829496603E-3</v>
      </c>
      <c r="O35" s="19"/>
    </row>
    <row r="36" spans="1:15" s="1" customFormat="1" x14ac:dyDescent="0.25">
      <c r="A36" s="12">
        <v>21</v>
      </c>
      <c r="B36" s="13" t="s">
        <v>19</v>
      </c>
      <c r="C36" s="14" t="s">
        <v>82</v>
      </c>
      <c r="D36" s="15" t="s">
        <v>2</v>
      </c>
      <c r="E36" s="16"/>
      <c r="F36" s="16"/>
      <c r="G36" s="17">
        <f>VLOOKUP(B36,[1]Brokers!$B$9:$H$67,7,0)</f>
        <v>42539637.560000002</v>
      </c>
      <c r="H36" s="17">
        <f>VLOOKUP(B36,[1]Brokers!$B$9:$X$67,23,0)</f>
        <v>0</v>
      </c>
      <c r="I36" s="17">
        <f>VLOOKUP(B36,[1]Brokers!$B$9:$X$67,12,0)</f>
        <v>54953320</v>
      </c>
      <c r="J36" s="17">
        <f>VLOOKUP(B36,[1]Brokers!$B$9:$Q$67,16,0)</f>
        <v>0</v>
      </c>
      <c r="K36" s="17">
        <f>VLOOKUP(B36,[1]Brokers!$B$9:$S$67,18,0)</f>
        <v>0</v>
      </c>
      <c r="L36" s="18">
        <f t="shared" si="2"/>
        <v>97492957.560000002</v>
      </c>
      <c r="M36" s="17">
        <f>VLOOKUP(B36,[2]Sheet5!$B$9:$AA$67,26,0)</f>
        <v>308579810.19</v>
      </c>
      <c r="N36" s="20">
        <f t="shared" si="0"/>
        <v>2.4120397088916584E-3</v>
      </c>
      <c r="O36" s="19"/>
    </row>
    <row r="37" spans="1:15" s="1" customFormat="1" x14ac:dyDescent="0.25">
      <c r="A37" s="12">
        <v>22</v>
      </c>
      <c r="B37" s="13" t="s">
        <v>4</v>
      </c>
      <c r="C37" s="14" t="s">
        <v>68</v>
      </c>
      <c r="D37" s="15" t="s">
        <v>2</v>
      </c>
      <c r="E37" s="16" t="s">
        <v>2</v>
      </c>
      <c r="F37" s="16" t="s">
        <v>2</v>
      </c>
      <c r="G37" s="17">
        <f>VLOOKUP(B37,[1]Brokers!$B$9:$H$67,7,0)</f>
        <v>9862185</v>
      </c>
      <c r="H37" s="17">
        <f>VLOOKUP(B37,[1]Brokers!$B$9:$X$67,23,0)</f>
        <v>0</v>
      </c>
      <c r="I37" s="17">
        <f>VLOOKUP(B37,[1]Brokers!$B$9:$X$67,12,0)</f>
        <v>17964500</v>
      </c>
      <c r="J37" s="17">
        <f>VLOOKUP(B37,[1]Brokers!$B$9:$Q$67,16,0)</f>
        <v>0</v>
      </c>
      <c r="K37" s="17">
        <f>VLOOKUP(B37,[1]Brokers!$B$9:$S$67,18,0)</f>
        <v>0</v>
      </c>
      <c r="L37" s="18">
        <f t="shared" si="2"/>
        <v>27826685</v>
      </c>
      <c r="M37" s="17">
        <f>VLOOKUP(B37,[2]Sheet5!$B$9:$AA$67,26,0)</f>
        <v>274821604.32000005</v>
      </c>
      <c r="N37" s="20">
        <f t="shared" si="0"/>
        <v>2.1481658896380807E-3</v>
      </c>
      <c r="O37" s="19"/>
    </row>
    <row r="38" spans="1:15" s="1" customFormat="1" x14ac:dyDescent="0.25">
      <c r="A38" s="12">
        <v>23</v>
      </c>
      <c r="B38" s="13" t="s">
        <v>34</v>
      </c>
      <c r="C38" s="14" t="s">
        <v>97</v>
      </c>
      <c r="D38" s="15" t="s">
        <v>2</v>
      </c>
      <c r="E38" s="16"/>
      <c r="F38" s="16"/>
      <c r="G38" s="17">
        <f>VLOOKUP(B38,[1]Brokers!$B$9:$H$67,7,0)</f>
        <v>19099974.920000002</v>
      </c>
      <c r="H38" s="17">
        <f>VLOOKUP(B38,[1]Brokers!$B$9:$X$67,23,0)</f>
        <v>0</v>
      </c>
      <c r="I38" s="17">
        <f>VLOOKUP(B38,[1]Brokers!$B$9:$X$67,12,0)</f>
        <v>4949120</v>
      </c>
      <c r="J38" s="17">
        <f>VLOOKUP(B38,[1]Brokers!$B$9:$Q$67,16,0)</f>
        <v>0</v>
      </c>
      <c r="K38" s="17">
        <f>VLOOKUP(B38,[1]Brokers!$B$9:$S$67,18,0)</f>
        <v>0</v>
      </c>
      <c r="L38" s="18">
        <f t="shared" si="2"/>
        <v>24049094.920000002</v>
      </c>
      <c r="M38" s="17">
        <f>VLOOKUP(B38,[2]Sheet5!$B$9:$AA$67,26,0)</f>
        <v>261173345.38000005</v>
      </c>
      <c r="N38" s="20">
        <f t="shared" si="0"/>
        <v>2.0414831403673304E-3</v>
      </c>
      <c r="O38" s="19"/>
    </row>
    <row r="39" spans="1:15" s="1" customFormat="1" x14ac:dyDescent="0.25">
      <c r="A39" s="12">
        <v>24</v>
      </c>
      <c r="B39" s="13" t="s">
        <v>23</v>
      </c>
      <c r="C39" s="14" t="s">
        <v>86</v>
      </c>
      <c r="D39" s="15" t="s">
        <v>2</v>
      </c>
      <c r="E39" s="16"/>
      <c r="F39" s="16"/>
      <c r="G39" s="17">
        <f>VLOOKUP(B39,[1]Brokers!$B$9:$H$67,7,0)</f>
        <v>49243462.879999995</v>
      </c>
      <c r="H39" s="17">
        <f>VLOOKUP(B39,[1]Brokers!$B$9:$X$67,23,0)</f>
        <v>0</v>
      </c>
      <c r="I39" s="17">
        <f>VLOOKUP(B39,[1]Brokers!$B$9:$X$67,12,0)</f>
        <v>7968600</v>
      </c>
      <c r="J39" s="17">
        <f>VLOOKUP(B39,[1]Brokers!$B$9:$Q$67,16,0)</f>
        <v>0</v>
      </c>
      <c r="K39" s="17">
        <f>VLOOKUP(B39,[1]Brokers!$B$9:$S$67,18,0)</f>
        <v>0</v>
      </c>
      <c r="L39" s="18">
        <f t="shared" si="1"/>
        <v>57212062.879999995</v>
      </c>
      <c r="M39" s="17">
        <f>VLOOKUP(B39,[2]Sheet5!$B$9:$AA$67,26,0)</f>
        <v>255748243.91999999</v>
      </c>
      <c r="N39" s="20">
        <f t="shared" si="0"/>
        <v>1.9990773843386739E-3</v>
      </c>
      <c r="O39" s="19"/>
    </row>
    <row r="40" spans="1:15" s="1" customFormat="1" x14ac:dyDescent="0.25">
      <c r="A40" s="12">
        <v>25</v>
      </c>
      <c r="B40" s="13" t="s">
        <v>43</v>
      </c>
      <c r="C40" s="14" t="s">
        <v>105</v>
      </c>
      <c r="D40" s="15" t="s">
        <v>2</v>
      </c>
      <c r="E40" s="16" t="s">
        <v>2</v>
      </c>
      <c r="F40" s="16" t="s">
        <v>2</v>
      </c>
      <c r="G40" s="17">
        <f>VLOOKUP(B40,[1]Brokers!$B$9:$H$67,7,0)</f>
        <v>27146200.640000001</v>
      </c>
      <c r="H40" s="17">
        <f>VLOOKUP(B40,[1]Brokers!$B$9:$X$67,23,0)</f>
        <v>0</v>
      </c>
      <c r="I40" s="17">
        <f>VLOOKUP(B40,[1]Brokers!$B$9:$X$67,12,0)</f>
        <v>33877000</v>
      </c>
      <c r="J40" s="17">
        <f>VLOOKUP(B40,[1]Brokers!$B$9:$Q$67,16,0)</f>
        <v>0</v>
      </c>
      <c r="K40" s="17">
        <f>VLOOKUP(B40,[1]Brokers!$B$9:$S$67,18,0)</f>
        <v>0</v>
      </c>
      <c r="L40" s="18">
        <f t="shared" si="1"/>
        <v>61023200.640000001</v>
      </c>
      <c r="M40" s="17">
        <f>VLOOKUP(B40,[2]Sheet5!$B$9:$AA$67,26,0)</f>
        <v>204297151.37</v>
      </c>
      <c r="N40" s="20">
        <f t="shared" si="0"/>
        <v>1.5969056472439913E-3</v>
      </c>
      <c r="O40" s="19"/>
    </row>
    <row r="41" spans="1:15" s="1" customFormat="1" x14ac:dyDescent="0.25">
      <c r="A41" s="12">
        <v>26</v>
      </c>
      <c r="B41" s="13" t="s">
        <v>30</v>
      </c>
      <c r="C41" s="14" t="s">
        <v>93</v>
      </c>
      <c r="D41" s="15" t="s">
        <v>2</v>
      </c>
      <c r="E41" s="16"/>
      <c r="F41" s="16"/>
      <c r="G41" s="17">
        <f>VLOOKUP(B41,[1]Brokers!$B$9:$H$67,7,0)</f>
        <v>30719281.32</v>
      </c>
      <c r="H41" s="17">
        <f>VLOOKUP(B41,[1]Brokers!$B$9:$X$67,23,0)</f>
        <v>0</v>
      </c>
      <c r="I41" s="17">
        <f>VLOOKUP(B41,[1]Brokers!$B$9:$X$67,12,0)</f>
        <v>43482260</v>
      </c>
      <c r="J41" s="17">
        <f>VLOOKUP(B41,[1]Brokers!$B$9:$Q$67,16,0)</f>
        <v>0</v>
      </c>
      <c r="K41" s="17">
        <f>VLOOKUP(B41,[1]Brokers!$B$9:$S$67,18,0)</f>
        <v>0</v>
      </c>
      <c r="L41" s="18">
        <f>G41+H41+I41+J41+K41</f>
        <v>74201541.319999993</v>
      </c>
      <c r="M41" s="17">
        <f>VLOOKUP(B41,[2]Sheet5!$B$9:$AA$67,26,0)</f>
        <v>197551284.03999999</v>
      </c>
      <c r="N41" s="20">
        <f t="shared" si="0"/>
        <v>1.5441760151243254E-3</v>
      </c>
      <c r="O41" s="19"/>
    </row>
    <row r="42" spans="1:15" s="1" customFormat="1" x14ac:dyDescent="0.25">
      <c r="A42" s="12">
        <v>27</v>
      </c>
      <c r="B42" s="13" t="s">
        <v>32</v>
      </c>
      <c r="C42" s="14" t="s">
        <v>95</v>
      </c>
      <c r="D42" s="15" t="s">
        <v>2</v>
      </c>
      <c r="E42" s="16"/>
      <c r="F42" s="16"/>
      <c r="G42" s="17">
        <f>VLOOKUP(B42,[1]Brokers!$B$9:$H$67,7,0)</f>
        <v>5678192</v>
      </c>
      <c r="H42" s="17">
        <f>VLOOKUP(B42,[1]Brokers!$B$9:$X$67,23,0)</f>
        <v>0</v>
      </c>
      <c r="I42" s="17">
        <f>VLOOKUP(B42,[1]Brokers!$B$9:$X$67,12,0)</f>
        <v>46084880</v>
      </c>
      <c r="J42" s="17">
        <f>VLOOKUP(B42,[1]Brokers!$B$9:$Q$67,16,0)</f>
        <v>0</v>
      </c>
      <c r="K42" s="17">
        <f>VLOOKUP(B42,[1]Brokers!$B$9:$S$67,18,0)</f>
        <v>0</v>
      </c>
      <c r="L42" s="18">
        <f t="shared" si="1"/>
        <v>51763072</v>
      </c>
      <c r="M42" s="17">
        <f>VLOOKUP(B42,[2]Sheet5!$B$9:$AA$67,26,0)</f>
        <v>143965618.06</v>
      </c>
      <c r="N42" s="20">
        <f t="shared" si="0"/>
        <v>1.1253192075723925E-3</v>
      </c>
      <c r="O42" s="19"/>
    </row>
    <row r="43" spans="1:15" s="1" customFormat="1" x14ac:dyDescent="0.25">
      <c r="A43" s="12">
        <v>28</v>
      </c>
      <c r="B43" s="13" t="s">
        <v>57</v>
      </c>
      <c r="C43" s="14" t="s">
        <v>113</v>
      </c>
      <c r="D43" s="15" t="s">
        <v>2</v>
      </c>
      <c r="E43" s="16"/>
      <c r="F43" s="16"/>
      <c r="G43" s="17">
        <f>VLOOKUP(B43,[1]Brokers!$B$9:$H$67,7,0)</f>
        <v>27801373</v>
      </c>
      <c r="H43" s="17">
        <f>VLOOKUP(B43,[1]Brokers!$B$9:$X$67,23,0)</f>
        <v>0</v>
      </c>
      <c r="I43" s="17">
        <f>VLOOKUP(B43,[1]Brokers!$B$9:$X$67,12,0)</f>
        <v>43090860</v>
      </c>
      <c r="J43" s="17">
        <f>VLOOKUP(B43,[1]Brokers!$B$9:$Q$67,16,0)</f>
        <v>0</v>
      </c>
      <c r="K43" s="17">
        <f>VLOOKUP(B43,[1]Brokers!$B$9:$S$67,18,0)</f>
        <v>0</v>
      </c>
      <c r="L43" s="18">
        <f>G43+H43+I43+J43+K43</f>
        <v>70892233</v>
      </c>
      <c r="M43" s="17">
        <f>VLOOKUP(B43,[2]Sheet5!$B$9:$AA$67,26,0)</f>
        <v>141140946.00999999</v>
      </c>
      <c r="N43" s="20">
        <f t="shared" si="0"/>
        <v>1.1032399239504298E-3</v>
      </c>
      <c r="O43" s="19"/>
    </row>
    <row r="44" spans="1:15" s="1" customFormat="1" x14ac:dyDescent="0.25">
      <c r="A44" s="12">
        <v>29</v>
      </c>
      <c r="B44" s="13" t="s">
        <v>22</v>
      </c>
      <c r="C44" s="14" t="s">
        <v>85</v>
      </c>
      <c r="D44" s="15" t="s">
        <v>2</v>
      </c>
      <c r="E44" s="16"/>
      <c r="F44" s="16"/>
      <c r="G44" s="17">
        <f>VLOOKUP(B44,[1]Brokers!$B$9:$H$67,7,0)</f>
        <v>13471872.189999999</v>
      </c>
      <c r="H44" s="17">
        <f>VLOOKUP(B44,[1]Brokers!$B$9:$X$67,23,0)</f>
        <v>0</v>
      </c>
      <c r="I44" s="17">
        <f>VLOOKUP(B44,[1]Brokers!$B$9:$X$67,12,0)</f>
        <v>37157920</v>
      </c>
      <c r="J44" s="17">
        <f>VLOOKUP(B44,[1]Brokers!$B$9:$Q$67,16,0)</f>
        <v>0</v>
      </c>
      <c r="K44" s="17">
        <f>VLOOKUP(B44,[1]Brokers!$B$9:$S$67,18,0)</f>
        <v>0</v>
      </c>
      <c r="L44" s="18">
        <f>G44+H44+I44+J44+K44</f>
        <v>50629792.189999998</v>
      </c>
      <c r="M44" s="17">
        <f>VLOOKUP(B44,[2]Sheet5!$B$9:$AA$67,26,0)</f>
        <v>103242665.83</v>
      </c>
      <c r="N44" s="20">
        <f t="shared" si="0"/>
        <v>8.0700487008680529E-4</v>
      </c>
      <c r="O44" s="19"/>
    </row>
    <row r="45" spans="1:15" s="1" customFormat="1" x14ac:dyDescent="0.25">
      <c r="A45" s="12">
        <v>30</v>
      </c>
      <c r="B45" s="13" t="s">
        <v>36</v>
      </c>
      <c r="C45" s="14" t="s">
        <v>99</v>
      </c>
      <c r="D45" s="15" t="s">
        <v>2</v>
      </c>
      <c r="E45" s="16"/>
      <c r="F45" s="16"/>
      <c r="G45" s="17">
        <f>VLOOKUP(B45,[1]Brokers!$B$9:$H$67,7,0)</f>
        <v>19518363.5</v>
      </c>
      <c r="H45" s="17">
        <f>VLOOKUP(B45,[1]Brokers!$B$9:$X$67,23,0)</f>
        <v>0</v>
      </c>
      <c r="I45" s="17">
        <f>VLOOKUP(B45,[1]Brokers!$B$9:$X$67,12,0)</f>
        <v>20694800</v>
      </c>
      <c r="J45" s="17">
        <f>VLOOKUP(B45,[1]Brokers!$B$9:$Q$67,16,0)</f>
        <v>0</v>
      </c>
      <c r="K45" s="17">
        <f>VLOOKUP(B45,[1]Brokers!$B$9:$S$67,18,0)</f>
        <v>0</v>
      </c>
      <c r="L45" s="18">
        <f>G45+H45+I45+J45+K45</f>
        <v>40213163.5</v>
      </c>
      <c r="M45" s="17">
        <f>VLOOKUP(B45,[2]Sheet5!$B$9:$AA$67,26,0)</f>
        <v>85685347.540000007</v>
      </c>
      <c r="N45" s="20">
        <f t="shared" si="0"/>
        <v>6.6976663382288862E-4</v>
      </c>
      <c r="O45" s="19"/>
    </row>
    <row r="46" spans="1:15" s="1" customFormat="1" x14ac:dyDescent="0.25">
      <c r="A46" s="12">
        <v>31</v>
      </c>
      <c r="B46" s="13" t="s">
        <v>20</v>
      </c>
      <c r="C46" s="14" t="s">
        <v>83</v>
      </c>
      <c r="D46" s="15" t="s">
        <v>2</v>
      </c>
      <c r="E46" s="16"/>
      <c r="F46" s="16"/>
      <c r="G46" s="17">
        <f>VLOOKUP(B46,[1]Brokers!$B$9:$H$67,7,0)</f>
        <v>9491824.1099999994</v>
      </c>
      <c r="H46" s="17">
        <f>VLOOKUP(B46,[1]Brokers!$B$9:$X$67,23,0)</f>
        <v>0</v>
      </c>
      <c r="I46" s="17">
        <f>VLOOKUP(B46,[1]Brokers!$B$9:$X$67,12,0)</f>
        <v>20256280</v>
      </c>
      <c r="J46" s="17">
        <f>VLOOKUP(B46,[1]Brokers!$B$9:$Q$67,16,0)</f>
        <v>0</v>
      </c>
      <c r="K46" s="17">
        <f>VLOOKUP(B46,[1]Brokers!$B$9:$S$67,18,0)</f>
        <v>0</v>
      </c>
      <c r="L46" s="18">
        <f>G46+H46+I46+J46+K46</f>
        <v>29748104.109999999</v>
      </c>
      <c r="M46" s="17">
        <f>VLOOKUP(B46,[2]Sheet5!$B$9:$AA$67,26,0)</f>
        <v>75008659.609999999</v>
      </c>
      <c r="N46" s="20">
        <f t="shared" si="0"/>
        <v>5.8631141609251337E-4</v>
      </c>
      <c r="O46" s="19"/>
    </row>
    <row r="47" spans="1:15" s="1" customFormat="1" x14ac:dyDescent="0.25">
      <c r="A47" s="12">
        <v>32</v>
      </c>
      <c r="B47" s="13" t="s">
        <v>28</v>
      </c>
      <c r="C47" s="14" t="s">
        <v>91</v>
      </c>
      <c r="D47" s="15" t="s">
        <v>2</v>
      </c>
      <c r="E47" s="16"/>
      <c r="F47" s="16"/>
      <c r="G47" s="17">
        <f>VLOOKUP(B47,[1]Brokers!$B$9:$H$67,7,0)</f>
        <v>9590118.3000000007</v>
      </c>
      <c r="H47" s="17">
        <f>VLOOKUP(B47,[1]Brokers!$B$9:$X$67,23,0)</f>
        <v>0</v>
      </c>
      <c r="I47" s="17">
        <f>VLOOKUP(B47,[1]Brokers!$B$9:$X$67,12,0)</f>
        <v>0</v>
      </c>
      <c r="J47" s="17">
        <f>VLOOKUP(B47,[1]Brokers!$B$9:$Q$67,16,0)</f>
        <v>0</v>
      </c>
      <c r="K47" s="17">
        <f>VLOOKUP(B47,[1]Brokers!$B$9:$S$67,18,0)</f>
        <v>0</v>
      </c>
      <c r="L47" s="18">
        <f t="shared" si="1"/>
        <v>9590118.3000000007</v>
      </c>
      <c r="M47" s="17">
        <f>VLOOKUP(B47,[2]Sheet5!$B$9:$AA$67,26,0)</f>
        <v>72232041.719999999</v>
      </c>
      <c r="N47" s="20">
        <f t="shared" si="0"/>
        <v>5.646077518023083E-4</v>
      </c>
      <c r="O47" s="19"/>
    </row>
    <row r="48" spans="1:15" s="1" customFormat="1" x14ac:dyDescent="0.25">
      <c r="A48" s="12">
        <v>33</v>
      </c>
      <c r="B48" s="13" t="s">
        <v>14</v>
      </c>
      <c r="C48" s="14" t="s">
        <v>77</v>
      </c>
      <c r="D48" s="15" t="s">
        <v>2</v>
      </c>
      <c r="E48" s="16" t="s">
        <v>2</v>
      </c>
      <c r="F48" s="16" t="s">
        <v>2</v>
      </c>
      <c r="G48" s="17">
        <f>VLOOKUP(B48,[1]Brokers!$B$9:$H$67,7,0)</f>
        <v>45618354.899999999</v>
      </c>
      <c r="H48" s="17">
        <f>VLOOKUP(B48,[1]Brokers!$B$9:$X$67,23,0)</f>
        <v>0</v>
      </c>
      <c r="I48" s="17">
        <f>VLOOKUP(B48,[1]Brokers!$B$9:$X$67,12,0)</f>
        <v>11867020</v>
      </c>
      <c r="J48" s="17">
        <f>VLOOKUP(B48,[1]Brokers!$B$9:$Q$67,16,0)</f>
        <v>0</v>
      </c>
      <c r="K48" s="17">
        <f>VLOOKUP(B48,[1]Brokers!$B$9:$S$67,18,0)</f>
        <v>0</v>
      </c>
      <c r="L48" s="18">
        <f>G48+H48+I48+J48+K48</f>
        <v>57485374.899999999</v>
      </c>
      <c r="M48" s="17">
        <f>VLOOKUP(B48,[2]Sheet5!$B$9:$AA$67,26,0)</f>
        <v>64973326.399999999</v>
      </c>
      <c r="N48" s="20">
        <f t="shared" si="0"/>
        <v>5.0786940078511136E-4</v>
      </c>
      <c r="O48" s="19"/>
    </row>
    <row r="49" spans="1:16" x14ac:dyDescent="0.25">
      <c r="A49" s="12">
        <v>34</v>
      </c>
      <c r="B49" s="13" t="s">
        <v>40</v>
      </c>
      <c r="C49" s="14" t="s">
        <v>102</v>
      </c>
      <c r="D49" s="15" t="s">
        <v>2</v>
      </c>
      <c r="E49" s="16"/>
      <c r="F49" s="16"/>
      <c r="G49" s="17">
        <f>VLOOKUP(B49,[1]Brokers!$B$9:$H$67,7,0)</f>
        <v>6337350.3700000001</v>
      </c>
      <c r="H49" s="17">
        <f>VLOOKUP(B49,[1]Brokers!$B$9:$X$67,23,0)</f>
        <v>0</v>
      </c>
      <c r="I49" s="17">
        <f>VLOOKUP(B49,[1]Brokers!$B$9:$X$67,12,0)</f>
        <v>2241620</v>
      </c>
      <c r="J49" s="17">
        <f>VLOOKUP(B49,[1]Brokers!$B$9:$Q$67,16,0)</f>
        <v>0</v>
      </c>
      <c r="K49" s="17">
        <f>VLOOKUP(B49,[1]Brokers!$B$9:$S$67,18,0)</f>
        <v>0</v>
      </c>
      <c r="L49" s="18">
        <f>G49+H49+I49+J49+K49</f>
        <v>8578970.370000001</v>
      </c>
      <c r="M49" s="17">
        <f>VLOOKUP(B49,[2]Sheet5!$B$9:$AA$67,26,0)</f>
        <v>64708458.169999994</v>
      </c>
      <c r="N49" s="20">
        <f t="shared" si="0"/>
        <v>5.0579903627231168E-4</v>
      </c>
      <c r="O49" s="19"/>
    </row>
    <row r="50" spans="1:16" s="24" customFormat="1" x14ac:dyDescent="0.25">
      <c r="A50" s="12">
        <v>35</v>
      </c>
      <c r="B50" s="13" t="s">
        <v>12</v>
      </c>
      <c r="C50" s="14" t="s">
        <v>12</v>
      </c>
      <c r="D50" s="15" t="s">
        <v>2</v>
      </c>
      <c r="E50" s="16" t="s">
        <v>2</v>
      </c>
      <c r="F50" s="16"/>
      <c r="G50" s="17">
        <f>VLOOKUP(B50,[1]Brokers!$B$9:$H$67,7,0)</f>
        <v>36920870</v>
      </c>
      <c r="H50" s="17">
        <f>VLOOKUP(B50,[1]Brokers!$B$9:$X$67,23,0)</f>
        <v>0</v>
      </c>
      <c r="I50" s="17">
        <f>VLOOKUP(B50,[1]Brokers!$B$9:$X$67,12,0)</f>
        <v>4804720</v>
      </c>
      <c r="J50" s="17">
        <f>VLOOKUP(B50,[1]Brokers!$B$9:$Q$67,16,0)</f>
        <v>0</v>
      </c>
      <c r="K50" s="17">
        <f>VLOOKUP(B50,[1]Brokers!$B$9:$S$67,18,0)</f>
        <v>0</v>
      </c>
      <c r="L50" s="18">
        <f>G50+H50+I50+J50+K50</f>
        <v>41725590</v>
      </c>
      <c r="M50" s="17">
        <f>VLOOKUP(B50,[2]Sheet5!$B$9:$AA$67,26,0)</f>
        <v>60469839</v>
      </c>
      <c r="N50" s="20">
        <f t="shared" si="0"/>
        <v>4.7266751758152497E-4</v>
      </c>
      <c r="O50" s="19"/>
      <c r="P50" s="23"/>
    </row>
    <row r="51" spans="1:16" x14ac:dyDescent="0.25">
      <c r="A51" s="12">
        <v>36</v>
      </c>
      <c r="B51" s="13" t="s">
        <v>38</v>
      </c>
      <c r="C51" s="14" t="s">
        <v>38</v>
      </c>
      <c r="D51" s="15" t="s">
        <v>2</v>
      </c>
      <c r="E51" s="16" t="s">
        <v>2</v>
      </c>
      <c r="F51" s="16"/>
      <c r="G51" s="17">
        <f>VLOOKUP(B51,[1]Brokers!$B$9:$H$67,7,0)</f>
        <v>19128651.5</v>
      </c>
      <c r="H51" s="17">
        <f>VLOOKUP(B51,[1]Brokers!$B$9:$X$67,23,0)</f>
        <v>0</v>
      </c>
      <c r="I51" s="17">
        <f>VLOOKUP(B51,[1]Brokers!$B$9:$X$67,12,0)</f>
        <v>16296300</v>
      </c>
      <c r="J51" s="17">
        <f>VLOOKUP(B51,[1]Brokers!$B$9:$Q$67,16,0)</f>
        <v>0</v>
      </c>
      <c r="K51" s="17">
        <f>VLOOKUP(B51,[1]Brokers!$B$9:$S$67,18,0)</f>
        <v>0</v>
      </c>
      <c r="L51" s="18">
        <f>G51+H51+I51+J51+K51</f>
        <v>35424951.5</v>
      </c>
      <c r="M51" s="17">
        <f>VLOOKUP(B51,[2]Sheet5!$B$9:$AA$67,26,0)</f>
        <v>52603442.969999999</v>
      </c>
      <c r="N51" s="20">
        <f t="shared" si="0"/>
        <v>4.1117917983659951E-4</v>
      </c>
      <c r="O51" s="19"/>
    </row>
    <row r="52" spans="1:16" x14ac:dyDescent="0.25">
      <c r="A52" s="12">
        <v>37</v>
      </c>
      <c r="B52" s="13" t="s">
        <v>27</v>
      </c>
      <c r="C52" s="14" t="s">
        <v>90</v>
      </c>
      <c r="D52" s="15" t="s">
        <v>2</v>
      </c>
      <c r="E52" s="16"/>
      <c r="F52" s="16"/>
      <c r="G52" s="17">
        <f>VLOOKUP(B52,[1]Brokers!$B$9:$H$67,7,0)</f>
        <v>0</v>
      </c>
      <c r="H52" s="17">
        <f>VLOOKUP(B52,[1]Brokers!$B$9:$X$67,23,0)</f>
        <v>0</v>
      </c>
      <c r="I52" s="17">
        <f>VLOOKUP(B52,[1]Brokers!$B$9:$X$67,12,0)</f>
        <v>0</v>
      </c>
      <c r="J52" s="17">
        <f>VLOOKUP(B52,[1]Brokers!$B$9:$Q$67,16,0)</f>
        <v>0</v>
      </c>
      <c r="K52" s="17">
        <f>VLOOKUP(B52,[1]Brokers!$B$9:$S$67,18,0)</f>
        <v>0</v>
      </c>
      <c r="L52" s="18">
        <f>G52+H52+I52+J52+K52</f>
        <v>0</v>
      </c>
      <c r="M52" s="17">
        <f>VLOOKUP(B52,[2]Sheet5!$B$9:$AA$67,26,0)</f>
        <v>51296804.119999997</v>
      </c>
      <c r="N52" s="20">
        <f t="shared" si="0"/>
        <v>4.0096572877043943E-4</v>
      </c>
      <c r="O52" s="19"/>
    </row>
    <row r="53" spans="1:16" x14ac:dyDescent="0.25">
      <c r="A53" s="12">
        <v>38</v>
      </c>
      <c r="B53" s="13" t="s">
        <v>24</v>
      </c>
      <c r="C53" s="14" t="s">
        <v>87</v>
      </c>
      <c r="D53" s="15" t="s">
        <v>2</v>
      </c>
      <c r="E53" s="16" t="s">
        <v>2</v>
      </c>
      <c r="F53" s="16"/>
      <c r="G53" s="17">
        <f>VLOOKUP(B53,[1]Brokers!$B$9:$H$67,7,0)</f>
        <v>10340395</v>
      </c>
      <c r="H53" s="17">
        <f>VLOOKUP(B53,[1]Brokers!$B$9:$X$67,23,0)</f>
        <v>0</v>
      </c>
      <c r="I53" s="17">
        <f>VLOOKUP(B53,[1]Brokers!$B$9:$X$67,12,0)</f>
        <v>4846520</v>
      </c>
      <c r="J53" s="17">
        <f>VLOOKUP(B53,[1]Brokers!$B$9:$Q$67,16,0)</f>
        <v>0</v>
      </c>
      <c r="K53" s="17">
        <f>VLOOKUP(B53,[1]Brokers!$B$9:$S$67,18,0)</f>
        <v>0</v>
      </c>
      <c r="L53" s="18">
        <f t="shared" ref="L53:L74" si="3">G53+H53+I53+J53+K53</f>
        <v>15186915</v>
      </c>
      <c r="M53" s="17">
        <f>VLOOKUP(B53,[2]Sheet5!$B$9:$AA$67,26,0)</f>
        <v>43240818.019999996</v>
      </c>
      <c r="N53" s="20">
        <f t="shared" si="0"/>
        <v>3.3799544450098285E-4</v>
      </c>
      <c r="O53" s="19"/>
    </row>
    <row r="54" spans="1:16" x14ac:dyDescent="0.25">
      <c r="A54" s="12">
        <v>39</v>
      </c>
      <c r="B54" s="13" t="s">
        <v>41</v>
      </c>
      <c r="C54" s="14" t="s">
        <v>103</v>
      </c>
      <c r="D54" s="15" t="s">
        <v>2</v>
      </c>
      <c r="E54" s="16"/>
      <c r="F54" s="16"/>
      <c r="G54" s="17">
        <f>VLOOKUP(B54,[1]Brokers!$B$9:$H$67,7,0)</f>
        <v>11150538</v>
      </c>
      <c r="H54" s="17">
        <f>VLOOKUP(B54,[1]Brokers!$B$9:$X$67,23,0)</f>
        <v>0</v>
      </c>
      <c r="I54" s="17">
        <f>VLOOKUP(B54,[1]Brokers!$B$9:$X$67,12,0)</f>
        <v>7907800</v>
      </c>
      <c r="J54" s="17">
        <f>VLOOKUP(B54,[1]Brokers!$B$9:$Q$67,16,0)</f>
        <v>0</v>
      </c>
      <c r="K54" s="17">
        <f>VLOOKUP(B54,[1]Brokers!$B$9:$S$67,18,0)</f>
        <v>0</v>
      </c>
      <c r="L54" s="18">
        <f>G54+H54+I54+J54+K54</f>
        <v>19058338</v>
      </c>
      <c r="M54" s="17">
        <f>VLOOKUP(B54,[2]Sheet5!$B$9:$AA$67,26,0)</f>
        <v>26424145.030000001</v>
      </c>
      <c r="N54" s="20">
        <f t="shared" si="0"/>
        <v>2.0654652372307939E-4</v>
      </c>
      <c r="O54" s="19"/>
    </row>
    <row r="55" spans="1:16" x14ac:dyDescent="0.25">
      <c r="A55" s="12">
        <v>40</v>
      </c>
      <c r="B55" s="13" t="s">
        <v>15</v>
      </c>
      <c r="C55" s="14" t="s">
        <v>78</v>
      </c>
      <c r="D55" s="15" t="s">
        <v>2</v>
      </c>
      <c r="E55" s="16"/>
      <c r="F55" s="16"/>
      <c r="G55" s="17">
        <f>VLOOKUP(B55,[1]Brokers!$B$9:$H$67,7,0)</f>
        <v>8484829</v>
      </c>
      <c r="H55" s="17">
        <f>VLOOKUP(B55,[1]Brokers!$B$9:$X$67,23,0)</f>
        <v>0</v>
      </c>
      <c r="I55" s="17">
        <f>VLOOKUP(B55,[1]Brokers!$B$9:$X$67,12,0)</f>
        <v>7141340</v>
      </c>
      <c r="J55" s="17">
        <f>VLOOKUP(B55,[1]Brokers!$B$9:$Q$67,16,0)</f>
        <v>0</v>
      </c>
      <c r="K55" s="17">
        <f>VLOOKUP(B55,[1]Brokers!$B$9:$S$67,18,0)</f>
        <v>0</v>
      </c>
      <c r="L55" s="18">
        <f t="shared" si="3"/>
        <v>15626169</v>
      </c>
      <c r="M55" s="17">
        <f>VLOOKUP(B55,[2]Sheet5!$B$9:$AA$67,26,0)</f>
        <v>24873707.399999999</v>
      </c>
      <c r="N55" s="20">
        <f t="shared" si="0"/>
        <v>1.9442739924952019E-4</v>
      </c>
      <c r="O55" s="19"/>
    </row>
    <row r="56" spans="1:16" x14ac:dyDescent="0.25">
      <c r="A56" s="12">
        <v>41</v>
      </c>
      <c r="B56" s="13" t="s">
        <v>33</v>
      </c>
      <c r="C56" s="14" t="s">
        <v>96</v>
      </c>
      <c r="D56" s="15" t="s">
        <v>2</v>
      </c>
      <c r="E56" s="16"/>
      <c r="F56" s="16"/>
      <c r="G56" s="17">
        <f>VLOOKUP(B56,[1]Brokers!$B$9:$H$67,7,0)</f>
        <v>352000</v>
      </c>
      <c r="H56" s="17">
        <f>VLOOKUP(B56,[1]Brokers!$B$9:$X$67,23,0)</f>
        <v>0</v>
      </c>
      <c r="I56" s="17">
        <f>VLOOKUP(B56,[1]Brokers!$B$9:$X$67,12,0)</f>
        <v>220780</v>
      </c>
      <c r="J56" s="17">
        <f>VLOOKUP(B56,[1]Brokers!$B$9:$Q$67,16,0)</f>
        <v>0</v>
      </c>
      <c r="K56" s="17">
        <f>VLOOKUP(B56,[1]Brokers!$B$9:$S$67,18,0)</f>
        <v>0</v>
      </c>
      <c r="L56" s="18">
        <f>G56+H56+I56+J56+K56</f>
        <v>572780</v>
      </c>
      <c r="M56" s="17">
        <f>VLOOKUP(B56,[2]Sheet5!$B$9:$AA$67,26,0)</f>
        <v>9051985</v>
      </c>
      <c r="N56" s="20">
        <f t="shared" si="0"/>
        <v>7.0755592372838969E-5</v>
      </c>
      <c r="O56" s="19"/>
    </row>
    <row r="57" spans="1:16" x14ac:dyDescent="0.25">
      <c r="A57" s="12">
        <v>42</v>
      </c>
      <c r="B57" s="13" t="s">
        <v>49</v>
      </c>
      <c r="C57" s="14" t="s">
        <v>49</v>
      </c>
      <c r="D57" s="15" t="s">
        <v>2</v>
      </c>
      <c r="E57" s="15" t="s">
        <v>2</v>
      </c>
      <c r="F57" s="16"/>
      <c r="G57" s="17">
        <f>VLOOKUP(B57,[1]Brokers!$B$9:$H$67,7,0)</f>
        <v>0</v>
      </c>
      <c r="H57" s="17">
        <f>VLOOKUP(B57,[1]Brokers!$B$9:$X$67,23,0)</f>
        <v>0</v>
      </c>
      <c r="I57" s="17">
        <f>VLOOKUP(B57,[1]Brokers!$B$9:$X$67,12,0)</f>
        <v>3148300</v>
      </c>
      <c r="J57" s="17">
        <f>VLOOKUP(B57,[1]Brokers!$B$9:$Q$67,16,0)</f>
        <v>0</v>
      </c>
      <c r="K57" s="17">
        <f>VLOOKUP(B57,[1]Brokers!$B$9:$S$67,18,0)</f>
        <v>0</v>
      </c>
      <c r="L57" s="18">
        <f>G57+H57+I57+J57+K57</f>
        <v>3148300</v>
      </c>
      <c r="M57" s="17">
        <f>VLOOKUP(B57,[2]Sheet5!$B$9:$AA$67,26,0)</f>
        <v>3148300</v>
      </c>
      <c r="N57" s="20">
        <f t="shared" si="0"/>
        <v>2.4608948365182767E-5</v>
      </c>
      <c r="O57" s="19"/>
    </row>
    <row r="58" spans="1:16" x14ac:dyDescent="0.25">
      <c r="A58" s="12">
        <v>43</v>
      </c>
      <c r="B58" s="13" t="s">
        <v>39</v>
      </c>
      <c r="C58" s="14" t="s">
        <v>101</v>
      </c>
      <c r="D58" s="15" t="s">
        <v>2</v>
      </c>
      <c r="E58" s="16"/>
      <c r="F58" s="16"/>
      <c r="G58" s="17">
        <f>VLOOKUP(B58,[1]Brokers!$B$9:$H$67,7,0)</f>
        <v>990905</v>
      </c>
      <c r="H58" s="17">
        <f>VLOOKUP(B58,[1]Brokers!$B$9:$X$67,23,0)</f>
        <v>0</v>
      </c>
      <c r="I58" s="17">
        <f>VLOOKUP(B58,[1]Brokers!$B$9:$X$67,12,0)</f>
        <v>0</v>
      </c>
      <c r="J58" s="17">
        <f>VLOOKUP(B58,[1]Brokers!$B$9:$Q$67,16,0)</f>
        <v>0</v>
      </c>
      <c r="K58" s="17">
        <f>VLOOKUP(B58,[1]Brokers!$B$9:$S$67,18,0)</f>
        <v>0</v>
      </c>
      <c r="L58" s="18">
        <f>G58+H58+I58+J58+K58</f>
        <v>990905</v>
      </c>
      <c r="M58" s="17">
        <f>VLOOKUP(B58,[2]Sheet5!$B$9:$AA$67,26,0)</f>
        <v>990905</v>
      </c>
      <c r="N58" s="20">
        <f t="shared" si="0"/>
        <v>7.7454912110667439E-6</v>
      </c>
      <c r="O58" s="19"/>
    </row>
    <row r="59" spans="1:16" x14ac:dyDescent="0.25">
      <c r="A59" s="12">
        <v>44</v>
      </c>
      <c r="B59" s="13" t="s">
        <v>31</v>
      </c>
      <c r="C59" s="14" t="s">
        <v>94</v>
      </c>
      <c r="D59" s="15" t="s">
        <v>2</v>
      </c>
      <c r="E59" s="16" t="s">
        <v>2</v>
      </c>
      <c r="F59" s="16"/>
      <c r="G59" s="17">
        <f>VLOOKUP(B59,[1]Brokers!$B$9:$H$67,7,0)</f>
        <v>0</v>
      </c>
      <c r="H59" s="17">
        <f>VLOOKUP(B59,[1]Brokers!$B$9:$X$67,23,0)</f>
        <v>0</v>
      </c>
      <c r="I59" s="17">
        <f>VLOOKUP(B59,[1]Brokers!$B$9:$X$67,12,0)</f>
        <v>0</v>
      </c>
      <c r="J59" s="17">
        <f>VLOOKUP(B59,[1]Brokers!$B$9:$Q$67,16,0)</f>
        <v>0</v>
      </c>
      <c r="K59" s="17">
        <f>VLOOKUP(B59,[1]Brokers!$B$9:$S$67,18,0)</f>
        <v>0</v>
      </c>
      <c r="L59" s="18">
        <f t="shared" si="3"/>
        <v>0</v>
      </c>
      <c r="M59" s="17">
        <f>VLOOKUP(B59,[2]Sheet5!$B$9:$AA$67,26,0)</f>
        <v>0</v>
      </c>
      <c r="N59" s="20">
        <f t="shared" si="0"/>
        <v>0</v>
      </c>
      <c r="O59" s="19"/>
    </row>
    <row r="60" spans="1:16" x14ac:dyDescent="0.25">
      <c r="A60" s="12">
        <v>45</v>
      </c>
      <c r="B60" s="13" t="s">
        <v>128</v>
      </c>
      <c r="C60" s="14" t="s">
        <v>129</v>
      </c>
      <c r="D60" s="15" t="s">
        <v>2</v>
      </c>
      <c r="E60" s="16"/>
      <c r="F60" s="16"/>
      <c r="G60" s="17">
        <f>VLOOKUP(B60,[1]Brokers!$B$9:$H$67,7,0)</f>
        <v>0</v>
      </c>
      <c r="H60" s="17">
        <f>VLOOKUP(B60,[1]Brokers!$B$9:$X$67,23,0)</f>
        <v>0</v>
      </c>
      <c r="I60" s="17">
        <f>VLOOKUP(B60,[1]Brokers!$B$9:$X$67,12,0)</f>
        <v>0</v>
      </c>
      <c r="J60" s="17">
        <f>VLOOKUP(B60,[1]Brokers!$B$9:$Q$67,16,0)</f>
        <v>0</v>
      </c>
      <c r="K60" s="17">
        <f>VLOOKUP(B60,[1]Brokers!$B$9:$S$67,18,0)</f>
        <v>0</v>
      </c>
      <c r="L60" s="18">
        <f t="shared" si="3"/>
        <v>0</v>
      </c>
      <c r="M60" s="17">
        <f>VLOOKUP(B60,[2]Sheet5!$B$9:$AA$67,26,0)</f>
        <v>0</v>
      </c>
      <c r="N60" s="20">
        <f t="shared" ref="N60:N62" si="4">M60/$M$75</f>
        <v>0</v>
      </c>
      <c r="O60" s="19"/>
    </row>
    <row r="61" spans="1:16" x14ac:dyDescent="0.25">
      <c r="A61" s="12">
        <v>46</v>
      </c>
      <c r="B61" s="13" t="s">
        <v>44</v>
      </c>
      <c r="C61" s="14" t="s">
        <v>44</v>
      </c>
      <c r="D61" s="15" t="s">
        <v>2</v>
      </c>
      <c r="E61" s="16"/>
      <c r="F61" s="16"/>
      <c r="G61" s="17">
        <f>VLOOKUP(B61,[1]Brokers!$B$9:$H$67,7,0)</f>
        <v>0</v>
      </c>
      <c r="H61" s="17">
        <f>VLOOKUP(B61,[1]Brokers!$B$9:$X$67,23,0)</f>
        <v>0</v>
      </c>
      <c r="I61" s="17">
        <f>VLOOKUP(B61,[1]Brokers!$B$9:$X$67,12,0)</f>
        <v>0</v>
      </c>
      <c r="J61" s="17">
        <f>VLOOKUP(B61,[1]Brokers!$B$9:$Q$67,16,0)</f>
        <v>0</v>
      </c>
      <c r="K61" s="17">
        <f>VLOOKUP(B61,[1]Brokers!$B$9:$S$67,18,0)</f>
        <v>0</v>
      </c>
      <c r="L61" s="18">
        <f t="shared" si="3"/>
        <v>0</v>
      </c>
      <c r="M61" s="17">
        <f>VLOOKUP(B61,[2]Sheet5!$B$9:$AA$67,26,0)</f>
        <v>0</v>
      </c>
      <c r="N61" s="20">
        <f t="shared" si="4"/>
        <v>0</v>
      </c>
      <c r="O61" s="19"/>
    </row>
    <row r="62" spans="1:16" x14ac:dyDescent="0.25">
      <c r="A62" s="12">
        <v>47</v>
      </c>
      <c r="B62" s="13" t="s">
        <v>42</v>
      </c>
      <c r="C62" s="14" t="s">
        <v>104</v>
      </c>
      <c r="D62" s="15" t="s">
        <v>2</v>
      </c>
      <c r="E62" s="16" t="s">
        <v>2</v>
      </c>
      <c r="F62" s="16" t="s">
        <v>2</v>
      </c>
      <c r="G62" s="17">
        <f>VLOOKUP(B62,[1]Brokers!$B$9:$H$67,7,0)</f>
        <v>0</v>
      </c>
      <c r="H62" s="17">
        <f>VLOOKUP(B62,[1]Brokers!$B$9:$X$67,23,0)</f>
        <v>0</v>
      </c>
      <c r="I62" s="17">
        <f>VLOOKUP(B62,[1]Brokers!$B$9:$X$67,12,0)</f>
        <v>0</v>
      </c>
      <c r="J62" s="17">
        <f>VLOOKUP(B62,[1]Brokers!$B$9:$Q$67,16,0)</f>
        <v>0</v>
      </c>
      <c r="K62" s="17">
        <f>VLOOKUP(B62,[1]Brokers!$B$9:$S$67,18,0)</f>
        <v>0</v>
      </c>
      <c r="L62" s="18">
        <f t="shared" si="3"/>
        <v>0</v>
      </c>
      <c r="M62" s="17">
        <f>VLOOKUP(B62,[2]Sheet5!$B$9:$AA$67,26,0)</f>
        <v>0</v>
      </c>
      <c r="N62" s="20">
        <f t="shared" si="4"/>
        <v>0</v>
      </c>
      <c r="O62" s="19"/>
    </row>
    <row r="63" spans="1:16" x14ac:dyDescent="0.25">
      <c r="A63" s="12">
        <v>48</v>
      </c>
      <c r="B63" s="13" t="s">
        <v>45</v>
      </c>
      <c r="C63" s="14" t="s">
        <v>106</v>
      </c>
      <c r="D63" s="15" t="s">
        <v>2</v>
      </c>
      <c r="E63" s="16" t="s">
        <v>2</v>
      </c>
      <c r="F63" s="16" t="s">
        <v>2</v>
      </c>
      <c r="G63" s="17">
        <f>VLOOKUP(B63,[1]Brokers!$B$9:$H$67,7,0)</f>
        <v>0</v>
      </c>
      <c r="H63" s="17">
        <f>VLOOKUP(B63,[1]Brokers!$B$9:$X$67,23,0)</f>
        <v>0</v>
      </c>
      <c r="I63" s="17">
        <f>VLOOKUP(B63,[1]Brokers!$B$9:$X$67,12,0)</f>
        <v>0</v>
      </c>
      <c r="J63" s="17">
        <f>VLOOKUP(B63,[1]Brokers!$B$9:$Q$67,16,0)</f>
        <v>0</v>
      </c>
      <c r="K63" s="17">
        <f>VLOOKUP(B63,[1]Brokers!$B$9:$S$67,18,0)</f>
        <v>0</v>
      </c>
      <c r="L63" s="18">
        <f t="shared" si="3"/>
        <v>0</v>
      </c>
      <c r="M63" s="17">
        <f>VLOOKUP(B63,[2]Sheet5!$B$9:$AA$67,26,0)</f>
        <v>0</v>
      </c>
      <c r="N63" s="20">
        <f t="shared" ref="N63:N74" si="5">M63/$M$75</f>
        <v>0</v>
      </c>
      <c r="O63" s="19"/>
    </row>
    <row r="64" spans="1:16" x14ac:dyDescent="0.25">
      <c r="A64" s="12">
        <v>49</v>
      </c>
      <c r="B64" s="13" t="s">
        <v>47</v>
      </c>
      <c r="C64" s="14" t="s">
        <v>108</v>
      </c>
      <c r="D64" s="15" t="s">
        <v>2</v>
      </c>
      <c r="E64" s="16"/>
      <c r="F64" s="16"/>
      <c r="G64" s="17">
        <f>VLOOKUP(B64,[1]Brokers!$B$9:$H$67,7,0)</f>
        <v>0</v>
      </c>
      <c r="H64" s="17">
        <f>VLOOKUP(B64,[1]Brokers!$B$9:$X$67,23,0)</f>
        <v>0</v>
      </c>
      <c r="I64" s="17">
        <f>VLOOKUP(B64,[1]Brokers!$B$9:$X$67,12,0)</f>
        <v>0</v>
      </c>
      <c r="J64" s="17">
        <f>VLOOKUP(B64,[1]Brokers!$B$9:$Q$67,16,0)</f>
        <v>0</v>
      </c>
      <c r="K64" s="17">
        <f>VLOOKUP(B64,[1]Brokers!$B$9:$S$67,18,0)</f>
        <v>0</v>
      </c>
      <c r="L64" s="18">
        <f t="shared" si="3"/>
        <v>0</v>
      </c>
      <c r="M64" s="17">
        <f>VLOOKUP(B64,[2]Sheet5!$B$9:$AA$67,26,0)</f>
        <v>0</v>
      </c>
      <c r="N64" s="20">
        <f t="shared" si="5"/>
        <v>0</v>
      </c>
      <c r="O64" s="19"/>
    </row>
    <row r="65" spans="1:16" x14ac:dyDescent="0.25">
      <c r="A65" s="12">
        <v>50</v>
      </c>
      <c r="B65" s="13" t="s">
        <v>52</v>
      </c>
      <c r="C65" s="14" t="s">
        <v>52</v>
      </c>
      <c r="D65" s="15" t="s">
        <v>2</v>
      </c>
      <c r="E65" s="16"/>
      <c r="F65" s="16"/>
      <c r="G65" s="17">
        <f>VLOOKUP(B65,[1]Brokers!$B$9:$H$67,7,0)</f>
        <v>0</v>
      </c>
      <c r="H65" s="17">
        <f>VLOOKUP(B65,[1]Brokers!$B$9:$X$67,23,0)</f>
        <v>0</v>
      </c>
      <c r="I65" s="17">
        <f>VLOOKUP(B65,[1]Brokers!$B$9:$X$67,12,0)</f>
        <v>0</v>
      </c>
      <c r="J65" s="17">
        <f>VLOOKUP(B65,[1]Brokers!$B$9:$Q$67,16,0)</f>
        <v>0</v>
      </c>
      <c r="K65" s="17">
        <f>VLOOKUP(B65,[1]Brokers!$B$9:$S$67,18,0)</f>
        <v>0</v>
      </c>
      <c r="L65" s="18">
        <f t="shared" si="3"/>
        <v>0</v>
      </c>
      <c r="M65" s="17">
        <f>VLOOKUP(B65,[2]Sheet5!$B$9:$AA$67,26,0)</f>
        <v>0</v>
      </c>
      <c r="N65" s="20">
        <f t="shared" si="5"/>
        <v>0</v>
      </c>
      <c r="O65" s="19"/>
    </row>
    <row r="66" spans="1:16" x14ac:dyDescent="0.25">
      <c r="A66" s="12">
        <v>51</v>
      </c>
      <c r="B66" s="13" t="s">
        <v>55</v>
      </c>
      <c r="C66" s="14" t="s">
        <v>111</v>
      </c>
      <c r="D66" s="15"/>
      <c r="E66" s="16"/>
      <c r="F66" s="16"/>
      <c r="G66" s="17">
        <f>VLOOKUP(B66,[1]Brokers!$B$9:$H$67,7,0)</f>
        <v>0</v>
      </c>
      <c r="H66" s="17">
        <f>VLOOKUP(B66,[1]Brokers!$B$9:$X$67,23,0)</f>
        <v>0</v>
      </c>
      <c r="I66" s="17">
        <f>VLOOKUP(B66,[1]Brokers!$B$9:$X$67,12,0)</f>
        <v>0</v>
      </c>
      <c r="J66" s="17">
        <f>VLOOKUP(B66,[1]Brokers!$B$9:$Q$67,16,0)</f>
        <v>0</v>
      </c>
      <c r="K66" s="17">
        <f>VLOOKUP(B66,[1]Brokers!$B$9:$S$67,18,0)</f>
        <v>0</v>
      </c>
      <c r="L66" s="18">
        <f t="shared" si="3"/>
        <v>0</v>
      </c>
      <c r="M66" s="17">
        <f>VLOOKUP(B66,[2]Sheet5!$B$9:$AA$67,26,0)</f>
        <v>0</v>
      </c>
      <c r="N66" s="20">
        <f t="shared" si="5"/>
        <v>0</v>
      </c>
      <c r="O66" s="19"/>
      <c r="P66" s="25"/>
    </row>
    <row r="67" spans="1:16" x14ac:dyDescent="0.25">
      <c r="A67" s="12">
        <v>52</v>
      </c>
      <c r="B67" s="13" t="s">
        <v>56</v>
      </c>
      <c r="C67" s="14" t="s">
        <v>112</v>
      </c>
      <c r="D67" s="15"/>
      <c r="E67" s="16"/>
      <c r="F67" s="16"/>
      <c r="G67" s="17">
        <f>VLOOKUP(B67,[1]Brokers!$B$9:$H$67,7,0)</f>
        <v>0</v>
      </c>
      <c r="H67" s="17">
        <f>VLOOKUP(B67,[1]Brokers!$B$9:$X$67,23,0)</f>
        <v>0</v>
      </c>
      <c r="I67" s="17">
        <f>VLOOKUP(B67,[1]Brokers!$B$9:$X$67,12,0)</f>
        <v>0</v>
      </c>
      <c r="J67" s="17">
        <f>VLOOKUP(B67,[1]Brokers!$B$9:$Q$67,16,0)</f>
        <v>0</v>
      </c>
      <c r="K67" s="17">
        <f>VLOOKUP(B67,[1]Brokers!$B$9:$S$67,18,0)</f>
        <v>0</v>
      </c>
      <c r="L67" s="18">
        <f t="shared" si="3"/>
        <v>0</v>
      </c>
      <c r="M67" s="17">
        <f>VLOOKUP(B67,[2]Sheet5!$B$9:$AA$67,26,0)</f>
        <v>0</v>
      </c>
      <c r="N67" s="20">
        <f t="shared" si="5"/>
        <v>0</v>
      </c>
      <c r="O67" s="19"/>
    </row>
    <row r="68" spans="1:16" x14ac:dyDescent="0.25">
      <c r="A68" s="12">
        <v>53</v>
      </c>
      <c r="B68" s="13" t="s">
        <v>53</v>
      </c>
      <c r="C68" s="14" t="s">
        <v>110</v>
      </c>
      <c r="D68" s="15"/>
      <c r="E68" s="16"/>
      <c r="F68" s="16"/>
      <c r="G68" s="17">
        <f>VLOOKUP(B68,[1]Brokers!$B$9:$H$67,7,0)</f>
        <v>0</v>
      </c>
      <c r="H68" s="17">
        <f>VLOOKUP(B68,[1]Brokers!$B$9:$X$67,23,0)</f>
        <v>0</v>
      </c>
      <c r="I68" s="17">
        <f>VLOOKUP(B68,[1]Brokers!$B$9:$X$67,12,0)</f>
        <v>0</v>
      </c>
      <c r="J68" s="17">
        <f>VLOOKUP(B68,[1]Brokers!$B$9:$Q$67,16,0)</f>
        <v>0</v>
      </c>
      <c r="K68" s="17">
        <f>VLOOKUP(B68,[1]Brokers!$B$9:$S$67,18,0)</f>
        <v>0</v>
      </c>
      <c r="L68" s="18">
        <f t="shared" si="3"/>
        <v>0</v>
      </c>
      <c r="M68" s="17">
        <f>VLOOKUP(B68,[2]Sheet5!$B$9:$AA$67,26,0)</f>
        <v>0</v>
      </c>
      <c r="N68" s="20">
        <f t="shared" si="5"/>
        <v>0</v>
      </c>
      <c r="O68" s="19"/>
    </row>
    <row r="69" spans="1:16" x14ac:dyDescent="0.25">
      <c r="A69" s="12">
        <v>54</v>
      </c>
      <c r="B69" s="13" t="s">
        <v>54</v>
      </c>
      <c r="C69" s="14" t="s">
        <v>54</v>
      </c>
      <c r="D69" s="15"/>
      <c r="E69" s="16"/>
      <c r="F69" s="16"/>
      <c r="G69" s="17">
        <f>VLOOKUP(B69,[1]Brokers!$B$9:$H$67,7,0)</f>
        <v>0</v>
      </c>
      <c r="H69" s="17">
        <f>VLOOKUP(B69,[1]Brokers!$B$9:$X$67,23,0)</f>
        <v>0</v>
      </c>
      <c r="I69" s="17">
        <f>VLOOKUP(B69,[1]Brokers!$B$9:$X$67,12,0)</f>
        <v>0</v>
      </c>
      <c r="J69" s="17">
        <f>VLOOKUP(B69,[1]Brokers!$B$9:$Q$67,16,0)</f>
        <v>0</v>
      </c>
      <c r="K69" s="17">
        <f>VLOOKUP(B69,[1]Brokers!$B$9:$S$67,18,0)</f>
        <v>0</v>
      </c>
      <c r="L69" s="18">
        <f t="shared" si="3"/>
        <v>0</v>
      </c>
      <c r="M69" s="17">
        <f>VLOOKUP(B69,[2]Sheet5!$B$9:$AA$67,26,0)</f>
        <v>0</v>
      </c>
      <c r="N69" s="20">
        <f t="shared" si="5"/>
        <v>0</v>
      </c>
      <c r="O69" s="19"/>
    </row>
    <row r="70" spans="1:16" x14ac:dyDescent="0.25">
      <c r="A70" s="12">
        <v>55</v>
      </c>
      <c r="B70" s="13" t="s">
        <v>51</v>
      </c>
      <c r="C70" s="14" t="s">
        <v>109</v>
      </c>
      <c r="D70" s="15"/>
      <c r="E70" s="16"/>
      <c r="F70" s="16"/>
      <c r="G70" s="17">
        <f>VLOOKUP(B70,[1]Brokers!$B$9:$H$67,7,0)</f>
        <v>0</v>
      </c>
      <c r="H70" s="17">
        <f>VLOOKUP(B70,[1]Brokers!$B$9:$X$67,23,0)</f>
        <v>0</v>
      </c>
      <c r="I70" s="17">
        <f>VLOOKUP(B70,[1]Brokers!$B$9:$X$67,12,0)</f>
        <v>0</v>
      </c>
      <c r="J70" s="17">
        <f>VLOOKUP(B70,[1]Brokers!$B$9:$Q$67,16,0)</f>
        <v>0</v>
      </c>
      <c r="K70" s="17">
        <f>VLOOKUP(B70,[1]Brokers!$B$9:$S$67,18,0)</f>
        <v>0</v>
      </c>
      <c r="L70" s="18">
        <f t="shared" si="3"/>
        <v>0</v>
      </c>
      <c r="M70" s="17">
        <f>VLOOKUP(B70,[2]Sheet5!$B$9:$AA$67,26,0)</f>
        <v>0</v>
      </c>
      <c r="N70" s="20">
        <f t="shared" si="5"/>
        <v>0</v>
      </c>
      <c r="O70" s="19"/>
    </row>
    <row r="71" spans="1:16" x14ac:dyDescent="0.25">
      <c r="A71" s="12">
        <v>56</v>
      </c>
      <c r="B71" s="13" t="s">
        <v>48</v>
      </c>
      <c r="C71" s="14" t="s">
        <v>48</v>
      </c>
      <c r="D71" s="15"/>
      <c r="E71" s="16"/>
      <c r="F71" s="16"/>
      <c r="G71" s="17">
        <f>VLOOKUP(B71,[1]Brokers!$B$9:$H$67,7,0)</f>
        <v>0</v>
      </c>
      <c r="H71" s="17">
        <f>VLOOKUP(B71,[1]Brokers!$B$9:$X$67,23,0)</f>
        <v>0</v>
      </c>
      <c r="I71" s="17">
        <f>VLOOKUP(B71,[1]Brokers!$B$9:$X$67,12,0)</f>
        <v>0</v>
      </c>
      <c r="J71" s="17">
        <f>VLOOKUP(B71,[1]Brokers!$B$9:$Q$67,16,0)</f>
        <v>0</v>
      </c>
      <c r="K71" s="17">
        <f>VLOOKUP(B71,[1]Brokers!$B$9:$S$67,18,0)</f>
        <v>0</v>
      </c>
      <c r="L71" s="18">
        <f t="shared" si="3"/>
        <v>0</v>
      </c>
      <c r="M71" s="17">
        <f>VLOOKUP(B71,[2]Sheet5!$B$9:$AA$67,26,0)</f>
        <v>0</v>
      </c>
      <c r="N71" s="20">
        <f t="shared" si="5"/>
        <v>0</v>
      </c>
      <c r="O71" s="19"/>
    </row>
    <row r="72" spans="1:16" x14ac:dyDescent="0.25">
      <c r="A72" s="12">
        <v>57</v>
      </c>
      <c r="B72" s="13" t="s">
        <v>46</v>
      </c>
      <c r="C72" s="14" t="s">
        <v>107</v>
      </c>
      <c r="D72" s="15"/>
      <c r="E72" s="16"/>
      <c r="F72" s="16"/>
      <c r="G72" s="17">
        <f>VLOOKUP(B72,[1]Brokers!$B$9:$H$67,7,0)</f>
        <v>0</v>
      </c>
      <c r="H72" s="17">
        <f>VLOOKUP(B72,[1]Brokers!$B$9:$X$67,23,0)</f>
        <v>0</v>
      </c>
      <c r="I72" s="17">
        <f>VLOOKUP(B72,[1]Brokers!$B$9:$X$67,12,0)</f>
        <v>0</v>
      </c>
      <c r="J72" s="17">
        <f>VLOOKUP(B72,[1]Brokers!$B$9:$Q$67,16,0)</f>
        <v>0</v>
      </c>
      <c r="K72" s="17">
        <f>VLOOKUP(B72,[1]Brokers!$B$9:$S$67,18,0)</f>
        <v>0</v>
      </c>
      <c r="L72" s="18">
        <f t="shared" si="3"/>
        <v>0</v>
      </c>
      <c r="M72" s="17">
        <f>VLOOKUP(B72,[2]Sheet5!$B$9:$AA$67,26,0)</f>
        <v>0</v>
      </c>
      <c r="N72" s="20">
        <f t="shared" si="5"/>
        <v>0</v>
      </c>
      <c r="O72" s="19"/>
    </row>
    <row r="73" spans="1:16" x14ac:dyDescent="0.25">
      <c r="A73" s="12">
        <v>58</v>
      </c>
      <c r="B73" s="13" t="s">
        <v>58</v>
      </c>
      <c r="C73" s="14" t="s">
        <v>114</v>
      </c>
      <c r="D73" s="15"/>
      <c r="E73" s="16"/>
      <c r="F73" s="16"/>
      <c r="G73" s="17">
        <f>VLOOKUP(B73,[1]Brokers!$B$9:$H$67,7,0)</f>
        <v>0</v>
      </c>
      <c r="H73" s="17">
        <f>VLOOKUP(B73,[1]Brokers!$B$9:$X$67,23,0)</f>
        <v>0</v>
      </c>
      <c r="I73" s="17">
        <f>VLOOKUP(B73,[1]Brokers!$B$9:$X$67,12,0)</f>
        <v>0</v>
      </c>
      <c r="J73" s="17">
        <f>VLOOKUP(B73,[1]Brokers!$B$9:$Q$67,16,0)</f>
        <v>0</v>
      </c>
      <c r="K73" s="17">
        <f>VLOOKUP(B73,[1]Brokers!$B$9:$S$67,18,0)</f>
        <v>0</v>
      </c>
      <c r="L73" s="18">
        <f t="shared" si="3"/>
        <v>0</v>
      </c>
      <c r="M73" s="17">
        <f>VLOOKUP(B73,[2]Sheet5!$B$9:$AA$67,26,0)</f>
        <v>0</v>
      </c>
      <c r="N73" s="20">
        <f t="shared" si="5"/>
        <v>0</v>
      </c>
      <c r="O73" s="19"/>
      <c r="P73" s="25"/>
    </row>
    <row r="74" spans="1:16" x14ac:dyDescent="0.25">
      <c r="A74" s="12">
        <v>59</v>
      </c>
      <c r="B74" s="13" t="s">
        <v>59</v>
      </c>
      <c r="C74" s="14" t="s">
        <v>115</v>
      </c>
      <c r="D74" s="15"/>
      <c r="E74" s="16"/>
      <c r="F74" s="16"/>
      <c r="G74" s="17">
        <f>VLOOKUP(B74,[1]Brokers!$B$9:$H$67,7,0)</f>
        <v>0</v>
      </c>
      <c r="H74" s="17">
        <f>VLOOKUP(B74,[1]Brokers!$B$9:$X$67,23,0)</f>
        <v>0</v>
      </c>
      <c r="I74" s="17">
        <f>VLOOKUP(B74,[1]Brokers!$B$9:$X$67,12,0)</f>
        <v>0</v>
      </c>
      <c r="J74" s="17">
        <f>VLOOKUP(B74,[1]Brokers!$B$9:$Q$67,16,0)</f>
        <v>0</v>
      </c>
      <c r="K74" s="17">
        <f>VLOOKUP(B74,[1]Brokers!$B$9:$S$67,18,0)</f>
        <v>0</v>
      </c>
      <c r="L74" s="18">
        <f t="shared" si="3"/>
        <v>0</v>
      </c>
      <c r="M74" s="17">
        <f>VLOOKUP(B74,[2]Sheet5!$B$9:$AA$67,26,0)</f>
        <v>0</v>
      </c>
      <c r="N74" s="20">
        <f t="shared" si="5"/>
        <v>0</v>
      </c>
      <c r="O74" s="19"/>
      <c r="P74" s="25"/>
    </row>
    <row r="75" spans="1:16" ht="16.5" customHeight="1" thickBot="1" x14ac:dyDescent="0.3">
      <c r="A75" s="38" t="s">
        <v>116</v>
      </c>
      <c r="B75" s="39"/>
      <c r="C75" s="40"/>
      <c r="D75" s="26">
        <f>COUNTA(D16:D74)</f>
        <v>50</v>
      </c>
      <c r="E75" s="26">
        <f>COUNTA(E16:E74)</f>
        <v>23</v>
      </c>
      <c r="F75" s="26">
        <f>COUNTA(F16:F74)</f>
        <v>13</v>
      </c>
      <c r="G75" s="27">
        <f t="shared" ref="G75:N75" si="6">SUM(G16:G74)</f>
        <v>8800236514.0600014</v>
      </c>
      <c r="H75" s="27">
        <f t="shared" si="6"/>
        <v>1208342680</v>
      </c>
      <c r="I75" s="27">
        <f t="shared" si="6"/>
        <v>12863076000</v>
      </c>
      <c r="J75" s="27">
        <f t="shared" si="6"/>
        <v>0</v>
      </c>
      <c r="K75" s="27">
        <f t="shared" si="6"/>
        <v>0</v>
      </c>
      <c r="L75" s="27">
        <f t="shared" si="6"/>
        <v>22871655194.060001</v>
      </c>
      <c r="M75" s="27">
        <f t="shared" si="6"/>
        <v>127933138518.59993</v>
      </c>
      <c r="N75" s="34">
        <f t="shared" si="6"/>
        <v>1.0000000000000007</v>
      </c>
      <c r="O75" s="28"/>
      <c r="P75" s="25"/>
    </row>
    <row r="76" spans="1:16" x14ac:dyDescent="0.25">
      <c r="K76" s="29"/>
      <c r="L76" s="30"/>
      <c r="N76" s="29"/>
      <c r="O76" s="28"/>
      <c r="P76" s="25"/>
    </row>
    <row r="77" spans="1:16" ht="27.6" customHeight="1" x14ac:dyDescent="0.25">
      <c r="B77" s="53" t="s">
        <v>117</v>
      </c>
      <c r="C77" s="53"/>
      <c r="D77" s="53"/>
      <c r="E77" s="53"/>
      <c r="F77" s="53"/>
      <c r="H77" s="31"/>
      <c r="K77" s="29"/>
      <c r="L77" s="29"/>
      <c r="O77" s="28"/>
      <c r="P77" s="25"/>
    </row>
    <row r="78" spans="1:16" ht="27.6" customHeight="1" x14ac:dyDescent="0.25">
      <c r="C78" s="54"/>
      <c r="D78" s="54"/>
      <c r="E78" s="54"/>
      <c r="F78" s="54"/>
      <c r="O78" s="28"/>
      <c r="P78" s="25"/>
    </row>
    <row r="79" spans="1:16" x14ac:dyDescent="0.25">
      <c r="O79" s="28"/>
      <c r="P79" s="25"/>
    </row>
    <row r="80" spans="1:16" x14ac:dyDescent="0.25">
      <c r="G80" s="1"/>
      <c r="H80" s="1"/>
      <c r="O80" s="28"/>
      <c r="P80" s="25"/>
    </row>
  </sheetData>
  <sortState ref="B16:N73">
    <sortCondition descending="1" ref="N73"/>
  </sortState>
  <mergeCells count="18">
    <mergeCell ref="B77:F77"/>
    <mergeCell ref="C78:F78"/>
    <mergeCell ref="L14:L15"/>
    <mergeCell ref="M14:M15"/>
    <mergeCell ref="K14:K15"/>
    <mergeCell ref="J14:J15"/>
    <mergeCell ref="N14:N15"/>
    <mergeCell ref="A75:C75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2018-06-13T02:13:51Z</cp:lastPrinted>
  <dcterms:created xsi:type="dcterms:W3CDTF">2017-06-09T07:51:20Z</dcterms:created>
  <dcterms:modified xsi:type="dcterms:W3CDTF">2018-08-14T03:20:41Z</dcterms:modified>
</cp:coreProperties>
</file>