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7470" windowHeight="53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<sst xmlns="http://schemas.openxmlformats.org/spreadsheetml/2006/main" count="228" uniqueCount="139">
  <si>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</si>
  <si>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</si>
  <si>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</si>
  <si>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</si>
  <si>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</si>
  <si>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</si>
  <si>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</si>
  <si>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</si>
  <si>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</si>
  <si>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</si>
  <si>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</si>
  <si>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</si>
  <si>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</si>
  <si>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</si>
  <si>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</si>
  <si>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</si>
  <si>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</si>
  <si>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</si>
  <si>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</si>
  <si>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</si>
  <si>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</si>
  <si>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</si>
  <si>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</si>
  <si>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</si>
  <si>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</si>
  <si>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</si>
  <si>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</si>
  <si>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</si>
  <si>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</si>
  <si>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</si>
  <si>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</si>
  <si>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</si>
  <si>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</si>
  <si>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</si>
  <si>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</si>
  <si>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</si>
  <si>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</si>
  <si>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</si>
  <si>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</si>
  <si>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</si>
  <si>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</si>
  <si>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</si>
  <si>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</si>
  <si>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</si>
  <si>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</si>
  <si>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</si>
  <si>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</si>
  <si>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</si>
  <si>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</si>
  <si>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</si>
  <si>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</si>
  <si>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</si>
  <si>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</si>
  <si>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</si>
  <si>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</si>
  <si>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</si>
  <si>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</si>
  <si>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</si>
  <si>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</si>
  <si>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</si>
  <si>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</si>
  <si>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</si>
  <si>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</si>
  <si>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</si>
  <si>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</si>
  <si>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</si>
  <si>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</si>
  <si>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</si>
  <si>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</si>
  <si>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</si>
  <si>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</si>
  <si>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</si>
  <si>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</si>
  <si>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</si>
  <si>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</si>
  <si>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</si>
  <si>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</si>
  <si>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</si>
  <si>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</si>
  <si>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</si>
  <si>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</si>
  <si>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</si>
  <si>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</si>
  <si>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</si>
  <si>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</si>
  <si>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</si>
  <si>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</si>
  <si>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</si>
  <si>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</si>
  <si>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</si>
  <si>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</si>
  <si>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</si>
  <si>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</si>
  <si>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</si>
  <si>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</si>
  <si>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</si>
  <si>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</si>
  <si>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</si>
  <si>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</si>
  <si>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</si>
  <si>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</si>
  <si>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</si>
  <si>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</si>
  <si>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</si>
  <si>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</si>
  <si>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</si>
  <si>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</si>
  <si>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</si>
  <si>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</si>
  <si>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</si>
  <si>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</si>
  <si>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</si>
  <si>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</si>
  <si>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</si>
  <si>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</si>
  <si>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</si>
  <si>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</si>
  <si>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</si>
  <si>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</si>
  <si>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</si>
  <si>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</si>
  <si>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</si>
  <si>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</si>
  <si>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</si>
  <si>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</si>
  <si>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</si>
  <si>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</si>
  <si>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</si>
  <si>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</si>
  <si>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</si>
  <si>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</si>
  <si>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</si>
  <si>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</si>
  <si>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</si>
  <si>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</si>
  <si>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</si>
  <si>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</si>
  <si>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8-р сарын арилжааны дүн</t>
  </si>
  <si>
    <t xml:space="preserve">2018 оны 08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</si>
</sst>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81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</row>
      </sheetData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4378</v>
          </cell>
          <cell r="Y10">
            <v>3536562</v>
          </cell>
          <cell r="Z10">
            <v>75768603.72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227</v>
          </cell>
          <cell r="Y11">
            <v>1018380</v>
          </cell>
          <cell r="Z11">
            <v>102607457.4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186341</v>
          </cell>
          <cell r="Y12">
            <v>119094213</v>
          </cell>
          <cell r="Z12">
            <v>2682232891.6800003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2511</v>
          </cell>
          <cell r="Y13">
            <v>1803700</v>
          </cell>
          <cell r="Z13">
            <v>14753282.5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21125</v>
          </cell>
          <cell r="Y14">
            <v>2521550</v>
          </cell>
          <cell r="Z14">
            <v>848355802.01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810148</v>
          </cell>
          <cell r="Y16">
            <v>290977286</v>
          </cell>
          <cell r="Z16">
            <v>23795210270.85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58306</v>
          </cell>
          <cell r="Y19">
            <v>26854175</v>
          </cell>
          <cell r="Z19">
            <v>1314626978.5699997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28340</v>
          </cell>
          <cell r="Y20">
            <v>5650047</v>
          </cell>
          <cell r="Z20">
            <v>77593821.23999998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7523</v>
          </cell>
          <cell r="Y21">
            <v>2301823</v>
          </cell>
          <cell r="Z21">
            <v>120450019.91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2716511</v>
          </cell>
          <cell r="Y22">
            <v>473438353</v>
          </cell>
          <cell r="Z22">
            <v>13061296681.109999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  <cell r="X23">
            <v>6568219</v>
          </cell>
          <cell r="Y23">
            <v>2790482444</v>
          </cell>
          <cell r="Z23">
            <v>46641120489.63999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5005</v>
          </cell>
          <cell r="Y26">
            <v>28142035</v>
          </cell>
          <cell r="Z26">
            <v>7821955021.740001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39400</v>
          </cell>
          <cell r="Y28">
            <v>17274751</v>
          </cell>
          <cell r="Z28">
            <v>324043319.84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42611</v>
          </cell>
          <cell r="Y29">
            <v>7625250</v>
          </cell>
          <cell r="Z29">
            <v>641967927.77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1500</v>
          </cell>
          <cell r="Y33">
            <v>939020</v>
          </cell>
          <cell r="Z33">
            <v>44926835.03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1626685</v>
          </cell>
          <cell r="Y34">
            <v>323932915</v>
          </cell>
          <cell r="Z34">
            <v>17646145780.199997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23665</v>
          </cell>
          <cell r="Y36">
            <v>11706742</v>
          </cell>
          <cell r="Z36">
            <v>252588455.57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  <cell r="X37">
            <v>2781300</v>
          </cell>
          <cell r="Y37">
            <v>693942579</v>
          </cell>
          <cell r="Z37">
            <v>7808232616.190001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33713</v>
          </cell>
          <cell r="Y38">
            <v>20068271</v>
          </cell>
          <cell r="Z38">
            <v>723390045.3399999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20989</v>
          </cell>
          <cell r="Y40">
            <v>16157390</v>
          </cell>
          <cell r="Z40">
            <v>237931328.45999998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47449</v>
          </cell>
          <cell r="Y42">
            <v>4344754</v>
          </cell>
          <cell r="Z42">
            <v>435015426.31000006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11471</v>
          </cell>
          <cell r="Y43">
            <v>6822809</v>
          </cell>
          <cell r="Z43">
            <v>248013461.36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60413</v>
          </cell>
          <cell r="Y44">
            <v>13512289</v>
          </cell>
          <cell r="Z44">
            <v>210132633.95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6780</v>
          </cell>
          <cell r="Y45">
            <v>493782</v>
          </cell>
          <cell r="Z45">
            <v>62652544.97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711731</v>
          </cell>
          <cell r="Y46">
            <v>173233864</v>
          </cell>
          <cell r="Z46">
            <v>3845095100.950001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350101</v>
          </cell>
          <cell r="Y47">
            <v>159693377</v>
          </cell>
          <cell r="Z47">
            <v>171910562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22948</v>
          </cell>
          <cell r="Y48">
            <v>4615256</v>
          </cell>
          <cell r="Z48">
            <v>125236740.14000002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349869</v>
          </cell>
          <cell r="Y49">
            <v>212641309</v>
          </cell>
          <cell r="Z49">
            <v>915199212.4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  <cell r="X51">
            <v>630833</v>
          </cell>
          <cell r="Y51">
            <v>235457881</v>
          </cell>
          <cell r="Z51">
            <v>25792003519.260002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175</v>
          </cell>
          <cell r="Y52">
            <v>1464500</v>
          </cell>
          <cell r="Z52">
            <v>78906483.77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126338</v>
          </cell>
          <cell r="Y54">
            <v>79639864</v>
          </cell>
          <cell r="Z54">
            <v>655893855.7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4990</v>
          </cell>
          <cell r="Y55">
            <v>7984000</v>
          </cell>
          <cell r="Z55">
            <v>56428360.419999994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4547</v>
          </cell>
          <cell r="Y57">
            <v>6399168</v>
          </cell>
          <cell r="Z57">
            <v>12659123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952766</v>
          </cell>
          <cell r="Y58">
            <v>239869116</v>
          </cell>
          <cell r="Z58">
            <v>4523654469.34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2779</v>
          </cell>
          <cell r="Y59">
            <v>15578587</v>
          </cell>
          <cell r="Z59">
            <v>356582245.91999996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36320</v>
          </cell>
          <cell r="Y60">
            <v>12066468</v>
          </cell>
          <cell r="Z60">
            <v>516886718.98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1747067</v>
          </cell>
          <cell r="Y61">
            <v>406622896</v>
          </cell>
          <cell r="Z61">
            <v>5258526914.419999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31029</v>
          </cell>
          <cell r="Y62">
            <v>7698843</v>
          </cell>
          <cell r="Z62">
            <v>319785316.32000005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220261</v>
          </cell>
          <cell r="Y63">
            <v>102284257</v>
          </cell>
          <cell r="Z63">
            <v>735824266.75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2805</v>
          </cell>
          <cell r="Y64">
            <v>7820018</v>
          </cell>
          <cell r="Z64">
            <v>149570482.82999998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37141</v>
          </cell>
          <cell r="Y67">
            <v>18103988</v>
          </cell>
          <cell r="Z67">
            <v>519548886.46000004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N16" activePane="bottomRight" state="frozen"/>
      <selection pane="topRight" activeCell="D1" sqref="D1"/>
      <selection pane="bottomLeft" activeCell="A16" sqref="A16"/>
      <selection pane="bottomRight" activeCell="C28" sqref="C2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0.421875" style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  <c r="P9" s="24"/>
    </row>
    <row r="10" ht="15.75">
      <c r="P10" s="24"/>
    </row>
    <row r="11" spans="12:16" ht="15" customHeight="1" thickBot="1">
      <c r="L11" s="52" t="s">
        <v>138</v>
      </c>
      <c r="M11" s="52"/>
      <c r="N11" s="52"/>
      <c r="O11" s="52"/>
      <c r="P11" s="24"/>
    </row>
    <row r="12" spans="1:16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137</v>
      </c>
      <c r="H12" s="57"/>
      <c r="I12" s="57"/>
      <c r="J12" s="57"/>
      <c r="K12" s="57"/>
      <c r="L12" s="57"/>
      <c r="M12" s="57"/>
      <c r="N12" s="59" t="s">
        <v>130</v>
      </c>
      <c r="O12" s="60"/>
      <c r="P12" s="24"/>
    </row>
    <row r="13" spans="1:17" s="8" customFormat="1" ht="15.75" customHeight="1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61"/>
      <c r="O13" s="62"/>
      <c r="P13" s="35"/>
      <c r="Q13" s="10"/>
    </row>
    <row r="14" spans="1:17" s="8" customFormat="1" ht="33.75" customHeight="1">
      <c r="A14" s="54"/>
      <c r="B14" s="56"/>
      <c r="C14" s="56"/>
      <c r="D14" s="56"/>
      <c r="E14" s="56"/>
      <c r="F14" s="56"/>
      <c r="G14" s="41" t="s">
        <v>5</v>
      </c>
      <c r="H14" s="42"/>
      <c r="I14" s="43"/>
      <c r="J14" s="41" t="s">
        <v>132</v>
      </c>
      <c r="K14" s="42"/>
      <c r="L14" s="43"/>
      <c r="M14" s="39" t="s">
        <v>6</v>
      </c>
      <c r="N14" s="44" t="s">
        <v>7</v>
      </c>
      <c r="O14" s="46" t="s">
        <v>8</v>
      </c>
      <c r="P14" s="35"/>
      <c r="Q14" s="10"/>
    </row>
    <row r="15" spans="1:17" s="8" customFormat="1" ht="55.9" customHeight="1">
      <c r="A15" s="54"/>
      <c r="B15" s="56"/>
      <c r="C15" s="56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0"/>
      <c r="N15" s="45"/>
      <c r="O15" s="47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522854844</v>
      </c>
      <c r="H16" s="17">
        <f>VLOOKUP(B16,'[1]Brokers'!$B$9:$W$67,22,0)</f>
        <v>2267627600</v>
      </c>
      <c r="I16" s="17">
        <f>VLOOKUP(B16,'[2]Brokers'!$B$9:$R$67,17,0)</f>
        <v>0</v>
      </c>
      <c r="J16" s="17">
        <f>VLOOKUP(B16,'[2]Brokers'!$B$9:$M$67,12,0)</f>
        <v>0</v>
      </c>
      <c r="K16" s="17">
        <v>0</v>
      </c>
      <c r="L16" s="17">
        <v>0</v>
      </c>
      <c r="M16" s="18">
        <f>L16+I16+J16+H16+G16</f>
        <v>2790482444</v>
      </c>
      <c r="N16" s="31">
        <f>VLOOKUP(B16,'[3]Sheet8'!$B$9:$Z$67,25,0)</f>
        <v>46641120489.63999</v>
      </c>
      <c r="O16" s="34">
        <f>N16/$N$75</f>
        <v>0.2750383838429864</v>
      </c>
      <c r="P16" s="36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193163461</v>
      </c>
      <c r="H17" s="17">
        <f>VLOOKUP(B17,'[1]Brokers'!$B$9:$W$67,22,0)</f>
        <v>42294420</v>
      </c>
      <c r="I17" s="17">
        <f>VLOOKUP(B17,'[2]Brokers'!$B$9:$R$67,17,0)</f>
        <v>0</v>
      </c>
      <c r="J17" s="17">
        <f>VLOOKUP(B17,'[2]Brokers'!$B$9:$M$67,12,0)</f>
        <v>0</v>
      </c>
      <c r="K17" s="17">
        <v>0</v>
      </c>
      <c r="L17" s="17">
        <v>0</v>
      </c>
      <c r="M17" s="18">
        <f>L17+I17+J17+H17+G17</f>
        <v>235457881</v>
      </c>
      <c r="N17" s="31">
        <f>VLOOKUP(B17,'[3]Sheet8'!$B$9:$Z$67,25,0)</f>
        <v>25792003519.260002</v>
      </c>
      <c r="O17" s="34">
        <f>N17/$N$75</f>
        <v>0.15209306486505988</v>
      </c>
      <c r="P17" s="36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VLOOKUP(B18,'[1]Brokers'!$B$9:$H$67,7,0)</f>
        <v>290977286</v>
      </c>
      <c r="H18" s="17">
        <f>VLOOKUP(B18,'[1]Brokers'!$B$9:$W$67,22,0)</f>
        <v>0</v>
      </c>
      <c r="I18" s="17">
        <f>VLOOKUP(B18,'[2]Brokers'!$B$9:$R$67,17,0)</f>
        <v>0</v>
      </c>
      <c r="J18" s="17">
        <f>VLOOKUP(B18,'[2]Brokers'!$B$9:$M$67,12,0)</f>
        <v>0</v>
      </c>
      <c r="K18" s="17">
        <v>0</v>
      </c>
      <c r="L18" s="17">
        <v>0</v>
      </c>
      <c r="M18" s="18">
        <f>L18+I18+J18+H18+G18</f>
        <v>290977286</v>
      </c>
      <c r="N18" s="31">
        <f>VLOOKUP(B18,'[3]Sheet8'!$B$9:$Z$67,25,0)</f>
        <v>23795210270.85</v>
      </c>
      <c r="O18" s="34">
        <f>N18/$N$75</f>
        <v>0.1403181593279328</v>
      </c>
      <c r="P18" s="36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VLOOKUP(B19,'[1]Brokers'!$B$9:$H$67,7,0)</f>
        <v>323932915</v>
      </c>
      <c r="H19" s="17">
        <f>VLOOKUP(B19,'[1]Brokers'!$B$9:$W$67,22,0)</f>
        <v>0</v>
      </c>
      <c r="I19" s="17">
        <f>VLOOKUP(B19,'[2]Brokers'!$B$9:$R$67,17,0)</f>
        <v>0</v>
      </c>
      <c r="J19" s="17">
        <f>VLOOKUP(B19,'[2]Brokers'!$B$9:$M$67,12,0)</f>
        <v>0</v>
      </c>
      <c r="K19" s="17">
        <v>0</v>
      </c>
      <c r="L19" s="17">
        <v>0</v>
      </c>
      <c r="M19" s="18">
        <f>L19+I19+J19+H19+G19</f>
        <v>323932915</v>
      </c>
      <c r="N19" s="31">
        <f>VLOOKUP(B19,'[3]Sheet8'!$B$9:$Z$67,25,0)</f>
        <v>17646145780.199997</v>
      </c>
      <c r="O19" s="34">
        <f>N19/$N$75</f>
        <v>0.10405769341501948</v>
      </c>
      <c r="P19" s="36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473438353</v>
      </c>
      <c r="H20" s="17">
        <f>VLOOKUP(B20,'[1]Brokers'!$B$9:$W$67,22,0)</f>
        <v>0</v>
      </c>
      <c r="I20" s="17">
        <f>VLOOKUP(B20,'[2]Brokers'!$B$9:$R$67,17,0)</f>
        <v>0</v>
      </c>
      <c r="J20" s="17">
        <f>VLOOKUP(B20,'[2]Brokers'!$B$9:$M$67,12,0)</f>
        <v>0</v>
      </c>
      <c r="K20" s="17">
        <v>0</v>
      </c>
      <c r="L20" s="17">
        <v>0</v>
      </c>
      <c r="M20" s="18">
        <f>L20+I20+J20+H20+G20</f>
        <v>473438353</v>
      </c>
      <c r="N20" s="31">
        <f>VLOOKUP(B20,'[3]Sheet8'!$B$9:$Z$67,25,0)</f>
        <v>13061296681.109999</v>
      </c>
      <c r="O20" s="34">
        <f>N20/$N$75</f>
        <v>0.0770212613323515</v>
      </c>
      <c r="P20" s="36"/>
    </row>
    <row r="21" spans="1:17" s="29" customFormat="1" ht="1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VLOOKUP(B21,'[1]Brokers'!$B$9:$H$67,7,0)</f>
        <v>28142035</v>
      </c>
      <c r="H21" s="17">
        <f>VLOOKUP(B21,'[1]Brokers'!$B$9:$W$67,22,0)</f>
        <v>0</v>
      </c>
      <c r="I21" s="17">
        <f>VLOOKUP(B21,'[2]Brokers'!$B$9:$R$67,17,0)</f>
        <v>0</v>
      </c>
      <c r="J21" s="17">
        <f>VLOOKUP(B21,'[2]Brokers'!$B$9:$M$67,12,0)</f>
        <v>0</v>
      </c>
      <c r="K21" s="17">
        <v>0</v>
      </c>
      <c r="L21" s="17">
        <v>0</v>
      </c>
      <c r="M21" s="18">
        <f>L21+I21+J21+H21+G21</f>
        <v>28142035</v>
      </c>
      <c r="N21" s="31">
        <f>VLOOKUP(B21,'[3]Sheet8'!$B$9:$Z$67,25,0)</f>
        <v>7821955021.740001</v>
      </c>
      <c r="O21" s="34">
        <f>N21/$N$75</f>
        <v>0.04612534701325969</v>
      </c>
      <c r="P21" s="36"/>
      <c r="Q21" s="10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552480879</v>
      </c>
      <c r="H22" s="17">
        <f>VLOOKUP(B22,'[1]Brokers'!$B$9:$W$67,22,0)</f>
        <v>141461700</v>
      </c>
      <c r="I22" s="17">
        <f>VLOOKUP(B22,'[2]Brokers'!$B$9:$R$67,17,0)</f>
        <v>0</v>
      </c>
      <c r="J22" s="17">
        <f>VLOOKUP(B22,'[2]Brokers'!$B$9:$M$67,12,0)</f>
        <v>0</v>
      </c>
      <c r="K22" s="17">
        <v>0</v>
      </c>
      <c r="L22" s="17">
        <v>0</v>
      </c>
      <c r="M22" s="18">
        <f>L22+I22+J22+H22+G22</f>
        <v>693942579</v>
      </c>
      <c r="N22" s="31">
        <f>VLOOKUP(B22,'[3]Sheet8'!$B$9:$Z$67,25,0)</f>
        <v>7808232616.190001</v>
      </c>
      <c r="O22" s="34">
        <f>N22/$N$75</f>
        <v>0.04604442725392954</v>
      </c>
      <c r="P22" s="36"/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406622896</v>
      </c>
      <c r="H23" s="17">
        <f>VLOOKUP(B23,'[1]Brokers'!$B$9:$W$67,22,0)</f>
        <v>0</v>
      </c>
      <c r="I23" s="17">
        <f>VLOOKUP(B23,'[2]Brokers'!$B$9:$R$67,17,0)</f>
        <v>0</v>
      </c>
      <c r="J23" s="17">
        <f>VLOOKUP(B23,'[2]Brokers'!$B$9:$M$67,12,0)</f>
        <v>0</v>
      </c>
      <c r="K23" s="17">
        <v>0</v>
      </c>
      <c r="L23" s="17">
        <v>0</v>
      </c>
      <c r="M23" s="18">
        <f>L23+I23+J23+H23+G23</f>
        <v>406622896</v>
      </c>
      <c r="N23" s="31">
        <f>VLOOKUP(B23,'[3]Sheet8'!$B$9:$Z$67,25,0)</f>
        <v>5258526914.419999</v>
      </c>
      <c r="O23" s="34">
        <f>N23/$N$75</f>
        <v>0.03100904799785367</v>
      </c>
      <c r="P23" s="36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239869116</v>
      </c>
      <c r="H24" s="17">
        <f>VLOOKUP(B24,'[1]Brokers'!$B$9:$W$67,22,0)</f>
        <v>0</v>
      </c>
      <c r="I24" s="17">
        <f>VLOOKUP(B24,'[2]Brokers'!$B$9:$R$67,17,0)</f>
        <v>0</v>
      </c>
      <c r="J24" s="17">
        <f>VLOOKUP(B24,'[2]Brokers'!$B$9:$M$67,12,0)</f>
        <v>0</v>
      </c>
      <c r="K24" s="17">
        <v>0</v>
      </c>
      <c r="L24" s="17">
        <v>0</v>
      </c>
      <c r="M24" s="18">
        <f>L24+I24+J24+H24+G24</f>
        <v>239869116</v>
      </c>
      <c r="N24" s="31">
        <f>VLOOKUP(B24,'[3]Sheet8'!$B$9:$Z$67,25,0)</f>
        <v>4523654469.34</v>
      </c>
      <c r="O24" s="34">
        <f>N24/$N$75</f>
        <v>0.026675572997602728</v>
      </c>
      <c r="P24" s="36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173233864</v>
      </c>
      <c r="H25" s="17">
        <f>VLOOKUP(B25,'[1]Brokers'!$B$9:$W$67,22,0)</f>
        <v>0</v>
      </c>
      <c r="I25" s="17">
        <f>VLOOKUP(B25,'[2]Brokers'!$B$9:$R$67,17,0)</f>
        <v>0</v>
      </c>
      <c r="J25" s="17">
        <f>VLOOKUP(B25,'[2]Brokers'!$B$9:$M$67,12,0)</f>
        <v>0</v>
      </c>
      <c r="K25" s="17">
        <v>0</v>
      </c>
      <c r="L25" s="17">
        <v>0</v>
      </c>
      <c r="M25" s="18">
        <f>L25+I25+J25+H25+G25</f>
        <v>173233864</v>
      </c>
      <c r="N25" s="31">
        <f>VLOOKUP(B25,'[3]Sheet8'!$B$9:$Z$67,25,0)</f>
        <v>3845095100.950001</v>
      </c>
      <c r="O25" s="34">
        <f>N25/$N$75</f>
        <v>0.022674171014454455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119094213</v>
      </c>
      <c r="H26" s="17">
        <f>VLOOKUP(B26,'[1]Brokers'!$B$9:$W$67,22,0)</f>
        <v>0</v>
      </c>
      <c r="I26" s="17">
        <f>VLOOKUP(B26,'[2]Brokers'!$B$9:$R$67,17,0)</f>
        <v>0</v>
      </c>
      <c r="J26" s="17">
        <f>VLOOKUP(B26,'[2]Brokers'!$B$9:$M$67,12,0)</f>
        <v>0</v>
      </c>
      <c r="K26" s="17">
        <v>0</v>
      </c>
      <c r="L26" s="17">
        <v>0</v>
      </c>
      <c r="M26" s="18">
        <f>L26+I26+J26+H26+G26</f>
        <v>119094213</v>
      </c>
      <c r="N26" s="31">
        <f>VLOOKUP(B26,'[3]Sheet8'!$B$9:$Z$67,25,0)</f>
        <v>2682232891.6800003</v>
      </c>
      <c r="O26" s="34">
        <f>N26/$N$75</f>
        <v>0.01581687986638379</v>
      </c>
      <c r="P26" s="36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26854175</v>
      </c>
      <c r="H27" s="17">
        <f>VLOOKUP(B27,'[1]Brokers'!$B$9:$W$67,22,0)</f>
        <v>0</v>
      </c>
      <c r="I27" s="17">
        <f>VLOOKUP(B27,'[2]Brokers'!$B$9:$R$67,17,0)</f>
        <v>0</v>
      </c>
      <c r="J27" s="17">
        <f>VLOOKUP(B27,'[2]Brokers'!$B$9:$M$67,12,0)</f>
        <v>0</v>
      </c>
      <c r="K27" s="17">
        <v>0</v>
      </c>
      <c r="L27" s="17">
        <v>0</v>
      </c>
      <c r="M27" s="18">
        <f>L27+I27+J27+H27+G27</f>
        <v>26854175</v>
      </c>
      <c r="N27" s="31">
        <f>VLOOKUP(B27,'[3]Sheet8'!$B$9:$Z$67,25,0)</f>
        <v>1314626978.5699997</v>
      </c>
      <c r="O27" s="34">
        <f>N27/$N$75</f>
        <v>0.007752233988945318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212641309</v>
      </c>
      <c r="H28" s="17">
        <f>VLOOKUP(B28,'[1]Brokers'!$B$9:$W$67,22,0)</f>
        <v>0</v>
      </c>
      <c r="I28" s="17">
        <f>VLOOKUP(B28,'[2]Brokers'!$B$9:$R$67,17,0)</f>
        <v>0</v>
      </c>
      <c r="J28" s="17">
        <f>VLOOKUP(B28,'[2]Brokers'!$B$9:$M$67,12,0)</f>
        <v>0</v>
      </c>
      <c r="K28" s="17">
        <v>0</v>
      </c>
      <c r="L28" s="17">
        <v>0</v>
      </c>
      <c r="M28" s="18">
        <f>L28+I28+J28+H28+G28</f>
        <v>212641309</v>
      </c>
      <c r="N28" s="31">
        <f>VLOOKUP(B28,'[3]Sheet8'!$B$9:$Z$67,25,0)</f>
        <v>915199212.4</v>
      </c>
      <c r="O28" s="34">
        <f>N28/$N$75</f>
        <v>0.005396845307967706</v>
      </c>
      <c r="P28" s="36"/>
    </row>
    <row r="29" spans="1:16" ht="15">
      <c r="A29" s="12">
        <v>14</v>
      </c>
      <c r="B29" s="13" t="s">
        <v>108</v>
      </c>
      <c r="C29" s="14" t="s">
        <v>109</v>
      </c>
      <c r="D29" s="15" t="s">
        <v>14</v>
      </c>
      <c r="E29" s="16"/>
      <c r="F29" s="16"/>
      <c r="G29" s="17">
        <f>VLOOKUP(B29,'[1]Brokers'!$B$9:$H$67,7,0)</f>
        <v>2521550</v>
      </c>
      <c r="H29" s="17">
        <f>VLOOKUP(B29,'[1]Brokers'!$B$9:$W$67,22,0)</f>
        <v>0</v>
      </c>
      <c r="I29" s="17">
        <f>VLOOKUP(B29,'[2]Brokers'!$B$9:$R$67,17,0)</f>
        <v>0</v>
      </c>
      <c r="J29" s="17">
        <f>VLOOKUP(B29,'[2]Brokers'!$B$9:$M$67,12,0)</f>
        <v>0</v>
      </c>
      <c r="K29" s="17">
        <v>0</v>
      </c>
      <c r="L29" s="17">
        <v>0</v>
      </c>
      <c r="M29" s="18">
        <f>L29+I29+J29+H29+G29</f>
        <v>2521550</v>
      </c>
      <c r="N29" s="31">
        <f>VLOOKUP(B29,'[3]Sheet8'!$B$9:$Z$67,25,0)</f>
        <v>848355802.01</v>
      </c>
      <c r="O29" s="34">
        <f>N29/$N$75</f>
        <v>0.005002675884694467</v>
      </c>
      <c r="P29" s="36"/>
    </row>
    <row r="30" spans="1:16" ht="15">
      <c r="A30" s="12">
        <v>15</v>
      </c>
      <c r="B30" s="13" t="s">
        <v>79</v>
      </c>
      <c r="C30" s="14" t="s">
        <v>136</v>
      </c>
      <c r="D30" s="15" t="s">
        <v>14</v>
      </c>
      <c r="E30" s="16"/>
      <c r="F30" s="16"/>
      <c r="G30" s="17">
        <f>VLOOKUP(B30,'[1]Brokers'!$B$9:$H$67,7,0)</f>
        <v>102284257</v>
      </c>
      <c r="H30" s="17">
        <f>VLOOKUP(B30,'[1]Brokers'!$B$9:$W$67,22,0)</f>
        <v>0</v>
      </c>
      <c r="I30" s="17">
        <f>VLOOKUP(B30,'[2]Brokers'!$B$9:$R$67,17,0)</f>
        <v>0</v>
      </c>
      <c r="J30" s="17">
        <f>VLOOKUP(B30,'[2]Brokers'!$B$9:$M$67,12,0)</f>
        <v>0</v>
      </c>
      <c r="K30" s="17">
        <v>0</v>
      </c>
      <c r="L30" s="17">
        <v>0</v>
      </c>
      <c r="M30" s="18">
        <f>L30+I30+J30+H30+G30</f>
        <v>102284257</v>
      </c>
      <c r="N30" s="31">
        <f>VLOOKUP(B30,'[3]Sheet8'!$B$9:$Z$67,25,0)</f>
        <v>735824266.75</v>
      </c>
      <c r="O30" s="34">
        <f>N30/$N$75</f>
        <v>0.00433908780481214</v>
      </c>
      <c r="P30" s="36"/>
    </row>
    <row r="31" spans="1:16" ht="1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VLOOKUP(B31,'[1]Brokers'!$B$9:$H$67,7,0)</f>
        <v>20068271</v>
      </c>
      <c r="H31" s="17">
        <f>VLOOKUP(B31,'[1]Brokers'!$B$9:$W$67,22,0)</f>
        <v>0</v>
      </c>
      <c r="I31" s="17">
        <f>VLOOKUP(B31,'[2]Brokers'!$B$9:$R$67,17,0)</f>
        <v>0</v>
      </c>
      <c r="J31" s="17">
        <f>VLOOKUP(B31,'[2]Brokers'!$B$9:$M$67,12,0)</f>
        <v>0</v>
      </c>
      <c r="K31" s="17">
        <v>0</v>
      </c>
      <c r="L31" s="17">
        <v>0</v>
      </c>
      <c r="M31" s="18">
        <f>L31+I31+J31+H31+G31</f>
        <v>20068271</v>
      </c>
      <c r="N31" s="31">
        <f>VLOOKUP(B31,'[3]Sheet8'!$B$9:$Z$67,25,0)</f>
        <v>723390045.3399999</v>
      </c>
      <c r="O31" s="34">
        <f>N31/$N$75</f>
        <v>0.0042657643484918335</v>
      </c>
      <c r="P31" s="36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79639864</v>
      </c>
      <c r="H32" s="17">
        <f>VLOOKUP(B32,'[1]Brokers'!$B$9:$W$67,22,0)</f>
        <v>0</v>
      </c>
      <c r="I32" s="17">
        <f>VLOOKUP(B32,'[2]Brokers'!$B$9:$R$67,17,0)</f>
        <v>0</v>
      </c>
      <c r="J32" s="17">
        <f>VLOOKUP(B32,'[2]Brokers'!$B$9:$M$67,12,0)</f>
        <v>0</v>
      </c>
      <c r="K32" s="17">
        <v>0</v>
      </c>
      <c r="L32" s="17">
        <v>0</v>
      </c>
      <c r="M32" s="18">
        <f>L32+I32+J32+H32+G32</f>
        <v>79639864</v>
      </c>
      <c r="N32" s="31">
        <f>VLOOKUP(B32,'[3]Sheet8'!$B$9:$Z$67,25,0)</f>
        <v>655893855.7</v>
      </c>
      <c r="O32" s="34">
        <f>N32/$N$75</f>
        <v>0.0038677455462148005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7625250</v>
      </c>
      <c r="H33" s="17">
        <f>VLOOKUP(B33,'[1]Brokers'!$B$9:$W$67,22,0)</f>
        <v>0</v>
      </c>
      <c r="I33" s="17">
        <f>VLOOKUP(B33,'[2]Brokers'!$B$9:$R$67,17,0)</f>
        <v>0</v>
      </c>
      <c r="J33" s="17">
        <f>VLOOKUP(B33,'[2]Brokers'!$B$9:$M$67,12,0)</f>
        <v>0</v>
      </c>
      <c r="K33" s="17">
        <v>0</v>
      </c>
      <c r="L33" s="17">
        <v>0</v>
      </c>
      <c r="M33" s="18">
        <f>L33+I33+J33+H33+G33</f>
        <v>7625250</v>
      </c>
      <c r="N33" s="31">
        <f>VLOOKUP(B33,'[3]Sheet8'!$B$9:$Z$67,25,0)</f>
        <v>641967927.77</v>
      </c>
      <c r="O33" s="34">
        <f>N33/$N$75</f>
        <v>0.003785625634189276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VLOOKUP(B34,'[1]Brokers'!$B$9:$H$67,7,0)</f>
        <v>18103988</v>
      </c>
      <c r="H34" s="17">
        <f>VLOOKUP(B34,'[1]Brokers'!$B$9:$W$67,22,0)</f>
        <v>0</v>
      </c>
      <c r="I34" s="17">
        <f>VLOOKUP(B34,'[2]Brokers'!$B$9:$R$67,17,0)</f>
        <v>0</v>
      </c>
      <c r="J34" s="17">
        <f>VLOOKUP(B34,'[2]Brokers'!$B$9:$M$67,12,0)</f>
        <v>0</v>
      </c>
      <c r="K34" s="17">
        <v>0</v>
      </c>
      <c r="L34" s="17">
        <v>0</v>
      </c>
      <c r="M34" s="18">
        <f>L34+I34+J34+H34+G34</f>
        <v>18103988</v>
      </c>
      <c r="N34" s="31">
        <f>VLOOKUP(B34,'[3]Sheet8'!$B$9:$Z$67,25,0)</f>
        <v>519548886.46000004</v>
      </c>
      <c r="O34" s="34">
        <f>N34/$N$75</f>
        <v>0.0030637318434732276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VLOOKUP(B35,'[1]Brokers'!$B$9:$H$67,7,0)</f>
        <v>12066468</v>
      </c>
      <c r="H35" s="17">
        <f>VLOOKUP(B35,'[1]Brokers'!$B$9:$W$67,22,0)</f>
        <v>0</v>
      </c>
      <c r="I35" s="17">
        <f>VLOOKUP(B35,'[2]Brokers'!$B$9:$R$67,17,0)</f>
        <v>0</v>
      </c>
      <c r="J35" s="17">
        <f>VLOOKUP(B35,'[2]Brokers'!$B$9:$M$67,12,0)</f>
        <v>0</v>
      </c>
      <c r="K35" s="17">
        <v>0</v>
      </c>
      <c r="L35" s="17">
        <v>0</v>
      </c>
      <c r="M35" s="18">
        <f>L35+I35+J35+H35+G35</f>
        <v>12066468</v>
      </c>
      <c r="N35" s="31">
        <f>VLOOKUP(B35,'[3]Sheet8'!$B$9:$Z$67,25,0)</f>
        <v>516886718.98</v>
      </c>
      <c r="O35" s="34">
        <f>N35/$N$75</f>
        <v>0.0030480332874880385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4344754</v>
      </c>
      <c r="H36" s="17">
        <f>VLOOKUP(B36,'[1]Brokers'!$B$9:$W$67,22,0)</f>
        <v>0</v>
      </c>
      <c r="I36" s="17">
        <f>VLOOKUP(B36,'[2]Brokers'!$B$9:$R$67,17,0)</f>
        <v>0</v>
      </c>
      <c r="J36" s="17">
        <f>VLOOKUP(B36,'[2]Brokers'!$B$9:$M$67,12,0)</f>
        <v>0</v>
      </c>
      <c r="K36" s="17">
        <v>0</v>
      </c>
      <c r="L36" s="17">
        <v>0</v>
      </c>
      <c r="M36" s="18">
        <f>L36+I36+J36+H36+G36</f>
        <v>4344754</v>
      </c>
      <c r="N36" s="31">
        <f>VLOOKUP(B36,'[3]Sheet8'!$B$9:$Z$67,25,0)</f>
        <v>435015426.31000006</v>
      </c>
      <c r="O36" s="34">
        <f>N36/$N$75</f>
        <v>0.0025652458290672097</v>
      </c>
      <c r="P36" s="36"/>
    </row>
    <row r="37" spans="1:16" ht="15">
      <c r="A37" s="12">
        <v>22</v>
      </c>
      <c r="B37" s="13" t="s">
        <v>55</v>
      </c>
      <c r="C37" s="14" t="s">
        <v>56</v>
      </c>
      <c r="D37" s="15" t="s">
        <v>14</v>
      </c>
      <c r="E37" s="16"/>
      <c r="F37" s="16"/>
      <c r="G37" s="17">
        <f>VLOOKUP(B37,'[1]Brokers'!$B$9:$H$67,7,0)</f>
        <v>15578587</v>
      </c>
      <c r="H37" s="17">
        <f>VLOOKUP(B37,'[1]Brokers'!$B$9:$W$67,22,0)</f>
        <v>0</v>
      </c>
      <c r="I37" s="17">
        <f>VLOOKUP(B37,'[2]Brokers'!$B$9:$R$67,17,0)</f>
        <v>0</v>
      </c>
      <c r="J37" s="17">
        <f>VLOOKUP(B37,'[2]Brokers'!$B$9:$M$67,12,0)</f>
        <v>0</v>
      </c>
      <c r="K37" s="17">
        <v>0</v>
      </c>
      <c r="L37" s="17">
        <v>0</v>
      </c>
      <c r="M37" s="18">
        <f>L37+I37+J37+H37+G37</f>
        <v>15578587</v>
      </c>
      <c r="N37" s="31">
        <f>VLOOKUP(B37,'[3]Sheet8'!$B$9:$Z$67,25,0)</f>
        <v>356582245.91999996</v>
      </c>
      <c r="O37" s="34">
        <f>N37/$N$75</f>
        <v>0.002102732601518942</v>
      </c>
      <c r="P37" s="36"/>
    </row>
    <row r="38" spans="1:16" ht="15">
      <c r="A38" s="12">
        <v>23</v>
      </c>
      <c r="B38" s="13" t="s">
        <v>69</v>
      </c>
      <c r="C38" s="14" t="s">
        <v>70</v>
      </c>
      <c r="D38" s="15" t="s">
        <v>14</v>
      </c>
      <c r="E38" s="16"/>
      <c r="F38" s="16"/>
      <c r="G38" s="17">
        <f>VLOOKUP(B38,'[1]Brokers'!$B$9:$H$67,7,0)</f>
        <v>17274751</v>
      </c>
      <c r="H38" s="17">
        <f>VLOOKUP(B38,'[1]Brokers'!$B$9:$W$67,22,0)</f>
        <v>0</v>
      </c>
      <c r="I38" s="17">
        <f>VLOOKUP(B38,'[2]Brokers'!$B$9:$R$67,17,0)</f>
        <v>0</v>
      </c>
      <c r="J38" s="17">
        <f>VLOOKUP(B38,'[2]Brokers'!$B$9:$M$67,12,0)</f>
        <v>0</v>
      </c>
      <c r="K38" s="17">
        <v>0</v>
      </c>
      <c r="L38" s="17">
        <v>0</v>
      </c>
      <c r="M38" s="18">
        <f>L38+I38+J38+H38+G38</f>
        <v>17274751</v>
      </c>
      <c r="N38" s="31">
        <f>VLOOKUP(B38,'[3]Sheet8'!$B$9:$Z$67,25,0)</f>
        <v>324043319.84</v>
      </c>
      <c r="O38" s="34">
        <f>N38/$N$75</f>
        <v>0.0019108535568673995</v>
      </c>
      <c r="P38" s="36"/>
    </row>
    <row r="39" spans="1:16" ht="15">
      <c r="A39" s="12">
        <v>24</v>
      </c>
      <c r="B39" s="13" t="s">
        <v>17</v>
      </c>
      <c r="C39" s="14" t="s">
        <v>18</v>
      </c>
      <c r="D39" s="15" t="s">
        <v>14</v>
      </c>
      <c r="E39" s="16" t="s">
        <v>14</v>
      </c>
      <c r="F39" s="16" t="s">
        <v>14</v>
      </c>
      <c r="G39" s="17">
        <f>VLOOKUP(B39,'[1]Brokers'!$B$9:$H$67,7,0)</f>
        <v>7698843</v>
      </c>
      <c r="H39" s="17">
        <f>VLOOKUP(B39,'[1]Brokers'!$B$9:$W$67,22,0)</f>
        <v>0</v>
      </c>
      <c r="I39" s="17">
        <f>VLOOKUP(B39,'[2]Brokers'!$B$9:$R$67,17,0)</f>
        <v>0</v>
      </c>
      <c r="J39" s="17">
        <f>VLOOKUP(B39,'[2]Brokers'!$B$9:$M$67,12,0)</f>
        <v>0</v>
      </c>
      <c r="K39" s="17">
        <v>0</v>
      </c>
      <c r="L39" s="17">
        <v>0</v>
      </c>
      <c r="M39" s="18">
        <f>L39+I39+J39+H39+G39</f>
        <v>7698843</v>
      </c>
      <c r="N39" s="31">
        <f>VLOOKUP(B39,'[3]Sheet8'!$B$9:$Z$67,25,0)</f>
        <v>319785316.32000005</v>
      </c>
      <c r="O39" s="34">
        <f>N39/$N$75</f>
        <v>0.0018857445030058258</v>
      </c>
      <c r="P39" s="36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VLOOKUP(B40,'[1]Brokers'!$B$9:$H$67,7,0)</f>
        <v>0</v>
      </c>
      <c r="H40" s="17">
        <f>VLOOKUP(B40,'[1]Brokers'!$B$9:$W$67,22,0)</f>
        <v>0</v>
      </c>
      <c r="I40" s="17">
        <f>VLOOKUP(B40,'[2]Brokers'!$B$9:$R$67,17,0)</f>
        <v>0</v>
      </c>
      <c r="J40" s="17">
        <f>VLOOKUP(B40,'[2]Brokers'!$B$9:$M$67,12,0)</f>
        <v>0</v>
      </c>
      <c r="K40" s="17">
        <v>0</v>
      </c>
      <c r="L40" s="17">
        <v>0</v>
      </c>
      <c r="M40" s="18">
        <f>L40+I40+J40+H40+G40</f>
        <v>0</v>
      </c>
      <c r="N40" s="31">
        <f>VLOOKUP(B40,'[3]Sheet8'!$B$9:$Z$67,25,0)</f>
        <v>300595821.88000005</v>
      </c>
      <c r="O40" s="34">
        <f>N40/$N$75</f>
        <v>0.001772585824952328</v>
      </c>
      <c r="P40" s="36"/>
    </row>
    <row r="41" spans="1:16" ht="15">
      <c r="A41" s="12">
        <v>26</v>
      </c>
      <c r="B41" s="13" t="s">
        <v>94</v>
      </c>
      <c r="C41" s="14" t="s">
        <v>95</v>
      </c>
      <c r="D41" s="15" t="s">
        <v>14</v>
      </c>
      <c r="E41" s="16" t="s">
        <v>14</v>
      </c>
      <c r="F41" s="16" t="s">
        <v>14</v>
      </c>
      <c r="G41" s="17">
        <f>VLOOKUP(B41,'[1]Brokers'!$B$9:$H$67,7,0)</f>
        <v>11706742</v>
      </c>
      <c r="H41" s="17">
        <f>VLOOKUP(B41,'[1]Brokers'!$B$9:$W$67,22,0)</f>
        <v>0</v>
      </c>
      <c r="I41" s="17">
        <f>VLOOKUP(B41,'[2]Brokers'!$B$9:$R$67,17,0)</f>
        <v>0</v>
      </c>
      <c r="J41" s="17">
        <f>VLOOKUP(B41,'[2]Brokers'!$B$9:$M$67,12,0)</f>
        <v>0</v>
      </c>
      <c r="K41" s="17">
        <v>0</v>
      </c>
      <c r="L41" s="17">
        <v>0</v>
      </c>
      <c r="M41" s="18">
        <f>L41+I41+J41+H41+G41</f>
        <v>11706742</v>
      </c>
      <c r="N41" s="31">
        <f>VLOOKUP(B41,'[3]Sheet8'!$B$9:$Z$67,25,0)</f>
        <v>252588455.57</v>
      </c>
      <c r="O41" s="34">
        <f>N41/$N$75</f>
        <v>0.0014894908155733504</v>
      </c>
      <c r="P41" s="36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VLOOKUP(B42,'[1]Brokers'!$B$9:$H$67,7,0)</f>
        <v>6822809</v>
      </c>
      <c r="H42" s="17">
        <f>VLOOKUP(B42,'[1]Brokers'!$B$9:$W$67,22,0)</f>
        <v>0</v>
      </c>
      <c r="I42" s="17">
        <f>VLOOKUP(B42,'[2]Brokers'!$B$9:$R$67,17,0)</f>
        <v>0</v>
      </c>
      <c r="J42" s="17">
        <f>VLOOKUP(B42,'[2]Brokers'!$B$9:$M$67,12,0)</f>
        <v>0</v>
      </c>
      <c r="K42" s="17">
        <v>0</v>
      </c>
      <c r="L42" s="17">
        <v>0</v>
      </c>
      <c r="M42" s="18">
        <f>L42+I42+J42+H42+G42</f>
        <v>6822809</v>
      </c>
      <c r="N42" s="31">
        <f>VLOOKUP(B42,'[3]Sheet8'!$B$9:$Z$67,25,0)</f>
        <v>248013461.36</v>
      </c>
      <c r="O42" s="34">
        <f>N42/$N$75</f>
        <v>0.0014625124968623128</v>
      </c>
      <c r="P42" s="36"/>
    </row>
    <row r="43" spans="1:16" ht="15">
      <c r="A43" s="12">
        <v>28</v>
      </c>
      <c r="B43" s="13" t="s">
        <v>122</v>
      </c>
      <c r="C43" s="14" t="s">
        <v>123</v>
      </c>
      <c r="D43" s="15" t="s">
        <v>14</v>
      </c>
      <c r="E43" s="16"/>
      <c r="F43" s="16"/>
      <c r="G43" s="17">
        <f>VLOOKUP(B43,'[1]Brokers'!$B$9:$H$67,7,0)</f>
        <v>16157390</v>
      </c>
      <c r="H43" s="17">
        <f>VLOOKUP(B43,'[1]Brokers'!$B$9:$W$67,22,0)</f>
        <v>0</v>
      </c>
      <c r="I43" s="17">
        <f>VLOOKUP(B43,'[2]Brokers'!$B$9:$R$67,17,0)</f>
        <v>0</v>
      </c>
      <c r="J43" s="17">
        <f>VLOOKUP(B43,'[2]Brokers'!$B$9:$M$67,12,0)</f>
        <v>0</v>
      </c>
      <c r="K43" s="17">
        <v>0</v>
      </c>
      <c r="L43" s="17">
        <v>0</v>
      </c>
      <c r="M43" s="18">
        <f>L43+I43+J43+H43+G43</f>
        <v>16157390</v>
      </c>
      <c r="N43" s="31">
        <f>VLOOKUP(B43,'[3]Sheet8'!$B$9:$Z$67,25,0)</f>
        <v>237931328.45999998</v>
      </c>
      <c r="O43" s="34">
        <f>N43/$N$75</f>
        <v>0.0014030590894528114</v>
      </c>
      <c r="P43" s="36"/>
    </row>
    <row r="44" spans="1:16" ht="1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VLOOKUP(B44,'[1]Brokers'!$B$9:$H$67,7,0)</f>
        <v>13512289</v>
      </c>
      <c r="H44" s="17">
        <f>VLOOKUP(B44,'[1]Brokers'!$B$9:$W$67,22,0)</f>
        <v>0</v>
      </c>
      <c r="I44" s="17">
        <f>VLOOKUP(B44,'[2]Brokers'!$B$9:$R$67,17,0)</f>
        <v>0</v>
      </c>
      <c r="J44" s="17">
        <f>VLOOKUP(B44,'[2]Brokers'!$B$9:$M$67,12,0)</f>
        <v>0</v>
      </c>
      <c r="K44" s="17">
        <v>0</v>
      </c>
      <c r="L44" s="17">
        <v>0</v>
      </c>
      <c r="M44" s="18">
        <f>L44+I44+J44+H44+G44</f>
        <v>13512289</v>
      </c>
      <c r="N44" s="31">
        <f>VLOOKUP(B44,'[3]Sheet8'!$B$9:$Z$67,25,0)</f>
        <v>210132633.95</v>
      </c>
      <c r="O44" s="34">
        <f>N44/$N$75</f>
        <v>0.001239132752977392</v>
      </c>
      <c r="P44" s="36"/>
    </row>
    <row r="45" spans="1:16" ht="15">
      <c r="A45" s="12">
        <v>30</v>
      </c>
      <c r="B45" s="13" t="s">
        <v>75</v>
      </c>
      <c r="C45" s="14" t="s">
        <v>76</v>
      </c>
      <c r="D45" s="15" t="s">
        <v>14</v>
      </c>
      <c r="E45" s="16"/>
      <c r="F45" s="16"/>
      <c r="G45" s="17">
        <f>VLOOKUP(B45,'[1]Brokers'!$B$9:$H$67,7,0)</f>
        <v>159693377</v>
      </c>
      <c r="H45" s="17">
        <f>VLOOKUP(B45,'[1]Brokers'!$B$9:$W$67,22,0)</f>
        <v>0</v>
      </c>
      <c r="I45" s="17">
        <f>VLOOKUP(B45,'[2]Brokers'!$B$9:$R$67,17,0)</f>
        <v>0</v>
      </c>
      <c r="J45" s="17">
        <f>VLOOKUP(B45,'[2]Brokers'!$B$9:$M$67,12,0)</f>
        <v>0</v>
      </c>
      <c r="K45" s="17">
        <v>0</v>
      </c>
      <c r="L45" s="17">
        <v>0</v>
      </c>
      <c r="M45" s="18">
        <f>L45+I45+J45+H45+G45</f>
        <v>159693377</v>
      </c>
      <c r="N45" s="31">
        <f>VLOOKUP(B45,'[3]Sheet8'!$B$9:$Z$67,25,0)</f>
        <v>171910562</v>
      </c>
      <c r="O45" s="34">
        <f>N45/$N$75</f>
        <v>0.0010137407215275172</v>
      </c>
      <c r="P45" s="36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VLOOKUP(B46,'[1]Brokers'!$B$9:$H$67,7,0)</f>
        <v>7820018</v>
      </c>
      <c r="H46" s="17">
        <f>VLOOKUP(B46,'[1]Brokers'!$B$9:$W$67,22,0)</f>
        <v>0</v>
      </c>
      <c r="I46" s="17">
        <f>VLOOKUP(B46,'[2]Brokers'!$B$9:$R$67,17,0)</f>
        <v>0</v>
      </c>
      <c r="J46" s="17">
        <f>VLOOKUP(B46,'[2]Brokers'!$B$9:$M$67,12,0)</f>
        <v>0</v>
      </c>
      <c r="K46" s="17">
        <v>0</v>
      </c>
      <c r="L46" s="17">
        <v>0</v>
      </c>
      <c r="M46" s="18">
        <f>L46+I46+J46+H46+G46</f>
        <v>7820018</v>
      </c>
      <c r="N46" s="31">
        <f>VLOOKUP(B46,'[3]Sheet8'!$B$9:$Z$67,25,0)</f>
        <v>149570482.82999998</v>
      </c>
      <c r="O46" s="34">
        <f>N46/$N$75</f>
        <v>0.0008820033360329734</v>
      </c>
      <c r="P46" s="36"/>
    </row>
    <row r="47" spans="1:16" ht="15">
      <c r="A47" s="12">
        <v>32</v>
      </c>
      <c r="B47" s="13" t="s">
        <v>80</v>
      </c>
      <c r="C47" s="14" t="s">
        <v>81</v>
      </c>
      <c r="D47" s="15" t="s">
        <v>14</v>
      </c>
      <c r="E47" s="16"/>
      <c r="F47" s="16"/>
      <c r="G47" s="17">
        <f>VLOOKUP(B47,'[1]Brokers'!$B$9:$H$67,7,0)</f>
        <v>4615256</v>
      </c>
      <c r="H47" s="17">
        <f>VLOOKUP(B47,'[1]Brokers'!$B$9:$W$67,22,0)</f>
        <v>0</v>
      </c>
      <c r="I47" s="17">
        <f>VLOOKUP(B47,'[2]Brokers'!$B$9:$R$67,17,0)</f>
        <v>0</v>
      </c>
      <c r="J47" s="17">
        <f>VLOOKUP(B47,'[2]Brokers'!$B$9:$M$67,12,0)</f>
        <v>0</v>
      </c>
      <c r="K47" s="17">
        <v>0</v>
      </c>
      <c r="L47" s="17">
        <v>0</v>
      </c>
      <c r="M47" s="18">
        <f>L47+I47+J47+H47+G47</f>
        <v>4615256</v>
      </c>
      <c r="N47" s="31">
        <f>VLOOKUP(B47,'[3]Sheet8'!$B$9:$Z$67,25,0)</f>
        <v>125236740.14000002</v>
      </c>
      <c r="O47" s="34">
        <f>N47/$N$75</f>
        <v>0.0007385095007209492</v>
      </c>
      <c r="P47" s="36"/>
    </row>
    <row r="48" spans="1:16" ht="15">
      <c r="A48" s="12">
        <v>33</v>
      </c>
      <c r="B48" s="13" t="s">
        <v>49</v>
      </c>
      <c r="C48" s="14" t="s">
        <v>50</v>
      </c>
      <c r="D48" s="15" t="s">
        <v>14</v>
      </c>
      <c r="E48" s="16"/>
      <c r="F48" s="16"/>
      <c r="G48" s="17">
        <f>VLOOKUP(B48,'[1]Brokers'!$B$9:$H$67,7,0)</f>
        <v>2301823</v>
      </c>
      <c r="H48" s="17">
        <f>VLOOKUP(B48,'[1]Brokers'!$B$9:$W$67,22,0)</f>
        <v>0</v>
      </c>
      <c r="I48" s="17">
        <f>VLOOKUP(B48,'[2]Brokers'!$B$9:$R$67,17,0)</f>
        <v>0</v>
      </c>
      <c r="J48" s="17">
        <f>VLOOKUP(B48,'[2]Brokers'!$B$9:$M$67,12,0)</f>
        <v>0</v>
      </c>
      <c r="K48" s="17">
        <v>0</v>
      </c>
      <c r="L48" s="17">
        <v>0</v>
      </c>
      <c r="M48" s="18">
        <f>L48+I48+J48+H48+G48</f>
        <v>2301823</v>
      </c>
      <c r="N48" s="31">
        <f>VLOOKUP(B48,'[3]Sheet8'!$B$9:$Z$67,25,0)</f>
        <v>120450019.91</v>
      </c>
      <c r="O48" s="34">
        <f>N48/$N$75</f>
        <v>0.0007102826532064226</v>
      </c>
      <c r="P48" s="36"/>
    </row>
    <row r="49" spans="1:16" ht="15">
      <c r="A49" s="12">
        <v>34</v>
      </c>
      <c r="B49" s="13" t="s">
        <v>39</v>
      </c>
      <c r="C49" s="14" t="s">
        <v>40</v>
      </c>
      <c r="D49" s="15" t="s">
        <v>14</v>
      </c>
      <c r="E49" s="16"/>
      <c r="F49" s="16"/>
      <c r="G49" s="17">
        <f>VLOOKUP(B49,'[1]Brokers'!$B$9:$H$67,7,0)</f>
        <v>1018380</v>
      </c>
      <c r="H49" s="17">
        <f>VLOOKUP(B49,'[1]Brokers'!$B$9:$W$67,22,0)</f>
        <v>0</v>
      </c>
      <c r="I49" s="17">
        <f>VLOOKUP(B49,'[2]Brokers'!$B$9:$R$67,17,0)</f>
        <v>0</v>
      </c>
      <c r="J49" s="17">
        <f>VLOOKUP(B49,'[2]Brokers'!$B$9:$M$67,12,0)</f>
        <v>0</v>
      </c>
      <c r="K49" s="17">
        <v>0</v>
      </c>
      <c r="L49" s="17">
        <v>0</v>
      </c>
      <c r="M49" s="18">
        <f>L49+I49+J49+H49+G49</f>
        <v>1018380</v>
      </c>
      <c r="N49" s="31">
        <f>VLOOKUP(B49,'[3]Sheet8'!$B$9:$Z$67,25,0)</f>
        <v>102607457.4</v>
      </c>
      <c r="O49" s="34">
        <f>N49/$N$75</f>
        <v>0.0006050667084596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VLOOKUP(B50,'[1]Brokers'!$B$9:$H$67,7,0)</f>
        <v>1464500</v>
      </c>
      <c r="H50" s="17">
        <f>VLOOKUP(B50,'[1]Brokers'!$B$9:$W$67,22,0)</f>
        <v>0</v>
      </c>
      <c r="I50" s="17">
        <f>VLOOKUP(B50,'[2]Brokers'!$B$9:$R$67,17,0)</f>
        <v>0</v>
      </c>
      <c r="J50" s="17">
        <f>VLOOKUP(B50,'[2]Brokers'!$B$9:$M$67,12,0)</f>
        <v>0</v>
      </c>
      <c r="K50" s="17">
        <v>0</v>
      </c>
      <c r="L50" s="17">
        <v>0</v>
      </c>
      <c r="M50" s="18">
        <f>L50+I50+J50+H50+G50</f>
        <v>1464500</v>
      </c>
      <c r="N50" s="31">
        <f>VLOOKUP(B50,'[3]Sheet8'!$B$9:$Z$67,25,0)</f>
        <v>78906483.77</v>
      </c>
      <c r="O50" s="34">
        <f>N50/$N$75</f>
        <v>0.0004653042539073261</v>
      </c>
      <c r="P50" s="36"/>
    </row>
    <row r="51" spans="1:17" s="20" customFormat="1" ht="1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VLOOKUP(B51,'[1]Brokers'!$B$9:$H$67,7,0)</f>
        <v>5650047</v>
      </c>
      <c r="H51" s="17">
        <f>VLOOKUP(B51,'[1]Brokers'!$B$9:$W$67,22,0)</f>
        <v>0</v>
      </c>
      <c r="I51" s="17">
        <f>VLOOKUP(B51,'[2]Brokers'!$B$9:$R$67,17,0)</f>
        <v>0</v>
      </c>
      <c r="J51" s="17">
        <f>VLOOKUP(B51,'[2]Brokers'!$B$9:$M$67,12,0)</f>
        <v>0</v>
      </c>
      <c r="K51" s="17">
        <v>0</v>
      </c>
      <c r="L51" s="17">
        <v>0</v>
      </c>
      <c r="M51" s="18">
        <f>L51+I51+J51+H51+G51</f>
        <v>5650047</v>
      </c>
      <c r="N51" s="31">
        <f>VLOOKUP(B51,'[3]Sheet8'!$B$9:$Z$67,25,0)</f>
        <v>77593821.23999998</v>
      </c>
      <c r="O51" s="34">
        <f>N51/$N$75</f>
        <v>0.0004575636040903337</v>
      </c>
      <c r="P51" s="36"/>
      <c r="Q51" s="19"/>
    </row>
    <row r="52" spans="1:16" ht="15">
      <c r="A52" s="12">
        <v>37</v>
      </c>
      <c r="B52" s="13" t="s">
        <v>65</v>
      </c>
      <c r="C52" s="14" t="s">
        <v>66</v>
      </c>
      <c r="D52" s="15" t="s">
        <v>14</v>
      </c>
      <c r="E52" s="16"/>
      <c r="F52" s="16"/>
      <c r="G52" s="17">
        <f>VLOOKUP(B52,'[1]Brokers'!$B$9:$H$67,7,0)</f>
        <v>3536562</v>
      </c>
      <c r="H52" s="17">
        <f>VLOOKUP(B52,'[1]Brokers'!$B$9:$W$67,22,0)</f>
        <v>0</v>
      </c>
      <c r="I52" s="17">
        <f>VLOOKUP(B52,'[2]Brokers'!$B$9:$R$67,17,0)</f>
        <v>0</v>
      </c>
      <c r="J52" s="17">
        <f>VLOOKUP(B52,'[2]Brokers'!$B$9:$M$67,12,0)</f>
        <v>0</v>
      </c>
      <c r="K52" s="17">
        <v>0</v>
      </c>
      <c r="L52" s="17">
        <v>0</v>
      </c>
      <c r="M52" s="18">
        <f>L52+I52+J52+H52+G52</f>
        <v>3536562</v>
      </c>
      <c r="N52" s="31">
        <f>VLOOKUP(B52,'[3]Sheet8'!$B$9:$Z$67,25,0)</f>
        <v>75768603.72</v>
      </c>
      <c r="O52" s="34">
        <f>N52/$N$75</f>
        <v>0.00044680046479194995</v>
      </c>
      <c r="P52" s="36"/>
    </row>
    <row r="53" spans="1:16" ht="15">
      <c r="A53" s="12">
        <v>38</v>
      </c>
      <c r="B53" s="13" t="s">
        <v>84</v>
      </c>
      <c r="C53" s="14" t="s">
        <v>85</v>
      </c>
      <c r="D53" s="15" t="s">
        <v>14</v>
      </c>
      <c r="E53" s="16" t="s">
        <v>14</v>
      </c>
      <c r="F53" s="16"/>
      <c r="G53" s="17">
        <f>VLOOKUP(B53,'[1]Brokers'!$B$9:$H$67,7,0)</f>
        <v>493782</v>
      </c>
      <c r="H53" s="17">
        <f>VLOOKUP(B53,'[1]Brokers'!$B$9:$W$67,22,0)</f>
        <v>0</v>
      </c>
      <c r="I53" s="17">
        <f>VLOOKUP(B53,'[2]Brokers'!$B$9:$R$67,17,0)</f>
        <v>0</v>
      </c>
      <c r="J53" s="17">
        <f>VLOOKUP(B53,'[2]Brokers'!$B$9:$M$67,12,0)</f>
        <v>0</v>
      </c>
      <c r="K53" s="17">
        <v>0</v>
      </c>
      <c r="L53" s="17">
        <v>0</v>
      </c>
      <c r="M53" s="18">
        <f>L53+I53+J53+H53+G53</f>
        <v>493782</v>
      </c>
      <c r="N53" s="31">
        <f>VLOOKUP(B53,'[3]Sheet8'!$B$9:$Z$67,25,0)</f>
        <v>62652544.97</v>
      </c>
      <c r="O53" s="34">
        <f>N53/$N$75</f>
        <v>0.00036945627659237725</v>
      </c>
      <c r="P53" s="36"/>
    </row>
    <row r="54" spans="1:16" ht="15">
      <c r="A54" s="12">
        <v>39</v>
      </c>
      <c r="B54" s="13" t="s">
        <v>57</v>
      </c>
      <c r="C54" s="14" t="s">
        <v>58</v>
      </c>
      <c r="D54" s="15" t="s">
        <v>14</v>
      </c>
      <c r="E54" s="16" t="s">
        <v>14</v>
      </c>
      <c r="F54" s="16"/>
      <c r="G54" s="17">
        <f>VLOOKUP(B54,'[1]Brokers'!$B$9:$H$67,7,0)</f>
        <v>7984000</v>
      </c>
      <c r="H54" s="17">
        <f>VLOOKUP(B54,'[1]Brokers'!$B$9:$W$67,22,0)</f>
        <v>0</v>
      </c>
      <c r="I54" s="17">
        <f>VLOOKUP(B54,'[2]Brokers'!$B$9:$R$67,17,0)</f>
        <v>0</v>
      </c>
      <c r="J54" s="17">
        <f>VLOOKUP(B54,'[2]Brokers'!$B$9:$M$67,12,0)</f>
        <v>0</v>
      </c>
      <c r="K54" s="17">
        <v>0</v>
      </c>
      <c r="L54" s="17">
        <v>0</v>
      </c>
      <c r="M54" s="18">
        <f>L54+I54+J54+H54+G54</f>
        <v>7984000</v>
      </c>
      <c r="N54" s="31">
        <f>VLOOKUP(B54,'[3]Sheet8'!$B$9:$Z$67,25,0)</f>
        <v>56428360.419999994</v>
      </c>
      <c r="O54" s="34">
        <f>N54/$N$75</f>
        <v>0.00033275283462097917</v>
      </c>
      <c r="P54" s="36"/>
    </row>
    <row r="55" spans="1:16" ht="15">
      <c r="A55" s="12">
        <v>40</v>
      </c>
      <c r="B55" s="13" t="s">
        <v>63</v>
      </c>
      <c r="C55" s="14" t="s">
        <v>64</v>
      </c>
      <c r="D55" s="15" t="s">
        <v>14</v>
      </c>
      <c r="E55" s="16"/>
      <c r="F55" s="16"/>
      <c r="G55" s="17">
        <f>VLOOKUP(B55,'[1]Brokers'!$B$9:$H$67,7,0)</f>
        <v>0</v>
      </c>
      <c r="H55" s="17">
        <f>VLOOKUP(B55,'[1]Brokers'!$B$9:$W$67,22,0)</f>
        <v>0</v>
      </c>
      <c r="I55" s="17">
        <f>VLOOKUP(B55,'[2]Brokers'!$B$9:$R$67,17,0)</f>
        <v>0</v>
      </c>
      <c r="J55" s="17">
        <f>VLOOKUP(B55,'[2]Brokers'!$B$9:$M$67,12,0)</f>
        <v>0</v>
      </c>
      <c r="K55" s="17">
        <v>0</v>
      </c>
      <c r="L55" s="17">
        <v>0</v>
      </c>
      <c r="M55" s="18">
        <f>L55+I55+J55+H55+G55</f>
        <v>0</v>
      </c>
      <c r="N55" s="31">
        <f>VLOOKUP(B55,'[3]Sheet8'!$B$9:$Z$67,25,0)</f>
        <v>51296804.12</v>
      </c>
      <c r="O55" s="34">
        <f>N55/$N$75</f>
        <v>0.00030249252062048706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VLOOKUP(B56,'[1]Brokers'!$B$9:$H$67,7,0)</f>
        <v>939020</v>
      </c>
      <c r="H56" s="17">
        <f>VLOOKUP(B56,'[1]Brokers'!$B$9:$W$67,22,0)</f>
        <v>0</v>
      </c>
      <c r="I56" s="17">
        <f>VLOOKUP(B56,'[2]Brokers'!$B$9:$R$67,17,0)</f>
        <v>0</v>
      </c>
      <c r="J56" s="17">
        <f>VLOOKUP(B56,'[2]Brokers'!$B$9:$M$67,12,0)</f>
        <v>0</v>
      </c>
      <c r="K56" s="17">
        <v>0</v>
      </c>
      <c r="L56" s="17">
        <v>0</v>
      </c>
      <c r="M56" s="18">
        <f>L56+I56+J56+H56+G56</f>
        <v>939020</v>
      </c>
      <c r="N56" s="31">
        <f>VLOOKUP(B56,'[3]Sheet8'!$B$9:$Z$67,25,0)</f>
        <v>44926835.03</v>
      </c>
      <c r="O56" s="34">
        <f>N56/$N$75</f>
        <v>0.0002649294006685868</v>
      </c>
      <c r="P56" s="36"/>
    </row>
    <row r="57" spans="1:16" ht="15">
      <c r="A57" s="12">
        <v>42</v>
      </c>
      <c r="B57" s="13" t="s">
        <v>86</v>
      </c>
      <c r="C57" s="14" t="s">
        <v>87</v>
      </c>
      <c r="D57" s="15" t="s">
        <v>14</v>
      </c>
      <c r="E57" s="16"/>
      <c r="F57" s="16"/>
      <c r="G57" s="17">
        <f>VLOOKUP(B57,'[1]Brokers'!$B$9:$H$67,7,0)</f>
        <v>1803700</v>
      </c>
      <c r="H57" s="17">
        <f>VLOOKUP(B57,'[1]Brokers'!$B$9:$W$67,22,0)</f>
        <v>0</v>
      </c>
      <c r="I57" s="17">
        <f>VLOOKUP(B57,'[2]Brokers'!$B$9:$R$67,17,0)</f>
        <v>0</v>
      </c>
      <c r="J57" s="17">
        <f>VLOOKUP(B57,'[2]Brokers'!$B$9:$M$67,12,0)</f>
        <v>0</v>
      </c>
      <c r="K57" s="17">
        <v>0</v>
      </c>
      <c r="L57" s="17">
        <v>0</v>
      </c>
      <c r="M57" s="18">
        <f>L57+I57+J57+H57+G57</f>
        <v>1803700</v>
      </c>
      <c r="N57" s="31">
        <f>VLOOKUP(B57,'[3]Sheet8'!$B$9:$Z$67,25,0)</f>
        <v>14753282.5</v>
      </c>
      <c r="O57" s="34">
        <f>N57/$N$75</f>
        <v>8.6998745582888E-05</v>
      </c>
      <c r="P57" s="36"/>
    </row>
    <row r="58" spans="1:16" ht="15">
      <c r="A58" s="12">
        <v>43</v>
      </c>
      <c r="B58" s="13" t="s">
        <v>135</v>
      </c>
      <c r="C58" s="14" t="s">
        <v>134</v>
      </c>
      <c r="D58" s="15" t="s">
        <v>14</v>
      </c>
      <c r="E58" s="16"/>
      <c r="F58" s="16"/>
      <c r="G58" s="17">
        <f>VLOOKUP(B58,'[1]Brokers'!$B$9:$H$67,7,0)</f>
        <v>6399168</v>
      </c>
      <c r="H58" s="17">
        <f>VLOOKUP(B58,'[1]Brokers'!$B$9:$W$67,22,0)</f>
        <v>0</v>
      </c>
      <c r="I58" s="17">
        <f>VLOOKUP(B58,'[2]Brokers'!$B$9:$R$67,17,0)</f>
        <v>0</v>
      </c>
      <c r="J58" s="17">
        <f>VLOOKUP(B58,'[2]Brokers'!$B$9:$M$67,12,0)</f>
        <v>0</v>
      </c>
      <c r="K58" s="17"/>
      <c r="L58" s="17">
        <v>0</v>
      </c>
      <c r="M58" s="18">
        <f>L58+I58+J58+H58+G58</f>
        <v>6399168</v>
      </c>
      <c r="N58" s="31">
        <f>VLOOKUP(B58,'[3]Sheet8'!$B$9:$Z$67,25,0)</f>
        <v>12659123</v>
      </c>
      <c r="O58" s="34">
        <f>N58/$N$75</f>
        <v>7.464968024434467E-05</v>
      </c>
      <c r="P58" s="36"/>
    </row>
    <row r="59" spans="1:16" ht="15">
      <c r="A59" s="12">
        <v>44</v>
      </c>
      <c r="B59" s="13" t="s">
        <v>106</v>
      </c>
      <c r="C59" s="14" t="s">
        <v>107</v>
      </c>
      <c r="D59" s="15" t="s">
        <v>14</v>
      </c>
      <c r="E59" s="15" t="s">
        <v>14</v>
      </c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VLOOKUP(B59,'[2]Brokers'!$B$9:$R$67,17,0)</f>
        <v>0</v>
      </c>
      <c r="J59" s="17">
        <f>VLOOKUP(B59,'[2]Brokers'!$B$9:$M$67,12,0)</f>
        <v>0</v>
      </c>
      <c r="K59" s="17">
        <v>0</v>
      </c>
      <c r="L59" s="17">
        <v>0</v>
      </c>
      <c r="M59" s="18">
        <f>L59+I59+J59+H59+G59</f>
        <v>0</v>
      </c>
      <c r="N59" s="31">
        <f>VLOOKUP(B59,'[3]Sheet8'!$B$9:$Z$67,25,0)</f>
        <v>3788300</v>
      </c>
      <c r="O59" s="34">
        <f>N59/$N$75</f>
        <v>2.2339255544768063E-05</v>
      </c>
      <c r="P59" s="36"/>
    </row>
    <row r="60" spans="1:16" ht="15">
      <c r="A60" s="12">
        <v>45</v>
      </c>
      <c r="B60" s="13" t="s">
        <v>112</v>
      </c>
      <c r="C60" s="14" t="s">
        <v>113</v>
      </c>
      <c r="D60" s="15" t="s">
        <v>14</v>
      </c>
      <c r="E60" s="16"/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VLOOKUP(B60,'[2]Brokers'!$B$9:$R$67,17,0)</f>
        <v>0</v>
      </c>
      <c r="J60" s="17">
        <f>VLOOKUP(B60,'[2]Brokers'!$B$9:$M$67,12,0)</f>
        <v>0</v>
      </c>
      <c r="K60" s="17">
        <v>0</v>
      </c>
      <c r="L60" s="17">
        <v>0</v>
      </c>
      <c r="M60" s="18">
        <f>L60+I60+J60+H60+G60</f>
        <v>0</v>
      </c>
      <c r="N60" s="31">
        <f>VLOOKUP(B60,'[3]Sheet8'!$B$9:$Z$67,25,0)</f>
        <v>0</v>
      </c>
      <c r="O60" s="34">
        <f>N60/$N$75</f>
        <v>0</v>
      </c>
      <c r="P60" s="36"/>
    </row>
    <row r="61" spans="1:16" ht="15">
      <c r="A61" s="12">
        <v>46</v>
      </c>
      <c r="B61" s="13" t="s">
        <v>114</v>
      </c>
      <c r="C61" s="14" t="s">
        <v>115</v>
      </c>
      <c r="D61" s="15"/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VLOOKUP(B61,'[2]Brokers'!$B$9:$R$67,17,0)</f>
        <v>0</v>
      </c>
      <c r="J61" s="17">
        <f>VLOOKUP(B61,'[2]Brokers'!$B$9:$M$67,12,0)</f>
        <v>0</v>
      </c>
      <c r="K61" s="17">
        <v>0</v>
      </c>
      <c r="L61" s="17">
        <v>0</v>
      </c>
      <c r="M61" s="18">
        <f>L61+I61+J61+H61+G61</f>
        <v>0</v>
      </c>
      <c r="N61" s="31">
        <f>VLOOKUP(B61,'[3]Sheet8'!$B$9:$Z$67,25,0)</f>
        <v>0</v>
      </c>
      <c r="O61" s="34">
        <f>N61/$N$75</f>
        <v>0</v>
      </c>
      <c r="P61" s="36"/>
    </row>
    <row r="62" spans="1:16" ht="15">
      <c r="A62" s="12">
        <v>47</v>
      </c>
      <c r="B62" s="13" t="s">
        <v>100</v>
      </c>
      <c r="C62" s="14" t="s">
        <v>101</v>
      </c>
      <c r="D62" s="15"/>
      <c r="E62" s="16"/>
      <c r="F62" s="16"/>
      <c r="G62" s="17">
        <f>VLOOKUP(B62,'[1]Brokers'!$B$9:$H$67,7,0)</f>
        <v>0</v>
      </c>
      <c r="H62" s="17">
        <f>VLOOKUP(B62,'[1]Brokers'!$B$9:$W$67,22,0)</f>
        <v>0</v>
      </c>
      <c r="I62" s="17">
        <f>VLOOKUP(B62,'[2]Brokers'!$B$9:$R$67,17,0)</f>
        <v>0</v>
      </c>
      <c r="J62" s="17">
        <f>VLOOKUP(B62,'[2]Brokers'!$B$9:$M$67,12,0)</f>
        <v>0</v>
      </c>
      <c r="K62" s="17">
        <v>0</v>
      </c>
      <c r="L62" s="17">
        <v>0</v>
      </c>
      <c r="M62" s="18">
        <f>L62+I62+J62+H62+G62</f>
        <v>0</v>
      </c>
      <c r="N62" s="31">
        <f>VLOOKUP(B62,'[3]Sheet8'!$B$9:$Z$67,25,0)</f>
        <v>0</v>
      </c>
      <c r="O62" s="34">
        <f>N62/$N$75</f>
        <v>0</v>
      </c>
      <c r="P62" s="36"/>
    </row>
    <row r="63" spans="1:16" ht="15">
      <c r="A63" s="12">
        <v>48</v>
      </c>
      <c r="B63" s="13" t="s">
        <v>120</v>
      </c>
      <c r="C63" s="14" t="s">
        <v>121</v>
      </c>
      <c r="D63" s="15"/>
      <c r="E63" s="16"/>
      <c r="F63" s="16"/>
      <c r="G63" s="17">
        <f>VLOOKUP(B63,'[1]Brokers'!$B$9:$H$67,7,0)</f>
        <v>0</v>
      </c>
      <c r="H63" s="17">
        <f>VLOOKUP(B63,'[1]Brokers'!$B$9:$W$67,22,0)</f>
        <v>0</v>
      </c>
      <c r="I63" s="17">
        <f>VLOOKUP(B63,'[2]Brokers'!$B$9:$R$67,17,0)</f>
        <v>0</v>
      </c>
      <c r="J63" s="17">
        <f>VLOOKUP(B63,'[2]Brokers'!$B$9:$M$67,12,0)</f>
        <v>0</v>
      </c>
      <c r="K63" s="17">
        <v>0</v>
      </c>
      <c r="L63" s="17">
        <v>0</v>
      </c>
      <c r="M63" s="18">
        <f>L63+I63+J63+H63+G63</f>
        <v>0</v>
      </c>
      <c r="N63" s="31">
        <f>VLOOKUP(B63,'[3]Sheet8'!$B$9:$Z$67,25,0)</f>
        <v>0</v>
      </c>
      <c r="O63" s="34">
        <f>N63/$N$75</f>
        <v>0</v>
      </c>
      <c r="P63" s="36"/>
    </row>
    <row r="64" spans="1:16" ht="15">
      <c r="A64" s="12">
        <v>49</v>
      </c>
      <c r="B64" s="13" t="s">
        <v>116</v>
      </c>
      <c r="C64" s="14" t="s">
        <v>117</v>
      </c>
      <c r="D64" s="15"/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VLOOKUP(B64,'[2]Brokers'!$B$9:$R$67,17,0)</f>
        <v>0</v>
      </c>
      <c r="J64" s="17">
        <f>VLOOKUP(B64,'[2]Brokers'!$B$9:$M$67,12,0)</f>
        <v>0</v>
      </c>
      <c r="K64" s="17">
        <v>0</v>
      </c>
      <c r="L64" s="17">
        <v>0</v>
      </c>
      <c r="M64" s="18">
        <f>L64+I64+J64+H64+G64</f>
        <v>0</v>
      </c>
      <c r="N64" s="31">
        <f>VLOOKUP(B64,'[3]Sheet8'!$B$9:$Z$67,25,0)</f>
        <v>0</v>
      </c>
      <c r="O64" s="34">
        <f>N64/$N$75</f>
        <v>0</v>
      </c>
      <c r="P64" s="36"/>
    </row>
    <row r="65" spans="1:16" ht="15">
      <c r="A65" s="12">
        <v>50</v>
      </c>
      <c r="B65" s="13" t="s">
        <v>118</v>
      </c>
      <c r="C65" s="14" t="s">
        <v>119</v>
      </c>
      <c r="D65" s="15"/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VLOOKUP(B65,'[2]Brokers'!$B$9:$R$67,17,0)</f>
        <v>0</v>
      </c>
      <c r="J65" s="17">
        <f>VLOOKUP(B65,'[2]Brokers'!$B$9:$M$67,12,0)</f>
        <v>0</v>
      </c>
      <c r="K65" s="17">
        <v>0</v>
      </c>
      <c r="L65" s="17">
        <v>0</v>
      </c>
      <c r="M65" s="18">
        <f>L65+I65+J65+H65+G65</f>
        <v>0</v>
      </c>
      <c r="N65" s="31">
        <f>VLOOKUP(B65,'[3]Sheet8'!$B$9:$Z$67,25,0)</f>
        <v>0</v>
      </c>
      <c r="O65" s="34">
        <f>N65/$N$75</f>
        <v>0</v>
      </c>
      <c r="P65" s="36"/>
    </row>
    <row r="66" spans="1:17" ht="15">
      <c r="A66" s="12">
        <v>51</v>
      </c>
      <c r="B66" s="13" t="s">
        <v>110</v>
      </c>
      <c r="C66" s="14" t="s">
        <v>111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VLOOKUP(B66,'[2]Brokers'!$B$9:$R$67,17,0)</f>
        <v>0</v>
      </c>
      <c r="J66" s="17">
        <f>VLOOKUP(B66,'[2]Brokers'!$B$9:$M$67,12,0)</f>
        <v>0</v>
      </c>
      <c r="K66" s="17">
        <v>0</v>
      </c>
      <c r="L66" s="17">
        <v>0</v>
      </c>
      <c r="M66" s="18">
        <f>L66+I66+J66+H66+G66</f>
        <v>0</v>
      </c>
      <c r="N66" s="31">
        <f>VLOOKUP(B66,'[3]Sheet8'!$B$9:$Z$67,25,0)</f>
        <v>0</v>
      </c>
      <c r="O66" s="34">
        <f>N66/$N$75</f>
        <v>0</v>
      </c>
      <c r="P66" s="36"/>
      <c r="Q66" s="21"/>
    </row>
    <row r="67" spans="1:16" ht="15">
      <c r="A67" s="12">
        <v>52</v>
      </c>
      <c r="B67" s="13" t="s">
        <v>71</v>
      </c>
      <c r="C67" s="14" t="s">
        <v>72</v>
      </c>
      <c r="D67" s="15" t="s">
        <v>14</v>
      </c>
      <c r="E67" s="16" t="s">
        <v>14</v>
      </c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VLOOKUP(B67,'[2]Brokers'!$B$9:$R$67,17,0)</f>
        <v>0</v>
      </c>
      <c r="J67" s="17">
        <f>VLOOKUP(B67,'[2]Brokers'!$B$9:$M$67,12,0)</f>
        <v>0</v>
      </c>
      <c r="K67" s="17">
        <v>0</v>
      </c>
      <c r="L67" s="17">
        <v>0</v>
      </c>
      <c r="M67" s="18">
        <f>L67+I67+J67+H67+G67</f>
        <v>0</v>
      </c>
      <c r="N67" s="31">
        <f>VLOOKUP(B67,'[3]Sheet8'!$B$9:$Z$67,25,0)</f>
        <v>0</v>
      </c>
      <c r="O67" s="34">
        <f>N67/$N$75</f>
        <v>0</v>
      </c>
      <c r="P67" s="36"/>
    </row>
    <row r="68" spans="1:16" ht="15">
      <c r="A68" s="12">
        <v>53</v>
      </c>
      <c r="B68" s="13" t="s">
        <v>92</v>
      </c>
      <c r="C68" s="14" t="s">
        <v>93</v>
      </c>
      <c r="D68" s="15" t="s">
        <v>14</v>
      </c>
      <c r="E68" s="16" t="s">
        <v>14</v>
      </c>
      <c r="F68" s="16" t="s">
        <v>14</v>
      </c>
      <c r="G68" s="17">
        <f>VLOOKUP(B68,'[1]Brokers'!$B$9:$H$67,7,0)</f>
        <v>0</v>
      </c>
      <c r="H68" s="17">
        <f>VLOOKUP(B68,'[1]Brokers'!$B$9:$W$67,22,0)</f>
        <v>0</v>
      </c>
      <c r="I68" s="17">
        <f>VLOOKUP(B68,'[2]Brokers'!$B$9:$R$67,17,0)</f>
        <v>0</v>
      </c>
      <c r="J68" s="17">
        <f>VLOOKUP(B68,'[2]Brokers'!$B$9:$M$67,12,0)</f>
        <v>0</v>
      </c>
      <c r="K68" s="17">
        <v>0</v>
      </c>
      <c r="L68" s="17">
        <v>0</v>
      </c>
      <c r="M68" s="18">
        <f>L68+I68+J68+H68+G68</f>
        <v>0</v>
      </c>
      <c r="N68" s="31">
        <f>VLOOKUP(B68,'[3]Sheet8'!$B$9:$Z$67,25,0)</f>
        <v>0</v>
      </c>
      <c r="O68" s="34">
        <f>N68/$N$75</f>
        <v>0</v>
      </c>
      <c r="P68" s="36"/>
    </row>
    <row r="69" spans="1:16" ht="15">
      <c r="A69" s="12">
        <v>54</v>
      </c>
      <c r="B69" s="13" t="s">
        <v>96</v>
      </c>
      <c r="C69" s="14" t="s">
        <v>97</v>
      </c>
      <c r="D69" s="15" t="s">
        <v>14</v>
      </c>
      <c r="E69" s="16"/>
      <c r="F69" s="16"/>
      <c r="G69" s="17">
        <f>VLOOKUP(B69,'[1]Brokers'!$B$9:$H$67,7,0)</f>
        <v>0</v>
      </c>
      <c r="H69" s="17">
        <f>VLOOKUP(B69,'[1]Brokers'!$B$9:$W$67,22,0)</f>
        <v>0</v>
      </c>
      <c r="I69" s="17">
        <f>VLOOKUP(B69,'[2]Brokers'!$B$9:$R$67,17,0)</f>
        <v>0</v>
      </c>
      <c r="J69" s="17">
        <f>VLOOKUP(B69,'[2]Brokers'!$B$9:$M$67,12,0)</f>
        <v>0</v>
      </c>
      <c r="K69" s="17">
        <v>0</v>
      </c>
      <c r="L69" s="17">
        <v>0</v>
      </c>
      <c r="M69" s="18">
        <f>L69+I69+J69+H69+G69</f>
        <v>0</v>
      </c>
      <c r="N69" s="31">
        <f>VLOOKUP(B69,'[3]Sheet8'!$B$9:$Z$67,25,0)</f>
        <v>0</v>
      </c>
      <c r="O69" s="34">
        <f>N69/$N$75</f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VLOOKUP(B70,'[1]Brokers'!$B$9:$W$67,22,0)</f>
        <v>0</v>
      </c>
      <c r="I70" s="17">
        <f>VLOOKUP(B70,'[2]Brokers'!$B$9:$R$67,17,0)</f>
        <v>0</v>
      </c>
      <c r="J70" s="17">
        <f>VLOOKUP(B70,'[2]Brokers'!$B$9:$M$67,12,0)</f>
        <v>0</v>
      </c>
      <c r="K70" s="17">
        <v>0</v>
      </c>
      <c r="L70" s="17">
        <v>0</v>
      </c>
      <c r="M70" s="18">
        <f>L70+I70+J70+H70+G70</f>
        <v>0</v>
      </c>
      <c r="N70" s="31">
        <f>VLOOKUP(B70,'[3]Sheet8'!$B$9:$Z$67,25,0)</f>
        <v>0</v>
      </c>
      <c r="O70" s="34">
        <f>N70/$N$75</f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VLOOKUP(B71,'[2]Brokers'!$B$9:$R$67,17,0)</f>
        <v>0</v>
      </c>
      <c r="J71" s="17">
        <f>VLOOKUP(B71,'[2]Brokers'!$B$9:$M$67,12,0)</f>
        <v>0</v>
      </c>
      <c r="K71" s="17">
        <v>0</v>
      </c>
      <c r="L71" s="17">
        <v>0</v>
      </c>
      <c r="M71" s="18">
        <f>L71+I71+J71+H71+G71</f>
        <v>0</v>
      </c>
      <c r="N71" s="31">
        <f>VLOOKUP(B71,'[3]Sheet8'!$B$9:$Z$67,25,0)</f>
        <v>0</v>
      </c>
      <c r="O71" s="34">
        <f>N71/$N$75</f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VLOOKUP(B72,'[2]Brokers'!$B$9:$R$67,17,0)</f>
        <v>0</v>
      </c>
      <c r="J72" s="17">
        <f>VLOOKUP(B72,'[2]Brokers'!$B$9:$M$67,12,0)</f>
        <v>0</v>
      </c>
      <c r="K72" s="17">
        <v>0</v>
      </c>
      <c r="L72" s="17">
        <v>0</v>
      </c>
      <c r="M72" s="18">
        <f>L72+I72+J72+H72+G72</f>
        <v>0</v>
      </c>
      <c r="N72" s="31">
        <f>VLOOKUP(B72,'[3]Sheet8'!$B$9:$Z$67,25,0)</f>
        <v>0</v>
      </c>
      <c r="O72" s="34">
        <f>N72/$N$75</f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VLOOKUP(B73,'[2]Brokers'!$B$9:$R$67,17,0)</f>
        <v>0</v>
      </c>
      <c r="J73" s="17">
        <f>VLOOKUP(B73,'[2]Brokers'!$B$9:$M$67,12,0)</f>
        <v>0</v>
      </c>
      <c r="K73" s="17">
        <v>0</v>
      </c>
      <c r="L73" s="17">
        <v>0</v>
      </c>
      <c r="M73" s="18">
        <f>L73+I73+J73+H73+G73</f>
        <v>0</v>
      </c>
      <c r="N73" s="31">
        <f>VLOOKUP(B73,'[3]Sheet8'!$B$9:$Z$67,25,0)</f>
        <v>0</v>
      </c>
      <c r="O73" s="34">
        <f>N73/$N$75</f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VLOOKUP(B74,'[2]Brokers'!$B$9:$R$67,17,0)</f>
        <v>0</v>
      </c>
      <c r="J74" s="17">
        <f>VLOOKUP(B74,'[2]Brokers'!$B$9:$M$67,12,0)</f>
        <v>0</v>
      </c>
      <c r="K74" s="17">
        <v>0</v>
      </c>
      <c r="L74" s="17">
        <v>0</v>
      </c>
      <c r="M74" s="18">
        <f>L74+I74+J74+H74+G74</f>
        <v>0</v>
      </c>
      <c r="N74" s="31">
        <f>VLOOKUP(B74,'[3]Sheet8'!$B$9:$Z$67,25,0)</f>
        <v>0</v>
      </c>
      <c r="O74" s="34">
        <f>N74/$N$75</f>
        <v>0</v>
      </c>
      <c r="P74" s="36"/>
      <c r="Q74" s="21"/>
    </row>
    <row r="75" spans="1:17" ht="16.5" thickBot="1">
      <c r="A75" s="48" t="s">
        <v>6</v>
      </c>
      <c r="B75" s="49"/>
      <c r="C75" s="5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4102430792</v>
      </c>
      <c r="H75" s="23">
        <f>SUM(H16:H74)</f>
        <v>2451383720</v>
      </c>
      <c r="I75" s="23">
        <f>SUM(I16:I74)</f>
        <v>0</v>
      </c>
      <c r="J75" s="23">
        <f>SUM(J16:J74)</f>
        <v>0</v>
      </c>
      <c r="K75" s="23">
        <f aca="true" t="shared" si="0" ref="K75">SUM(K16:K74)</f>
        <v>0</v>
      </c>
      <c r="L75" s="23">
        <f>SUM(L16:L74)</f>
        <v>0</v>
      </c>
      <c r="M75" s="23">
        <f>SUM(M16:M74)</f>
        <v>6553814512</v>
      </c>
      <c r="N75" s="32">
        <f>SUM(N16:N74)</f>
        <v>169580404880.02002</v>
      </c>
      <c r="O75" s="33">
        <f>SUM(O16:O74)</f>
        <v>0.9999999999999999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37" t="s">
        <v>128</v>
      </c>
      <c r="C77" s="37"/>
      <c r="D77" s="37"/>
      <c r="E77" s="37"/>
      <c r="F77" s="37"/>
      <c r="H77" s="27"/>
      <c r="I77" s="27"/>
      <c r="L77" s="25"/>
      <c r="M77" s="25"/>
      <c r="P77" s="24"/>
      <c r="Q77" s="21"/>
    </row>
    <row r="78" spans="3:17" ht="27.6" customHeight="1">
      <c r="C78" s="38"/>
      <c r="D78" s="38"/>
      <c r="E78" s="38"/>
      <c r="F78" s="38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2018-09-06T08:57:50Z</cp:lastPrinted>
  <dcterms:created xsi:type="dcterms:W3CDTF">2017-06-09T07:51:20Z</dcterms:created>
  <dcterms:modified xsi:type="dcterms:W3CDTF">2018-09-06T08:58:01Z</dcterms:modified>
  <cp:category/>
  <cp:version/>
  <cp:contentType/>
  <cp:contentStatus/>
</cp:coreProperties>
</file>