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910" windowWidth="21510" windowHeight="85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Sheet1!$A$1:$N$76</definedName>
  </definedNames>
  <calcPr calcId="145621"/>
</workbook>
</file>

<file path=xl/calcChain.xml><?xml version="1.0" encoding="utf-8"?>
<calcChain xmlns="http://schemas.openxmlformats.org/spreadsheetml/2006/main">
  <c r="O73" i="1" l="1"/>
  <c r="K73" i="1"/>
  <c r="J73" i="1"/>
  <c r="I73" i="1"/>
  <c r="H73" i="1"/>
  <c r="G73" i="1"/>
  <c r="O72" i="1"/>
  <c r="K72" i="1"/>
  <c r="J72" i="1"/>
  <c r="I72" i="1"/>
  <c r="H72" i="1"/>
  <c r="G72" i="1"/>
  <c r="O71" i="1"/>
  <c r="K71" i="1"/>
  <c r="J71" i="1"/>
  <c r="I71" i="1"/>
  <c r="H71" i="1"/>
  <c r="G71" i="1"/>
  <c r="O70" i="1"/>
  <c r="K70" i="1"/>
  <c r="J70" i="1"/>
  <c r="I70" i="1"/>
  <c r="H70" i="1"/>
  <c r="G70" i="1"/>
  <c r="O69" i="1"/>
  <c r="K69" i="1"/>
  <c r="J69" i="1"/>
  <c r="I69" i="1"/>
  <c r="H69" i="1"/>
  <c r="G69" i="1"/>
  <c r="O68" i="1"/>
  <c r="K68" i="1"/>
  <c r="J68" i="1"/>
  <c r="I68" i="1"/>
  <c r="H68" i="1"/>
  <c r="G68" i="1"/>
  <c r="O67" i="1"/>
  <c r="K67" i="1"/>
  <c r="J67" i="1"/>
  <c r="I67" i="1"/>
  <c r="H67" i="1"/>
  <c r="G67" i="1"/>
  <c r="O66" i="1"/>
  <c r="K66" i="1"/>
  <c r="J66" i="1"/>
  <c r="I66" i="1"/>
  <c r="H66" i="1"/>
  <c r="G66" i="1"/>
  <c r="O65" i="1"/>
  <c r="K65" i="1"/>
  <c r="J65" i="1"/>
  <c r="I65" i="1"/>
  <c r="H65" i="1"/>
  <c r="G65" i="1"/>
  <c r="O64" i="1"/>
  <c r="K64" i="1"/>
  <c r="J64" i="1"/>
  <c r="I64" i="1"/>
  <c r="H64" i="1"/>
  <c r="G64" i="1"/>
  <c r="O63" i="1"/>
  <c r="K63" i="1"/>
  <c r="J63" i="1"/>
  <c r="I63" i="1"/>
  <c r="H63" i="1"/>
  <c r="G63" i="1"/>
  <c r="O62" i="1"/>
  <c r="K62" i="1"/>
  <c r="J62" i="1"/>
  <c r="I62" i="1"/>
  <c r="H62" i="1"/>
  <c r="G62" i="1"/>
  <c r="O61" i="1"/>
  <c r="K61" i="1"/>
  <c r="J61" i="1"/>
  <c r="I61" i="1"/>
  <c r="H61" i="1"/>
  <c r="G61" i="1"/>
  <c r="O60" i="1"/>
  <c r="K60" i="1"/>
  <c r="J60" i="1"/>
  <c r="I60" i="1"/>
  <c r="H60" i="1"/>
  <c r="G60" i="1"/>
  <c r="O59" i="1"/>
  <c r="K59" i="1"/>
  <c r="J59" i="1"/>
  <c r="I59" i="1"/>
  <c r="H59" i="1"/>
  <c r="G59" i="1"/>
  <c r="O58" i="1"/>
  <c r="K58" i="1"/>
  <c r="J58" i="1"/>
  <c r="I58" i="1"/>
  <c r="H58" i="1"/>
  <c r="G58" i="1"/>
  <c r="O57" i="1"/>
  <c r="K57" i="1"/>
  <c r="J57" i="1"/>
  <c r="I57" i="1"/>
  <c r="H57" i="1"/>
  <c r="G57" i="1"/>
  <c r="O56" i="1"/>
  <c r="K56" i="1"/>
  <c r="J56" i="1"/>
  <c r="I56" i="1"/>
  <c r="H56" i="1"/>
  <c r="G56" i="1"/>
  <c r="O55" i="1"/>
  <c r="K55" i="1"/>
  <c r="J55" i="1"/>
  <c r="I55" i="1"/>
  <c r="H55" i="1"/>
  <c r="G55" i="1"/>
  <c r="O54" i="1"/>
  <c r="K54" i="1"/>
  <c r="J54" i="1"/>
  <c r="I54" i="1"/>
  <c r="H54" i="1"/>
  <c r="G54" i="1"/>
  <c r="O53" i="1"/>
  <c r="K53" i="1"/>
  <c r="J53" i="1"/>
  <c r="I53" i="1"/>
  <c r="H53" i="1"/>
  <c r="G53" i="1"/>
  <c r="O52" i="1"/>
  <c r="K52" i="1"/>
  <c r="J52" i="1"/>
  <c r="I52" i="1"/>
  <c r="H52" i="1"/>
  <c r="G52" i="1"/>
  <c r="O51" i="1"/>
  <c r="K51" i="1"/>
  <c r="J51" i="1"/>
  <c r="I51" i="1"/>
  <c r="H51" i="1"/>
  <c r="G51" i="1"/>
  <c r="O50" i="1"/>
  <c r="K50" i="1"/>
  <c r="J50" i="1"/>
  <c r="I50" i="1"/>
  <c r="H50" i="1"/>
  <c r="G50" i="1"/>
  <c r="O49" i="1"/>
  <c r="K49" i="1"/>
  <c r="J49" i="1"/>
  <c r="I49" i="1"/>
  <c r="H49" i="1"/>
  <c r="G49" i="1"/>
  <c r="O48" i="1"/>
  <c r="K48" i="1"/>
  <c r="J48" i="1"/>
  <c r="I48" i="1"/>
  <c r="H48" i="1"/>
  <c r="G48" i="1"/>
  <c r="O47" i="1"/>
  <c r="K47" i="1"/>
  <c r="J47" i="1"/>
  <c r="I47" i="1"/>
  <c r="H47" i="1"/>
  <c r="G47" i="1"/>
  <c r="O46" i="1"/>
  <c r="K46" i="1"/>
  <c r="J46" i="1"/>
  <c r="I46" i="1"/>
  <c r="H46" i="1"/>
  <c r="G46" i="1"/>
  <c r="O45" i="1"/>
  <c r="K45" i="1"/>
  <c r="J45" i="1"/>
  <c r="I45" i="1"/>
  <c r="H45" i="1"/>
  <c r="G45" i="1"/>
  <c r="O44" i="1"/>
  <c r="K44" i="1"/>
  <c r="J44" i="1"/>
  <c r="I44" i="1"/>
  <c r="H44" i="1"/>
  <c r="G44" i="1"/>
  <c r="O43" i="1"/>
  <c r="K43" i="1"/>
  <c r="J43" i="1"/>
  <c r="I43" i="1"/>
  <c r="H43" i="1"/>
  <c r="G43" i="1"/>
  <c r="O42" i="1"/>
  <c r="K42" i="1"/>
  <c r="J42" i="1"/>
  <c r="I42" i="1"/>
  <c r="H42" i="1"/>
  <c r="G42" i="1"/>
  <c r="O41" i="1"/>
  <c r="K41" i="1"/>
  <c r="J41" i="1"/>
  <c r="I41" i="1"/>
  <c r="H41" i="1"/>
  <c r="G41" i="1"/>
  <c r="O40" i="1"/>
  <c r="K40" i="1"/>
  <c r="J40" i="1"/>
  <c r="I40" i="1"/>
  <c r="H40" i="1"/>
  <c r="G40" i="1"/>
  <c r="O39" i="1"/>
  <c r="K39" i="1"/>
  <c r="J39" i="1"/>
  <c r="I39" i="1"/>
  <c r="H39" i="1"/>
  <c r="G39" i="1"/>
  <c r="O38" i="1"/>
  <c r="K38" i="1"/>
  <c r="J38" i="1"/>
  <c r="I38" i="1"/>
  <c r="H38" i="1"/>
  <c r="G38" i="1"/>
  <c r="O37" i="1"/>
  <c r="K37" i="1"/>
  <c r="J37" i="1"/>
  <c r="I37" i="1"/>
  <c r="H37" i="1"/>
  <c r="G37" i="1"/>
  <c r="O36" i="1"/>
  <c r="K36" i="1"/>
  <c r="J36" i="1"/>
  <c r="I36" i="1"/>
  <c r="H36" i="1"/>
  <c r="G36" i="1"/>
  <c r="O35" i="1"/>
  <c r="K35" i="1"/>
  <c r="J35" i="1"/>
  <c r="I35" i="1"/>
  <c r="H35" i="1"/>
  <c r="G35" i="1"/>
  <c r="O34" i="1"/>
  <c r="K34" i="1"/>
  <c r="J34" i="1"/>
  <c r="I34" i="1"/>
  <c r="H34" i="1"/>
  <c r="G34" i="1"/>
  <c r="O33" i="1"/>
  <c r="K33" i="1"/>
  <c r="J33" i="1"/>
  <c r="I33" i="1"/>
  <c r="H33" i="1"/>
  <c r="G33" i="1"/>
  <c r="O32" i="1"/>
  <c r="K32" i="1"/>
  <c r="J32" i="1"/>
  <c r="I32" i="1"/>
  <c r="H32" i="1"/>
  <c r="G32" i="1"/>
  <c r="O31" i="1"/>
  <c r="K31" i="1"/>
  <c r="J31" i="1"/>
  <c r="I31" i="1"/>
  <c r="H31" i="1"/>
  <c r="G31" i="1"/>
  <c r="O30" i="1"/>
  <c r="K30" i="1"/>
  <c r="J30" i="1"/>
  <c r="I30" i="1"/>
  <c r="H30" i="1"/>
  <c r="G30" i="1"/>
  <c r="O29" i="1"/>
  <c r="K29" i="1"/>
  <c r="J29" i="1"/>
  <c r="I29" i="1"/>
  <c r="H29" i="1"/>
  <c r="G29" i="1"/>
  <c r="O28" i="1"/>
  <c r="K28" i="1"/>
  <c r="J28" i="1"/>
  <c r="I28" i="1"/>
  <c r="H28" i="1"/>
  <c r="G28" i="1"/>
  <c r="O27" i="1"/>
  <c r="K27" i="1"/>
  <c r="J27" i="1"/>
  <c r="I27" i="1"/>
  <c r="H27" i="1"/>
  <c r="G27" i="1"/>
  <c r="O26" i="1"/>
  <c r="K26" i="1"/>
  <c r="J26" i="1"/>
  <c r="I26" i="1"/>
  <c r="H26" i="1"/>
  <c r="G26" i="1"/>
  <c r="O25" i="1"/>
  <c r="K25" i="1"/>
  <c r="J25" i="1"/>
  <c r="I25" i="1"/>
  <c r="H25" i="1"/>
  <c r="G25" i="1"/>
  <c r="O24" i="1"/>
  <c r="K24" i="1"/>
  <c r="J24" i="1"/>
  <c r="I24" i="1"/>
  <c r="H24" i="1"/>
  <c r="G24" i="1"/>
  <c r="O23" i="1"/>
  <c r="K23" i="1"/>
  <c r="J23" i="1"/>
  <c r="I23" i="1"/>
  <c r="H23" i="1"/>
  <c r="G23" i="1"/>
  <c r="O22" i="1"/>
  <c r="K22" i="1"/>
  <c r="J22" i="1"/>
  <c r="I22" i="1"/>
  <c r="H22" i="1"/>
  <c r="G22" i="1"/>
  <c r="O21" i="1"/>
  <c r="K21" i="1"/>
  <c r="J21" i="1"/>
  <c r="I21" i="1"/>
  <c r="H21" i="1"/>
  <c r="G21" i="1"/>
  <c r="O20" i="1"/>
  <c r="K20" i="1"/>
  <c r="J20" i="1"/>
  <c r="I20" i="1"/>
  <c r="H20" i="1"/>
  <c r="G20" i="1"/>
  <c r="O19" i="1"/>
  <c r="K19" i="1"/>
  <c r="J19" i="1"/>
  <c r="I19" i="1"/>
  <c r="H19" i="1"/>
  <c r="G19" i="1"/>
  <c r="O18" i="1"/>
  <c r="K18" i="1"/>
  <c r="J18" i="1"/>
  <c r="I18" i="1"/>
  <c r="H18" i="1"/>
  <c r="G18" i="1"/>
  <c r="O17" i="1"/>
  <c r="K17" i="1"/>
  <c r="J17" i="1"/>
  <c r="I17" i="1"/>
  <c r="H17" i="1"/>
  <c r="G17" i="1"/>
  <c r="O16" i="1"/>
  <c r="K16" i="1"/>
  <c r="J16" i="1"/>
  <c r="I16" i="1"/>
  <c r="H16" i="1"/>
  <c r="G16" i="1"/>
  <c r="O60" i="3"/>
  <c r="K60" i="3"/>
  <c r="J60" i="3"/>
  <c r="I60" i="3"/>
  <c r="H60" i="3"/>
  <c r="G60" i="3"/>
  <c r="O59" i="3"/>
  <c r="K59" i="3"/>
  <c r="J59" i="3"/>
  <c r="I59" i="3"/>
  <c r="H59" i="3"/>
  <c r="G59" i="3"/>
  <c r="O58" i="3"/>
  <c r="K58" i="3"/>
  <c r="J58" i="3"/>
  <c r="I58" i="3"/>
  <c r="H58" i="3"/>
  <c r="G58" i="3"/>
  <c r="O57" i="3"/>
  <c r="K57" i="3"/>
  <c r="J57" i="3"/>
  <c r="I57" i="3"/>
  <c r="H57" i="3"/>
  <c r="G57" i="3"/>
  <c r="O56" i="3"/>
  <c r="K56" i="3"/>
  <c r="J56" i="3"/>
  <c r="I56" i="3"/>
  <c r="H56" i="3"/>
  <c r="G56" i="3"/>
  <c r="O55" i="3"/>
  <c r="K55" i="3"/>
  <c r="J55" i="3"/>
  <c r="I55" i="3"/>
  <c r="H55" i="3"/>
  <c r="G55" i="3"/>
  <c r="O54" i="3"/>
  <c r="K54" i="3"/>
  <c r="J54" i="3"/>
  <c r="I54" i="3"/>
  <c r="H54" i="3"/>
  <c r="G54" i="3"/>
  <c r="O53" i="3"/>
  <c r="K53" i="3"/>
  <c r="J53" i="3"/>
  <c r="I53" i="3"/>
  <c r="H53" i="3"/>
  <c r="G53" i="3"/>
  <c r="O52" i="3"/>
  <c r="K52" i="3"/>
  <c r="J52" i="3"/>
  <c r="I52" i="3"/>
  <c r="H52" i="3"/>
  <c r="G52" i="3"/>
  <c r="O51" i="3"/>
  <c r="K51" i="3"/>
  <c r="J51" i="3"/>
  <c r="I51" i="3"/>
  <c r="H51" i="3"/>
  <c r="G51" i="3"/>
  <c r="O50" i="3"/>
  <c r="K50" i="3"/>
  <c r="J50" i="3"/>
  <c r="I50" i="3"/>
  <c r="H50" i="3"/>
  <c r="G50" i="3"/>
  <c r="O49" i="3"/>
  <c r="K49" i="3"/>
  <c r="J49" i="3"/>
  <c r="I49" i="3"/>
  <c r="H49" i="3"/>
  <c r="G49" i="3"/>
  <c r="O48" i="3"/>
  <c r="K48" i="3"/>
  <c r="J48" i="3"/>
  <c r="I48" i="3"/>
  <c r="H48" i="3"/>
  <c r="G48" i="3"/>
  <c r="O47" i="3"/>
  <c r="K47" i="3"/>
  <c r="J47" i="3"/>
  <c r="I47" i="3"/>
  <c r="H47" i="3"/>
  <c r="G47" i="3"/>
  <c r="O46" i="3"/>
  <c r="K46" i="3"/>
  <c r="J46" i="3"/>
  <c r="I46" i="3"/>
  <c r="H46" i="3"/>
  <c r="G46" i="3"/>
  <c r="O45" i="3"/>
  <c r="K45" i="3"/>
  <c r="J45" i="3"/>
  <c r="I45" i="3"/>
  <c r="H45" i="3"/>
  <c r="G45" i="3"/>
  <c r="O44" i="3"/>
  <c r="K44" i="3"/>
  <c r="J44" i="3"/>
  <c r="I44" i="3"/>
  <c r="H44" i="3"/>
  <c r="G44" i="3"/>
  <c r="O43" i="3"/>
  <c r="K43" i="3"/>
  <c r="J43" i="3"/>
  <c r="I43" i="3"/>
  <c r="H43" i="3"/>
  <c r="G43" i="3"/>
  <c r="O42" i="3"/>
  <c r="K42" i="3"/>
  <c r="J42" i="3"/>
  <c r="I42" i="3"/>
  <c r="H42" i="3"/>
  <c r="G42" i="3"/>
  <c r="O41" i="3"/>
  <c r="K41" i="3"/>
  <c r="J41" i="3"/>
  <c r="I41" i="3"/>
  <c r="H41" i="3"/>
  <c r="G41" i="3"/>
  <c r="O40" i="3"/>
  <c r="K40" i="3"/>
  <c r="J40" i="3"/>
  <c r="I40" i="3"/>
  <c r="H40" i="3"/>
  <c r="G40" i="3"/>
  <c r="O39" i="3"/>
  <c r="K39" i="3"/>
  <c r="J39" i="3"/>
  <c r="I39" i="3"/>
  <c r="H39" i="3"/>
  <c r="G39" i="3"/>
  <c r="O38" i="3"/>
  <c r="K38" i="3"/>
  <c r="J38" i="3"/>
  <c r="I38" i="3"/>
  <c r="H38" i="3"/>
  <c r="G38" i="3"/>
  <c r="O37" i="3"/>
  <c r="K37" i="3"/>
  <c r="J37" i="3"/>
  <c r="I37" i="3"/>
  <c r="H37" i="3"/>
  <c r="G37" i="3"/>
  <c r="O36" i="3"/>
  <c r="K36" i="3"/>
  <c r="J36" i="3"/>
  <c r="I36" i="3"/>
  <c r="H36" i="3"/>
  <c r="G36" i="3"/>
  <c r="O35" i="3"/>
  <c r="K35" i="3"/>
  <c r="J35" i="3"/>
  <c r="I35" i="3"/>
  <c r="H35" i="3"/>
  <c r="G35" i="3"/>
  <c r="O34" i="3"/>
  <c r="K34" i="3"/>
  <c r="J34" i="3"/>
  <c r="I34" i="3"/>
  <c r="H34" i="3"/>
  <c r="G34" i="3"/>
  <c r="O33" i="3"/>
  <c r="K33" i="3"/>
  <c r="J33" i="3"/>
  <c r="I33" i="3"/>
  <c r="H33" i="3"/>
  <c r="G33" i="3"/>
  <c r="O32" i="3"/>
  <c r="K32" i="3"/>
  <c r="J32" i="3"/>
  <c r="I32" i="3"/>
  <c r="H32" i="3"/>
  <c r="G32" i="3"/>
  <c r="O31" i="3"/>
  <c r="K31" i="3"/>
  <c r="J31" i="3"/>
  <c r="I31" i="3"/>
  <c r="H31" i="3"/>
  <c r="G31" i="3"/>
  <c r="O30" i="3"/>
  <c r="K30" i="3"/>
  <c r="J30" i="3"/>
  <c r="I30" i="3"/>
  <c r="H30" i="3"/>
  <c r="G30" i="3"/>
  <c r="O29" i="3"/>
  <c r="K29" i="3"/>
  <c r="J29" i="3"/>
  <c r="I29" i="3"/>
  <c r="H29" i="3"/>
  <c r="G29" i="3"/>
  <c r="O28" i="3"/>
  <c r="K28" i="3"/>
  <c r="J28" i="3"/>
  <c r="I28" i="3"/>
  <c r="H28" i="3"/>
  <c r="G28" i="3"/>
  <c r="O27" i="3"/>
  <c r="K27" i="3"/>
  <c r="J27" i="3"/>
  <c r="I27" i="3"/>
  <c r="H27" i="3"/>
  <c r="G27" i="3"/>
  <c r="O26" i="3"/>
  <c r="K26" i="3"/>
  <c r="J26" i="3"/>
  <c r="I26" i="3"/>
  <c r="H26" i="3"/>
  <c r="G26" i="3"/>
  <c r="O25" i="3"/>
  <c r="K25" i="3"/>
  <c r="J25" i="3"/>
  <c r="I25" i="3"/>
  <c r="H25" i="3"/>
  <c r="G25" i="3"/>
  <c r="O24" i="3"/>
  <c r="K24" i="3"/>
  <c r="J24" i="3"/>
  <c r="I24" i="3"/>
  <c r="H24" i="3"/>
  <c r="G24" i="3"/>
  <c r="O23" i="3"/>
  <c r="K23" i="3"/>
  <c r="J23" i="3"/>
  <c r="I23" i="3"/>
  <c r="H23" i="3"/>
  <c r="G23" i="3"/>
  <c r="O22" i="3"/>
  <c r="K22" i="3"/>
  <c r="J22" i="3"/>
  <c r="I22" i="3"/>
  <c r="H22" i="3"/>
  <c r="G22" i="3"/>
  <c r="O21" i="3"/>
  <c r="K21" i="3"/>
  <c r="J21" i="3"/>
  <c r="I21" i="3"/>
  <c r="H21" i="3"/>
  <c r="G21" i="3"/>
  <c r="O20" i="3"/>
  <c r="K20" i="3"/>
  <c r="J20" i="3"/>
  <c r="I20" i="3"/>
  <c r="H20" i="3"/>
  <c r="G20" i="3"/>
  <c r="O19" i="3"/>
  <c r="K19" i="3"/>
  <c r="J19" i="3"/>
  <c r="I19" i="3"/>
  <c r="H19" i="3"/>
  <c r="G19" i="3"/>
  <c r="O18" i="3"/>
  <c r="K18" i="3"/>
  <c r="J18" i="3"/>
  <c r="I18" i="3"/>
  <c r="H18" i="3"/>
  <c r="G18" i="3"/>
  <c r="O17" i="3"/>
  <c r="K17" i="3"/>
  <c r="J17" i="3"/>
  <c r="I17" i="3"/>
  <c r="H17" i="3"/>
  <c r="G17" i="3"/>
  <c r="O16" i="3"/>
  <c r="K16" i="3"/>
  <c r="J16" i="3"/>
  <c r="I16" i="3"/>
  <c r="H16" i="3"/>
  <c r="G16" i="3"/>
  <c r="O15" i="3"/>
  <c r="K15" i="3"/>
  <c r="J15" i="3"/>
  <c r="I15" i="3"/>
  <c r="H15" i="3"/>
  <c r="G15" i="3"/>
  <c r="O14" i="3"/>
  <c r="K14" i="3"/>
  <c r="J14" i="3"/>
  <c r="I14" i="3"/>
  <c r="H14" i="3"/>
  <c r="G14" i="3"/>
  <c r="O13" i="3"/>
  <c r="K13" i="3"/>
  <c r="J13" i="3"/>
  <c r="I13" i="3"/>
  <c r="H13" i="3"/>
  <c r="G13" i="3"/>
  <c r="O12" i="3"/>
  <c r="K12" i="3"/>
  <c r="J12" i="3"/>
  <c r="I12" i="3"/>
  <c r="H12" i="3"/>
  <c r="G12" i="3"/>
  <c r="O11" i="3"/>
  <c r="K11" i="3"/>
  <c r="J11" i="3"/>
  <c r="I11" i="3"/>
  <c r="H11" i="3"/>
  <c r="G11" i="3"/>
  <c r="O10" i="3"/>
  <c r="K10" i="3"/>
  <c r="J10" i="3"/>
  <c r="I10" i="3"/>
  <c r="H10" i="3"/>
  <c r="G10" i="3"/>
  <c r="O9" i="3"/>
  <c r="K9" i="3"/>
  <c r="J9" i="3"/>
  <c r="I9" i="3"/>
  <c r="H9" i="3"/>
  <c r="G9" i="3"/>
  <c r="O8" i="3"/>
  <c r="K8" i="3"/>
  <c r="J8" i="3"/>
  <c r="I8" i="3"/>
  <c r="H8" i="3"/>
  <c r="G8" i="3"/>
  <c r="O7" i="3"/>
  <c r="K7" i="3"/>
  <c r="J7" i="3"/>
  <c r="I7" i="3"/>
  <c r="H7" i="3"/>
  <c r="G7" i="3"/>
  <c r="O6" i="3"/>
  <c r="K6" i="3"/>
  <c r="J6" i="3"/>
  <c r="I6" i="3"/>
  <c r="H6" i="3"/>
  <c r="G6" i="3"/>
  <c r="O5" i="3"/>
  <c r="K5" i="3"/>
  <c r="J5" i="3"/>
  <c r="I5" i="3"/>
  <c r="H5" i="3"/>
  <c r="G5" i="3"/>
  <c r="O4" i="3"/>
  <c r="K4" i="3"/>
  <c r="J4" i="3"/>
  <c r="I4" i="3"/>
  <c r="H4" i="3"/>
  <c r="G4" i="3"/>
  <c r="O3" i="3"/>
  <c r="K3" i="3"/>
  <c r="J3" i="3"/>
  <c r="I3" i="3"/>
  <c r="H3" i="3"/>
  <c r="G3" i="3"/>
  <c r="O60" i="2"/>
  <c r="K60" i="2"/>
  <c r="J60" i="2"/>
  <c r="I60" i="2"/>
  <c r="H60" i="2"/>
  <c r="G60" i="2"/>
  <c r="O59" i="2"/>
  <c r="K59" i="2"/>
  <c r="J59" i="2"/>
  <c r="I59" i="2"/>
  <c r="H59" i="2"/>
  <c r="G59" i="2"/>
  <c r="O58" i="2"/>
  <c r="K58" i="2"/>
  <c r="J58" i="2"/>
  <c r="I58" i="2"/>
  <c r="H58" i="2"/>
  <c r="G58" i="2"/>
  <c r="O57" i="2"/>
  <c r="K57" i="2"/>
  <c r="J57" i="2"/>
  <c r="I57" i="2"/>
  <c r="H57" i="2"/>
  <c r="G57" i="2"/>
  <c r="O56" i="2"/>
  <c r="K56" i="2"/>
  <c r="J56" i="2"/>
  <c r="I56" i="2"/>
  <c r="H56" i="2"/>
  <c r="G56" i="2"/>
  <c r="O55" i="2"/>
  <c r="K55" i="2"/>
  <c r="J55" i="2"/>
  <c r="I55" i="2"/>
  <c r="H55" i="2"/>
  <c r="G55" i="2"/>
  <c r="O54" i="2"/>
  <c r="K54" i="2"/>
  <c r="J54" i="2"/>
  <c r="I54" i="2"/>
  <c r="H54" i="2"/>
  <c r="G54" i="2"/>
  <c r="O53" i="2"/>
  <c r="K53" i="2"/>
  <c r="J53" i="2"/>
  <c r="I53" i="2"/>
  <c r="H53" i="2"/>
  <c r="G53" i="2"/>
  <c r="O52" i="2"/>
  <c r="K52" i="2"/>
  <c r="J52" i="2"/>
  <c r="I52" i="2"/>
  <c r="H52" i="2"/>
  <c r="G52" i="2"/>
  <c r="O51" i="2"/>
  <c r="K51" i="2"/>
  <c r="J51" i="2"/>
  <c r="I51" i="2"/>
  <c r="H51" i="2"/>
  <c r="G51" i="2"/>
  <c r="O50" i="2"/>
  <c r="K50" i="2"/>
  <c r="J50" i="2"/>
  <c r="I50" i="2"/>
  <c r="H50" i="2"/>
  <c r="G50" i="2"/>
  <c r="O49" i="2"/>
  <c r="K49" i="2"/>
  <c r="J49" i="2"/>
  <c r="I49" i="2"/>
  <c r="H49" i="2"/>
  <c r="G49" i="2"/>
  <c r="O48" i="2"/>
  <c r="K48" i="2"/>
  <c r="J48" i="2"/>
  <c r="I48" i="2"/>
  <c r="H48" i="2"/>
  <c r="G48" i="2"/>
  <c r="O47" i="2"/>
  <c r="K47" i="2"/>
  <c r="J47" i="2"/>
  <c r="I47" i="2"/>
  <c r="H47" i="2"/>
  <c r="G47" i="2"/>
  <c r="O46" i="2"/>
  <c r="K46" i="2"/>
  <c r="J46" i="2"/>
  <c r="I46" i="2"/>
  <c r="H46" i="2"/>
  <c r="G46" i="2"/>
  <c r="O37" i="2"/>
  <c r="K37" i="2"/>
  <c r="J37" i="2"/>
  <c r="I37" i="2"/>
  <c r="H37" i="2"/>
  <c r="G37" i="2"/>
  <c r="O45" i="2"/>
  <c r="K45" i="2"/>
  <c r="J45" i="2"/>
  <c r="I45" i="2"/>
  <c r="H45" i="2"/>
  <c r="G45" i="2"/>
  <c r="O44" i="2"/>
  <c r="K44" i="2"/>
  <c r="J44" i="2"/>
  <c r="I44" i="2"/>
  <c r="H44" i="2"/>
  <c r="G44" i="2"/>
  <c r="O43" i="2"/>
  <c r="K43" i="2"/>
  <c r="J43" i="2"/>
  <c r="I43" i="2"/>
  <c r="H43" i="2"/>
  <c r="G43" i="2"/>
  <c r="O38" i="2"/>
  <c r="K38" i="2"/>
  <c r="J38" i="2"/>
  <c r="I38" i="2"/>
  <c r="H38" i="2"/>
  <c r="G38" i="2"/>
  <c r="O32" i="2"/>
  <c r="K32" i="2"/>
  <c r="J32" i="2"/>
  <c r="I32" i="2"/>
  <c r="H32" i="2"/>
  <c r="G32" i="2"/>
  <c r="O30" i="2"/>
  <c r="K30" i="2"/>
  <c r="J30" i="2"/>
  <c r="I30" i="2"/>
  <c r="H30" i="2"/>
  <c r="G30" i="2"/>
  <c r="O34" i="2"/>
  <c r="K34" i="2"/>
  <c r="J34" i="2"/>
  <c r="I34" i="2"/>
  <c r="H34" i="2"/>
  <c r="G34" i="2"/>
  <c r="O27" i="2"/>
  <c r="K27" i="2"/>
  <c r="J27" i="2"/>
  <c r="I27" i="2"/>
  <c r="H27" i="2"/>
  <c r="G27" i="2"/>
  <c r="O33" i="2"/>
  <c r="K33" i="2"/>
  <c r="J33" i="2"/>
  <c r="I33" i="2"/>
  <c r="H33" i="2"/>
  <c r="G33" i="2"/>
  <c r="O28" i="2"/>
  <c r="K28" i="2"/>
  <c r="J28" i="2"/>
  <c r="I28" i="2"/>
  <c r="H28" i="2"/>
  <c r="G28" i="2"/>
  <c r="O42" i="2"/>
  <c r="K42" i="2"/>
  <c r="J42" i="2"/>
  <c r="I42" i="2"/>
  <c r="H42" i="2"/>
  <c r="G42" i="2"/>
  <c r="O20" i="2"/>
  <c r="K20" i="2"/>
  <c r="J20" i="2"/>
  <c r="I20" i="2"/>
  <c r="H20" i="2"/>
  <c r="G20" i="2"/>
  <c r="O35" i="2"/>
  <c r="K35" i="2"/>
  <c r="J35" i="2"/>
  <c r="I35" i="2"/>
  <c r="H35" i="2"/>
  <c r="G35" i="2"/>
  <c r="O31" i="2"/>
  <c r="K31" i="2"/>
  <c r="J31" i="2"/>
  <c r="I31" i="2"/>
  <c r="H31" i="2"/>
  <c r="G31" i="2"/>
  <c r="O22" i="2"/>
  <c r="K22" i="2"/>
  <c r="J22" i="2"/>
  <c r="I22" i="2"/>
  <c r="H22" i="2"/>
  <c r="G22" i="2"/>
  <c r="O25" i="2"/>
  <c r="K25" i="2"/>
  <c r="J25" i="2"/>
  <c r="I25" i="2"/>
  <c r="H25" i="2"/>
  <c r="G25" i="2"/>
  <c r="O41" i="2"/>
  <c r="K41" i="2"/>
  <c r="J41" i="2"/>
  <c r="I41" i="2"/>
  <c r="H41" i="2"/>
  <c r="G41" i="2"/>
  <c r="O21" i="2"/>
  <c r="K21" i="2"/>
  <c r="J21" i="2"/>
  <c r="I21" i="2"/>
  <c r="H21" i="2"/>
  <c r="G21" i="2"/>
  <c r="O39" i="2"/>
  <c r="K39" i="2"/>
  <c r="J39" i="2"/>
  <c r="I39" i="2"/>
  <c r="H39" i="2"/>
  <c r="G39" i="2"/>
  <c r="O23" i="2"/>
  <c r="K23" i="2"/>
  <c r="J23" i="2"/>
  <c r="I23" i="2"/>
  <c r="H23" i="2"/>
  <c r="G23" i="2"/>
  <c r="O29" i="2"/>
  <c r="K29" i="2"/>
  <c r="J29" i="2"/>
  <c r="I29" i="2"/>
  <c r="H29" i="2"/>
  <c r="G29" i="2"/>
  <c r="O15" i="2"/>
  <c r="K15" i="2"/>
  <c r="J15" i="2"/>
  <c r="I15" i="2"/>
  <c r="H15" i="2"/>
  <c r="G15" i="2"/>
  <c r="O18" i="2"/>
  <c r="K18" i="2"/>
  <c r="J18" i="2"/>
  <c r="I18" i="2"/>
  <c r="H18" i="2"/>
  <c r="G18" i="2"/>
  <c r="O19" i="2"/>
  <c r="K19" i="2"/>
  <c r="J19" i="2"/>
  <c r="I19" i="2"/>
  <c r="H19" i="2"/>
  <c r="G19" i="2"/>
  <c r="O13" i="2"/>
  <c r="K13" i="2"/>
  <c r="J13" i="2"/>
  <c r="I13" i="2"/>
  <c r="H13" i="2"/>
  <c r="G13" i="2"/>
  <c r="O26" i="2"/>
  <c r="K26" i="2"/>
  <c r="J26" i="2"/>
  <c r="I26" i="2"/>
  <c r="H26" i="2"/>
  <c r="G26" i="2"/>
  <c r="O11" i="2"/>
  <c r="K11" i="2"/>
  <c r="J11" i="2"/>
  <c r="I11" i="2"/>
  <c r="H11" i="2"/>
  <c r="G11" i="2"/>
  <c r="O24" i="2"/>
  <c r="K24" i="2"/>
  <c r="J24" i="2"/>
  <c r="I24" i="2"/>
  <c r="H24" i="2"/>
  <c r="G24" i="2"/>
  <c r="O9" i="2"/>
  <c r="K9" i="2"/>
  <c r="J9" i="2"/>
  <c r="I9" i="2"/>
  <c r="H9" i="2"/>
  <c r="G9" i="2"/>
  <c r="O40" i="2"/>
  <c r="K40" i="2"/>
  <c r="J40" i="2"/>
  <c r="I40" i="2"/>
  <c r="H40" i="2"/>
  <c r="G40" i="2"/>
  <c r="O10" i="2"/>
  <c r="K10" i="2"/>
  <c r="J10" i="2"/>
  <c r="I10" i="2"/>
  <c r="H10" i="2"/>
  <c r="G10" i="2"/>
  <c r="O36" i="2"/>
  <c r="K36" i="2"/>
  <c r="J36" i="2"/>
  <c r="I36" i="2"/>
  <c r="H36" i="2"/>
  <c r="G36" i="2"/>
  <c r="O7" i="2"/>
  <c r="K7" i="2"/>
  <c r="J7" i="2"/>
  <c r="I7" i="2"/>
  <c r="H7" i="2"/>
  <c r="G7" i="2"/>
  <c r="O6" i="2"/>
  <c r="K6" i="2"/>
  <c r="J6" i="2"/>
  <c r="I6" i="2"/>
  <c r="H6" i="2"/>
  <c r="G6" i="2"/>
  <c r="O8" i="2"/>
  <c r="K8" i="2"/>
  <c r="J8" i="2"/>
  <c r="I8" i="2"/>
  <c r="H8" i="2"/>
  <c r="G8" i="2"/>
  <c r="O14" i="2"/>
  <c r="K14" i="2"/>
  <c r="J14" i="2"/>
  <c r="I14" i="2"/>
  <c r="H14" i="2"/>
  <c r="G14" i="2"/>
  <c r="O17" i="2"/>
  <c r="K17" i="2"/>
  <c r="J17" i="2"/>
  <c r="I17" i="2"/>
  <c r="H17" i="2"/>
  <c r="G17" i="2"/>
  <c r="O16" i="2"/>
  <c r="K16" i="2"/>
  <c r="J16" i="2"/>
  <c r="I16" i="2"/>
  <c r="H16" i="2"/>
  <c r="G16" i="2"/>
  <c r="O5" i="2"/>
  <c r="K5" i="2"/>
  <c r="J5" i="2"/>
  <c r="I5" i="2"/>
  <c r="H5" i="2"/>
  <c r="G5" i="2"/>
  <c r="O4" i="2"/>
  <c r="K4" i="2"/>
  <c r="J4" i="2"/>
  <c r="I4" i="2"/>
  <c r="H4" i="2"/>
  <c r="G4" i="2"/>
  <c r="O12" i="2"/>
  <c r="K12" i="2"/>
  <c r="J12" i="2"/>
  <c r="I12" i="2"/>
  <c r="H12" i="2"/>
  <c r="G12" i="2"/>
  <c r="O3" i="2"/>
  <c r="K3" i="2"/>
  <c r="J3" i="2"/>
  <c r="I3" i="2"/>
  <c r="H3" i="2"/>
  <c r="G3" i="2"/>
  <c r="F74" i="1"/>
  <c r="E74" i="1"/>
  <c r="D74" i="1"/>
  <c r="L5" i="3" l="1"/>
  <c r="M5" i="3" s="1"/>
  <c r="N5" i="3" s="1"/>
  <c r="L9" i="3"/>
  <c r="L13" i="3"/>
  <c r="M13" i="3" s="1"/>
  <c r="N13" i="3" s="1"/>
  <c r="L15" i="3"/>
  <c r="L17" i="3"/>
  <c r="L19" i="3"/>
  <c r="L21" i="3"/>
  <c r="L23" i="3"/>
  <c r="L25" i="3"/>
  <c r="L27" i="3"/>
  <c r="L29" i="3"/>
  <c r="L33" i="3"/>
  <c r="L37" i="3"/>
  <c r="L41" i="3"/>
  <c r="L45" i="3"/>
  <c r="L49" i="3"/>
  <c r="L53" i="3"/>
  <c r="L57" i="3"/>
  <c r="M21" i="3"/>
  <c r="N21" i="3" s="1"/>
  <c r="M25" i="3"/>
  <c r="N25" i="3" s="1"/>
  <c r="M27" i="3"/>
  <c r="M29" i="3"/>
  <c r="N29" i="3" s="1"/>
  <c r="M33" i="3"/>
  <c r="M37" i="3"/>
  <c r="N37" i="3" s="1"/>
  <c r="L31" i="3"/>
  <c r="M31" i="3" s="1"/>
  <c r="N31" i="3" s="1"/>
  <c r="L35" i="3"/>
  <c r="M35" i="3" s="1"/>
  <c r="N35" i="3" s="1"/>
  <c r="L43" i="3"/>
  <c r="M57" i="3" s="1"/>
  <c r="N57" i="3" s="1"/>
  <c r="L47" i="3"/>
  <c r="L55" i="3"/>
  <c r="M45" i="3" s="1"/>
  <c r="N45" i="3" s="1"/>
  <c r="L59" i="3"/>
  <c r="M41" i="3" s="1"/>
  <c r="N41" i="3" s="1"/>
  <c r="L20" i="1"/>
  <c r="M20" i="1" s="1"/>
  <c r="L28" i="1"/>
  <c r="M28" i="1" s="1"/>
  <c r="L30" i="1"/>
  <c r="M30" i="1" s="1"/>
  <c r="L34" i="1"/>
  <c r="M34" i="1" s="1"/>
  <c r="L36" i="1"/>
  <c r="M36" i="1" s="1"/>
  <c r="L38" i="1"/>
  <c r="M38" i="1" s="1"/>
  <c r="L40" i="1"/>
  <c r="M40" i="1" s="1"/>
  <c r="L42" i="1"/>
  <c r="M42" i="1" s="1"/>
  <c r="L44" i="1"/>
  <c r="M44" i="1" s="1"/>
  <c r="L46" i="1"/>
  <c r="M46" i="1" s="1"/>
  <c r="L52" i="1"/>
  <c r="M52" i="1" s="1"/>
  <c r="L54" i="1"/>
  <c r="M54" i="1" s="1"/>
  <c r="L58" i="1"/>
  <c r="M58" i="1" s="1"/>
  <c r="L60" i="1"/>
  <c r="M60" i="1" s="1"/>
  <c r="L62" i="1"/>
  <c r="M62" i="1" s="1"/>
  <c r="L64" i="1"/>
  <c r="M64" i="1" s="1"/>
  <c r="L66" i="1"/>
  <c r="M66" i="1" s="1"/>
  <c r="L68" i="1"/>
  <c r="M68" i="1" s="1"/>
  <c r="L70" i="1"/>
  <c r="M70" i="1" s="1"/>
  <c r="L72" i="1"/>
  <c r="M72" i="1" s="1"/>
  <c r="L6" i="3"/>
  <c r="L14" i="3"/>
  <c r="L18" i="3"/>
  <c r="L22" i="3"/>
  <c r="L26" i="3"/>
  <c r="M26" i="3" s="1"/>
  <c r="N26" i="3" s="1"/>
  <c r="L30" i="3"/>
  <c r="M30" i="3" s="1"/>
  <c r="L34" i="3"/>
  <c r="M34" i="3" s="1"/>
  <c r="N34" i="3" s="1"/>
  <c r="L38" i="3"/>
  <c r="M38" i="3" s="1"/>
  <c r="N38" i="3" s="1"/>
  <c r="L42" i="3"/>
  <c r="L46" i="3"/>
  <c r="L50" i="3"/>
  <c r="M50" i="3" s="1"/>
  <c r="N50" i="3" s="1"/>
  <c r="L54" i="3"/>
  <c r="M46" i="3" s="1"/>
  <c r="L58" i="3"/>
  <c r="M42" i="3" s="1"/>
  <c r="N42" i="3" s="1"/>
  <c r="L21" i="1"/>
  <c r="M21" i="1" s="1"/>
  <c r="L23" i="1"/>
  <c r="M23" i="1" s="1"/>
  <c r="L25" i="1"/>
  <c r="M25" i="1" s="1"/>
  <c r="L27" i="1"/>
  <c r="M27" i="1" s="1"/>
  <c r="L29" i="1"/>
  <c r="M29" i="1" s="1"/>
  <c r="L31" i="1"/>
  <c r="M31" i="1" s="1"/>
  <c r="L33" i="1"/>
  <c r="M33" i="1" s="1"/>
  <c r="L35" i="1"/>
  <c r="M35" i="1" s="1"/>
  <c r="L37" i="1"/>
  <c r="M37" i="1" s="1"/>
  <c r="L39" i="1"/>
  <c r="M39" i="1" s="1"/>
  <c r="L41" i="1"/>
  <c r="M41" i="1" s="1"/>
  <c r="L43" i="1"/>
  <c r="M43" i="1" s="1"/>
  <c r="L45" i="1"/>
  <c r="M45" i="1" s="1"/>
  <c r="L47" i="1"/>
  <c r="M47" i="1" s="1"/>
  <c r="L49" i="1"/>
  <c r="M49" i="1" s="1"/>
  <c r="L51" i="1"/>
  <c r="M51" i="1" s="1"/>
  <c r="L53" i="1"/>
  <c r="M53" i="1" s="1"/>
  <c r="L55" i="1"/>
  <c r="M55" i="1" s="1"/>
  <c r="L57" i="1"/>
  <c r="M57" i="1" s="1"/>
  <c r="L59" i="1"/>
  <c r="M59" i="1" s="1"/>
  <c r="L61" i="1"/>
  <c r="M61" i="1" s="1"/>
  <c r="L63" i="1"/>
  <c r="M63" i="1" s="1"/>
  <c r="L65" i="1"/>
  <c r="M65" i="1" s="1"/>
  <c r="L67" i="1"/>
  <c r="M67" i="1" s="1"/>
  <c r="L69" i="1"/>
  <c r="M69" i="1" s="1"/>
  <c r="L71" i="1"/>
  <c r="M71" i="1" s="1"/>
  <c r="L73" i="1"/>
  <c r="M73" i="1" s="1"/>
  <c r="M9" i="3"/>
  <c r="M3" i="3"/>
  <c r="L39" i="3"/>
  <c r="M39" i="3" s="1"/>
  <c r="N39" i="3" s="1"/>
  <c r="L51" i="3"/>
  <c r="M49" i="3" s="1"/>
  <c r="L16" i="1"/>
  <c r="M16" i="1" s="1"/>
  <c r="L18" i="1"/>
  <c r="M18" i="1" s="1"/>
  <c r="L24" i="1"/>
  <c r="M24" i="1" s="1"/>
  <c r="L26" i="1"/>
  <c r="M26" i="1" s="1"/>
  <c r="L32" i="1"/>
  <c r="M32" i="1" s="1"/>
  <c r="L48" i="1"/>
  <c r="M48" i="1" s="1"/>
  <c r="L50" i="1"/>
  <c r="M50" i="1" s="1"/>
  <c r="L56" i="1"/>
  <c r="M56" i="1" s="1"/>
  <c r="L4" i="3"/>
  <c r="M22" i="3" s="1"/>
  <c r="N22" i="3" s="1"/>
  <c r="L8" i="3"/>
  <c r="M18" i="3" s="1"/>
  <c r="L12" i="3"/>
  <c r="M14" i="3" s="1"/>
  <c r="L16" i="3"/>
  <c r="L20" i="3"/>
  <c r="L24" i="3"/>
  <c r="M24" i="3" s="1"/>
  <c r="N24" i="3" s="1"/>
  <c r="L28" i="3"/>
  <c r="M28" i="3" s="1"/>
  <c r="L32" i="3"/>
  <c r="M32" i="3" s="1"/>
  <c r="N32" i="3" s="1"/>
  <c r="L36" i="3"/>
  <c r="M36" i="3" s="1"/>
  <c r="N36" i="3" s="1"/>
  <c r="L40" i="3"/>
  <c r="M60" i="3" s="1"/>
  <c r="L44" i="3"/>
  <c r="L48" i="3"/>
  <c r="L52" i="3"/>
  <c r="L56" i="3"/>
  <c r="M44" i="3" s="1"/>
  <c r="L60" i="3"/>
  <c r="L19" i="1"/>
  <c r="M19" i="1" s="1"/>
  <c r="L17" i="1"/>
  <c r="M17" i="1" s="1"/>
  <c r="K74" i="1"/>
  <c r="L22" i="1"/>
  <c r="M22" i="1" s="1"/>
  <c r="N27" i="3"/>
  <c r="N33" i="3"/>
  <c r="N49" i="3"/>
  <c r="N14" i="3"/>
  <c r="N18" i="3"/>
  <c r="N30" i="3"/>
  <c r="N28" i="3"/>
  <c r="L11" i="3"/>
  <c r="M15" i="3" s="1"/>
  <c r="L7" i="3"/>
  <c r="M19" i="3" s="1"/>
  <c r="L10" i="3"/>
  <c r="M16" i="3" s="1"/>
  <c r="L3" i="3"/>
  <c r="M23" i="3" s="1"/>
  <c r="M17" i="3"/>
  <c r="L3" i="2"/>
  <c r="L4" i="2"/>
  <c r="L16" i="2"/>
  <c r="L14" i="2"/>
  <c r="L6" i="2"/>
  <c r="L36" i="2"/>
  <c r="L40" i="2"/>
  <c r="L24" i="2"/>
  <c r="L26" i="2"/>
  <c r="L19" i="2"/>
  <c r="L15" i="2"/>
  <c r="L23" i="2"/>
  <c r="L21" i="2"/>
  <c r="L25" i="2"/>
  <c r="L31" i="2"/>
  <c r="L20" i="2"/>
  <c r="L28" i="2"/>
  <c r="L27" i="2"/>
  <c r="L30" i="2"/>
  <c r="L38" i="2"/>
  <c r="L44" i="2"/>
  <c r="M44" i="2" s="1"/>
  <c r="L37" i="2"/>
  <c r="L47" i="2"/>
  <c r="L49" i="2"/>
  <c r="L51" i="2"/>
  <c r="L53" i="2"/>
  <c r="L55" i="2"/>
  <c r="L57" i="2"/>
  <c r="L59" i="2"/>
  <c r="L5" i="2"/>
  <c r="L17" i="2"/>
  <c r="L8" i="2"/>
  <c r="L7" i="2"/>
  <c r="L10" i="2"/>
  <c r="L9" i="2"/>
  <c r="L11" i="2"/>
  <c r="L13" i="2"/>
  <c r="L18" i="2"/>
  <c r="L29" i="2"/>
  <c r="L39" i="2"/>
  <c r="L41" i="2"/>
  <c r="L22" i="2"/>
  <c r="L35" i="2"/>
  <c r="L42" i="2"/>
  <c r="L33" i="2"/>
  <c r="L34" i="2"/>
  <c r="L32" i="2"/>
  <c r="M15" i="2" s="1"/>
  <c r="L43" i="2"/>
  <c r="M20" i="2" s="1"/>
  <c r="L45" i="2"/>
  <c r="L46" i="2"/>
  <c r="M10" i="2" s="1"/>
  <c r="L48" i="2"/>
  <c r="L50" i="2"/>
  <c r="L52" i="2"/>
  <c r="M32" i="2" s="1"/>
  <c r="L54" i="2"/>
  <c r="L56" i="2"/>
  <c r="L58" i="2"/>
  <c r="L60" i="2"/>
  <c r="M40" i="2" s="1"/>
  <c r="L12" i="2"/>
  <c r="M49" i="2" s="1"/>
  <c r="G74" i="1"/>
  <c r="I74" i="1"/>
  <c r="H74" i="1"/>
  <c r="J74" i="1"/>
  <c r="N9" i="3" l="1"/>
  <c r="M48" i="3"/>
  <c r="M6" i="3"/>
  <c r="N6" i="3" s="1"/>
  <c r="M53" i="3"/>
  <c r="N53" i="3" s="1"/>
  <c r="M47" i="3"/>
  <c r="M51" i="3"/>
  <c r="N51" i="3" s="1"/>
  <c r="M50" i="2"/>
  <c r="M11" i="2"/>
  <c r="N11" i="2" s="1"/>
  <c r="M8" i="2"/>
  <c r="M25" i="2"/>
  <c r="M4" i="3"/>
  <c r="N4" i="3" s="1"/>
  <c r="M18" i="2"/>
  <c r="M53" i="2"/>
  <c r="M27" i="2"/>
  <c r="N27" i="2" s="1"/>
  <c r="M52" i="3"/>
  <c r="M10" i="3"/>
  <c r="M7" i="3"/>
  <c r="N7" i="3" s="1"/>
  <c r="M8" i="3"/>
  <c r="N8" i="3" s="1"/>
  <c r="M55" i="3"/>
  <c r="N55" i="3" s="1"/>
  <c r="M40" i="3"/>
  <c r="N40" i="3" s="1"/>
  <c r="M56" i="3"/>
  <c r="N56" i="3" s="1"/>
  <c r="M54" i="3"/>
  <c r="M12" i="3"/>
  <c r="N12" i="3" s="1"/>
  <c r="M43" i="3"/>
  <c r="N43" i="3" s="1"/>
  <c r="N10" i="3"/>
  <c r="M37" i="2"/>
  <c r="M4" i="2"/>
  <c r="M5" i="2"/>
  <c r="M46" i="2"/>
  <c r="N3" i="3"/>
  <c r="N19" i="3"/>
  <c r="M59" i="3"/>
  <c r="N59" i="3" s="1"/>
  <c r="M58" i="3"/>
  <c r="N58" i="3" s="1"/>
  <c r="M20" i="3"/>
  <c r="N20" i="3" s="1"/>
  <c r="M11" i="3"/>
  <c r="N11" i="3" s="1"/>
  <c r="M56" i="2"/>
  <c r="M30" i="2"/>
  <c r="M36" i="2"/>
  <c r="M16" i="2"/>
  <c r="M9" i="2"/>
  <c r="M48" i="2"/>
  <c r="M22" i="2"/>
  <c r="N46" i="3"/>
  <c r="N47" i="3"/>
  <c r="N60" i="3"/>
  <c r="N54" i="3"/>
  <c r="N52" i="3"/>
  <c r="N17" i="3"/>
  <c r="N23" i="3"/>
  <c r="N15" i="3"/>
  <c r="N16" i="3"/>
  <c r="N48" i="3"/>
  <c r="N44" i="3"/>
  <c r="M12" i="2"/>
  <c r="M13" i="2"/>
  <c r="N13" i="2" s="1"/>
  <c r="M60" i="2"/>
  <c r="M26" i="2"/>
  <c r="N26" i="2" s="1"/>
  <c r="M33" i="2"/>
  <c r="M52" i="2"/>
  <c r="N52" i="2" s="1"/>
  <c r="M51" i="2"/>
  <c r="M42" i="2"/>
  <c r="M45" i="2"/>
  <c r="M38" i="2"/>
  <c r="M39" i="2"/>
  <c r="M23" i="2"/>
  <c r="M3" i="2"/>
  <c r="M35" i="2"/>
  <c r="M6" i="2"/>
  <c r="M17" i="2"/>
  <c r="M57" i="2"/>
  <c r="M28" i="2"/>
  <c r="N28" i="2" s="1"/>
  <c r="M41" i="2"/>
  <c r="M7" i="2"/>
  <c r="M55" i="2"/>
  <c r="M29" i="2"/>
  <c r="M24" i="2"/>
  <c r="M58" i="2"/>
  <c r="M59" i="2"/>
  <c r="M43" i="2"/>
  <c r="M47" i="2"/>
  <c r="N10" i="2" s="1"/>
  <c r="M14" i="2"/>
  <c r="M21" i="2"/>
  <c r="M31" i="2"/>
  <c r="N31" i="2" s="1"/>
  <c r="M34" i="2"/>
  <c r="M19" i="2"/>
  <c r="M54" i="2"/>
  <c r="L74" i="1"/>
  <c r="N41" i="2" l="1"/>
  <c r="N56" i="2"/>
  <c r="N34" i="2"/>
  <c r="N24" i="2"/>
  <c r="N16" i="2"/>
  <c r="N46" i="2"/>
  <c r="N49" i="2"/>
  <c r="N15" i="2"/>
  <c r="N53" i="2"/>
  <c r="N55" i="2"/>
  <c r="N57" i="2"/>
  <c r="N7" i="2"/>
  <c r="N23" i="2"/>
  <c r="N45" i="2"/>
  <c r="N42" i="2"/>
  <c r="N9" i="2"/>
  <c r="N59" i="2"/>
  <c r="N48" i="2"/>
  <c r="N21" i="2"/>
  <c r="N37" i="2"/>
  <c r="N18" i="2"/>
  <c r="N8" i="2"/>
  <c r="N40" i="2"/>
  <c r="N38" i="2"/>
  <c r="N25" i="2"/>
  <c r="N6" i="2"/>
  <c r="N32" i="2"/>
  <c r="N58" i="2"/>
  <c r="N5" i="2"/>
  <c r="N51" i="2"/>
  <c r="N12" i="2"/>
  <c r="N43" i="2"/>
  <c r="N20" i="2"/>
  <c r="N29" i="2"/>
  <c r="N39" i="2"/>
  <c r="N33" i="2"/>
  <c r="N30" i="2"/>
  <c r="N22" i="2"/>
  <c r="N35" i="2"/>
  <c r="N44" i="2"/>
  <c r="N50" i="2"/>
  <c r="N4" i="2"/>
  <c r="N54" i="2"/>
  <c r="N36" i="2"/>
  <c r="N19" i="2"/>
  <c r="N3" i="2"/>
  <c r="N60" i="2"/>
  <c r="N14" i="2"/>
  <c r="N47" i="2"/>
  <c r="N17" i="2"/>
  <c r="M74" i="1"/>
  <c r="N18" i="1" l="1"/>
  <c r="N24" i="1"/>
  <c r="N32" i="1"/>
  <c r="N40" i="1"/>
  <c r="N48" i="1"/>
  <c r="N56" i="1"/>
  <c r="N64" i="1"/>
  <c r="N72" i="1"/>
  <c r="N29" i="1"/>
  <c r="N37" i="1"/>
  <c r="N45" i="1"/>
  <c r="N53" i="1"/>
  <c r="N61" i="1"/>
  <c r="N69" i="1"/>
  <c r="N20" i="1"/>
  <c r="N26" i="1"/>
  <c r="N34" i="1"/>
  <c r="N42" i="1"/>
  <c r="N50" i="1"/>
  <c r="N58" i="1"/>
  <c r="N66" i="1"/>
  <c r="N31" i="1"/>
  <c r="N39" i="1"/>
  <c r="N47" i="1"/>
  <c r="N55" i="1"/>
  <c r="N63" i="1"/>
  <c r="N71" i="1"/>
  <c r="N23" i="1"/>
  <c r="N28" i="1"/>
  <c r="N36" i="1"/>
  <c r="N44" i="1"/>
  <c r="N52" i="1"/>
  <c r="N60" i="1"/>
  <c r="N68" i="1"/>
  <c r="N25" i="1"/>
  <c r="N33" i="1"/>
  <c r="N41" i="1"/>
  <c r="N49" i="1"/>
  <c r="N57" i="1"/>
  <c r="N65" i="1"/>
  <c r="N73" i="1"/>
  <c r="N16" i="1"/>
  <c r="N21" i="1"/>
  <c r="N30" i="1"/>
  <c r="N38" i="1"/>
  <c r="N46" i="1"/>
  <c r="N54" i="1"/>
  <c r="N62" i="1"/>
  <c r="N70" i="1"/>
  <c r="N27" i="1"/>
  <c r="N35" i="1"/>
  <c r="N43" i="1"/>
  <c r="N51" i="1"/>
  <c r="N59" i="1"/>
  <c r="N67" i="1"/>
  <c r="N22" i="1"/>
  <c r="N19" i="1"/>
  <c r="N17" i="1"/>
  <c r="N74" i="1" l="1"/>
</calcChain>
</file>

<file path=xl/sharedStrings.xml><?xml version="1.0" encoding="utf-8"?>
<sst xmlns="http://schemas.openxmlformats.org/spreadsheetml/2006/main" count="665" uniqueCount="132">
  <si>
    <t>№</t>
  </si>
  <si>
    <t xml:space="preserve">Нийт </t>
  </si>
  <si>
    <t>BDSC</t>
  </si>
  <si>
    <t>●</t>
  </si>
  <si>
    <t>TDB</t>
  </si>
  <si>
    <t>TNGR</t>
  </si>
  <si>
    <t>NOVL</t>
  </si>
  <si>
    <t>MNET</t>
  </si>
  <si>
    <t>MSEC</t>
  </si>
  <si>
    <t>GAUL</t>
  </si>
  <si>
    <t>STIN</t>
  </si>
  <si>
    <t>GLMT</t>
  </si>
  <si>
    <t>BZIN</t>
  </si>
  <si>
    <t>SECP</t>
  </si>
  <si>
    <t>MIBG</t>
  </si>
  <si>
    <t>GNDX</t>
  </si>
  <si>
    <t>ARD</t>
  </si>
  <si>
    <t>LFTI</t>
  </si>
  <si>
    <t>NSEC</t>
  </si>
  <si>
    <t>ECM</t>
  </si>
  <si>
    <t>DELG</t>
  </si>
  <si>
    <t>ZRGD</t>
  </si>
  <si>
    <t>BUMB</t>
  </si>
  <si>
    <t>APS</t>
  </si>
  <si>
    <t>UNDR</t>
  </si>
  <si>
    <t>SANR</t>
  </si>
  <si>
    <t>ARGB</t>
  </si>
  <si>
    <t>TCHB</t>
  </si>
  <si>
    <t>CAPM</t>
  </si>
  <si>
    <t>DRBR</t>
  </si>
  <si>
    <t>TABO</t>
  </si>
  <si>
    <t>BULG</t>
  </si>
  <si>
    <t>ACE</t>
  </si>
  <si>
    <t>BLMB</t>
  </si>
  <si>
    <t>GDSC</t>
  </si>
  <si>
    <t>MERG</t>
  </si>
  <si>
    <t>TTOL</t>
  </si>
  <si>
    <t>ALTN</t>
  </si>
  <si>
    <t>MONG</t>
  </si>
  <si>
    <t>MSDQ</t>
  </si>
  <si>
    <t>MICC</t>
  </si>
  <si>
    <t>GATR</t>
  </si>
  <si>
    <t>ZGB</t>
  </si>
  <si>
    <t>GDEV</t>
  </si>
  <si>
    <t>SGC</t>
  </si>
  <si>
    <t>BSK</t>
  </si>
  <si>
    <t>GNN</t>
  </si>
  <si>
    <t>FRON</t>
  </si>
  <si>
    <t>MWTS</t>
  </si>
  <si>
    <t>FCX</t>
  </si>
  <si>
    <t>BLAC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</si>
  <si>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</si>
  <si>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</si>
  <si>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</si>
  <si>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</si>
  <si>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</si>
  <si>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</si>
  <si>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</si>
  <si>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</si>
  <si>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</si>
  <si>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</si>
  <si>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</si>
  <si>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</si>
  <si>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</si>
  <si>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Trading value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</si>
  <si>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</si>
  <si>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</si>
  <si>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</si>
  <si>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</si>
  <si>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</si>
  <si>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</si>
  <si>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</si>
  <si>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</si>
  <si>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</si>
  <si>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</si>
  <si>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</si>
  <si>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BDSEC</t>
  </si>
  <si>
    <t>TDB CAPITAL</t>
  </si>
  <si>
    <t>TENGER CAPITAL</t>
  </si>
  <si>
    <t>NOVEL INVESTMENT</t>
  </si>
  <si>
    <t>ARD SECURITIES</t>
  </si>
  <si>
    <t>MONSEC</t>
  </si>
  <si>
    <t>GAULI</t>
  </si>
  <si>
    <t>STANDART INVESTMENT</t>
  </si>
  <si>
    <t>GOLOMT SECURITIES</t>
  </si>
  <si>
    <t>DAEWOO SECURITIES</t>
  </si>
  <si>
    <t>SECAP</t>
  </si>
  <si>
    <t>GENDEX</t>
  </si>
  <si>
    <t>ARD CAPITAL GROUP</t>
  </si>
  <si>
    <t>LIFETIME INVESTMENT</t>
  </si>
  <si>
    <t>NATIONAL SECURITIES</t>
  </si>
  <si>
    <t>EURASIA CAPITAL HOLDING</t>
  </si>
  <si>
    <t>DELGERKHANGAI SECURITIES</t>
  </si>
  <si>
    <t>ZERGED</t>
  </si>
  <si>
    <t>BUMBAT ALTAI</t>
  </si>
  <si>
    <t>ASIA PACIFIC SECURITIES</t>
  </si>
  <si>
    <t>UNDURKHAN INVESTMENT</t>
  </si>
  <si>
    <t>SANAR</t>
  </si>
  <si>
    <t>ARGAI BEST</t>
  </si>
  <si>
    <t>TULGAT CHANDMANI BAYAN</t>
  </si>
  <si>
    <t>CAPITAM MARKET CORPORATION</t>
  </si>
  <si>
    <t>DARKHAN BROKER</t>
  </si>
  <si>
    <t>TAVAN BOGD</t>
  </si>
  <si>
    <t>BULGAN BROKER</t>
  </si>
  <si>
    <t>ACE AND T</t>
  </si>
  <si>
    <t>BLOOMSBURY SECURITIES</t>
  </si>
  <si>
    <t>GOODSEC</t>
  </si>
  <si>
    <t>MERGEN SANAA</t>
  </si>
  <si>
    <t>TESO INVESTMENT</t>
  </si>
  <si>
    <t>ALTAN KHOROMSOG</t>
  </si>
  <si>
    <t>MONGOL SECURITIES</t>
  </si>
  <si>
    <t>MASDAQ</t>
  </si>
  <si>
    <t>GATSUURT TRADE</t>
  </si>
  <si>
    <t>GRANDDEVELOPMENT</t>
  </si>
  <si>
    <t>SG CAPITAL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</si>
  <si>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</si>
  <si>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</si>
  <si>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</si>
  <si>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</si>
  <si>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</si>
  <si>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</si>
  <si>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</si>
  <si>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</si>
  <si>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</si>
  <si>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</si>
  <si>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</si>
  <si>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 xml:space="preserve">PS: Ranted by Total trading of Participants </t>
  </si>
  <si>
    <t>As of  Feb 2017</t>
  </si>
  <si>
    <t>RANKING OF THE MEMBERS OF THE MONGOLIAN STOCK EXCHANGE, based on the trading volume</t>
  </si>
  <si>
    <t xml:space="preserve">MIRAE ASSET SECURITIES MONGOLIA </t>
  </si>
  <si>
    <t>Trading value in 2017</t>
  </si>
  <si>
    <t>GOLOMT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</si>
</sst>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9" xfId="1" applyFont="1" applyFill="1" applyBorder="1" applyAlignment="1">
      <alignment horizontal="center" vertical="center" wrapText="1"/>
    </xf>
    <xf numFmtId="165" fontId="2" fillId="4" borderId="10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9" fontId="8" fillId="4" borderId="15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50118" cy="1359274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361950</xdr:colOff>
      <xdr:row>10</xdr:row>
      <xdr:rowOff>123825</xdr:rowOff>
    </xdr:to>
    <xdr:pic>
      <xdr:nvPicPr>
        <xdr:cNvPr id="9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676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10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</v>
          </cell>
          <cell r="E10">
            <v>5000</v>
          </cell>
          <cell r="F10">
            <v>1669</v>
          </cell>
          <cell r="G10">
            <v>4798935</v>
          </cell>
          <cell r="H10">
            <v>4803935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>
            <v>1670</v>
          </cell>
          <cell r="Z10">
            <v>4803935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16261</v>
          </cell>
          <cell r="E11">
            <v>10631235</v>
          </cell>
          <cell r="F11">
            <v>17658</v>
          </cell>
          <cell r="G11">
            <v>14762085</v>
          </cell>
          <cell r="H11">
            <v>25393320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>
            <v>1500</v>
          </cell>
          <cell r="S11">
            <v>144280500</v>
          </cell>
          <cell r="T11"/>
          <cell r="U11"/>
          <cell r="V11"/>
          <cell r="W11"/>
          <cell r="X11">
            <v>0</v>
          </cell>
          <cell r="Y11">
            <v>35419</v>
          </cell>
          <cell r="Z11">
            <v>169673820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90574</v>
          </cell>
          <cell r="E12">
            <v>42160396.950000003</v>
          </cell>
          <cell r="F12">
            <v>159406</v>
          </cell>
          <cell r="G12">
            <v>27999366</v>
          </cell>
          <cell r="H12">
            <v>70159762.950000003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>
            <v>11281</v>
          </cell>
          <cell r="S12">
            <v>1059147849</v>
          </cell>
          <cell r="T12"/>
          <cell r="U12"/>
          <cell r="V12"/>
          <cell r="W12"/>
          <cell r="X12">
            <v>0</v>
          </cell>
          <cell r="Y12">
            <v>261261</v>
          </cell>
          <cell r="Z12">
            <v>1129307611.95</v>
          </cell>
        </row>
        <row r="13">
          <cell r="B13" t="str">
            <v>ARGB</v>
          </cell>
          <cell r="C13" t="str">
            <v>Аргай бэст ХХК</v>
          </cell>
          <cell r="D13">
            <v>485</v>
          </cell>
          <cell r="E13">
            <v>169750</v>
          </cell>
          <cell r="F13">
            <v>149</v>
          </cell>
          <cell r="G13">
            <v>81205</v>
          </cell>
          <cell r="H13">
            <v>250955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>
            <v>634</v>
          </cell>
          <cell r="Z13">
            <v>250955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331972</v>
          </cell>
          <cell r="E16">
            <v>123524696.58</v>
          </cell>
          <cell r="F16">
            <v>324456</v>
          </cell>
          <cell r="G16">
            <v>243675784.53999999</v>
          </cell>
          <cell r="H16">
            <v>367200481.12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>
            <v>88669</v>
          </cell>
          <cell r="S16">
            <v>8237532622</v>
          </cell>
          <cell r="T16">
            <v>12081</v>
          </cell>
          <cell r="U16">
            <v>1194655120</v>
          </cell>
          <cell r="V16"/>
          <cell r="W16"/>
          <cell r="X16">
            <v>1194655120</v>
          </cell>
          <cell r="Y16">
            <v>757178</v>
          </cell>
          <cell r="Z16">
            <v>9799388223.1200008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13423</v>
          </cell>
          <cell r="E19">
            <v>59872225</v>
          </cell>
          <cell r="F19">
            <v>10593</v>
          </cell>
          <cell r="G19">
            <v>6346164</v>
          </cell>
          <cell r="H19">
            <v>66218389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>
            <v>24016</v>
          </cell>
          <cell r="Z19">
            <v>66218389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>
            <v>8</v>
          </cell>
          <cell r="S20">
            <v>748424</v>
          </cell>
          <cell r="T20"/>
          <cell r="U20"/>
          <cell r="V20"/>
          <cell r="W20"/>
          <cell r="X20">
            <v>0</v>
          </cell>
          <cell r="Y20">
            <v>8</v>
          </cell>
          <cell r="Z20">
            <v>748424</v>
          </cell>
        </row>
        <row r="21">
          <cell r="B21" t="str">
            <v>BULG</v>
          </cell>
          <cell r="C21" t="str">
            <v>Булган брокер ХХК</v>
          </cell>
          <cell r="D21">
            <v>514</v>
          </cell>
          <cell r="E21">
            <v>837207</v>
          </cell>
          <cell r="F21">
            <v>649</v>
          </cell>
          <cell r="G21">
            <v>793305</v>
          </cell>
          <cell r="H21">
            <v>1630512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>
            <v>1163</v>
          </cell>
          <cell r="Z21">
            <v>1630512</v>
          </cell>
        </row>
        <row r="22">
          <cell r="B22" t="str">
            <v>BUMB</v>
          </cell>
          <cell r="C22" t="str">
            <v>Бумбат-Алтай ХХК</v>
          </cell>
          <cell r="D22">
            <v>31071</v>
          </cell>
          <cell r="E22">
            <v>77183463.799999997</v>
          </cell>
          <cell r="F22">
            <v>75408</v>
          </cell>
          <cell r="G22">
            <v>30362242</v>
          </cell>
          <cell r="H22">
            <v>107545705.8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>
            <v>106479</v>
          </cell>
          <cell r="Z22">
            <v>107545705.8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3008</v>
          </cell>
          <cell r="E23">
            <v>1215202</v>
          </cell>
          <cell r="F23">
            <v>10</v>
          </cell>
          <cell r="G23">
            <v>4090</v>
          </cell>
          <cell r="H23">
            <v>1219292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>
            <v>17518</v>
          </cell>
          <cell r="S23">
            <v>1613695901</v>
          </cell>
          <cell r="T23">
            <v>15939</v>
          </cell>
          <cell r="U23">
            <v>1558493010</v>
          </cell>
          <cell r="V23">
            <v>19085</v>
          </cell>
          <cell r="W23">
            <v>1863969610</v>
          </cell>
          <cell r="X23">
            <v>3422462620</v>
          </cell>
          <cell r="Y23">
            <v>55560</v>
          </cell>
          <cell r="Z23">
            <v>5037377813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51859</v>
          </cell>
          <cell r="E26">
            <v>176859007.09999999</v>
          </cell>
          <cell r="F26">
            <v>92876</v>
          </cell>
          <cell r="G26">
            <v>241105029.5</v>
          </cell>
          <cell r="H26">
            <v>417964036.60000002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>
            <v>144735</v>
          </cell>
          <cell r="Z26">
            <v>417964036.60000002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231</v>
          </cell>
          <cell r="E28">
            <v>187595</v>
          </cell>
          <cell r="F28">
            <v>9815</v>
          </cell>
          <cell r="G28">
            <v>11313396</v>
          </cell>
          <cell r="H28">
            <v>11500991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>
            <v>10046</v>
          </cell>
          <cell r="Z28">
            <v>11500991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1932</v>
          </cell>
          <cell r="E29">
            <v>9615872</v>
          </cell>
          <cell r="F29">
            <v>1108</v>
          </cell>
          <cell r="G29">
            <v>2162960</v>
          </cell>
          <cell r="H29">
            <v>11778832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>
            <v>3040</v>
          </cell>
          <cell r="Z29">
            <v>11778832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8400</v>
          </cell>
          <cell r="E33">
            <v>429200</v>
          </cell>
          <cell r="F33">
            <v>0</v>
          </cell>
          <cell r="G33">
            <v>0</v>
          </cell>
          <cell r="H33">
            <v>429200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>
            <v>8400</v>
          </cell>
          <cell r="Z33">
            <v>429200</v>
          </cell>
        </row>
        <row r="34">
          <cell r="B34" t="str">
            <v>GAUL</v>
          </cell>
          <cell r="C34" t="str">
            <v>Гаүли ХХК</v>
          </cell>
          <cell r="D34">
            <v>136248</v>
          </cell>
          <cell r="E34">
            <v>52447165.899999999</v>
          </cell>
          <cell r="F34">
            <v>217006</v>
          </cell>
          <cell r="G34">
            <v>87468297</v>
          </cell>
          <cell r="H34">
            <v>139915462.90000001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>
            <v>799</v>
          </cell>
          <cell r="S34">
            <v>78102328</v>
          </cell>
          <cell r="T34"/>
          <cell r="U34"/>
          <cell r="V34"/>
          <cell r="W34"/>
          <cell r="X34">
            <v>0</v>
          </cell>
          <cell r="Y34">
            <v>354053</v>
          </cell>
          <cell r="Z34">
            <v>218017790.90000001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>
            <v>0</v>
          </cell>
          <cell r="Y35">
            <v>0</v>
          </cell>
          <cell r="Z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>
            <v>0</v>
          </cell>
          <cell r="Y36">
            <v>0</v>
          </cell>
          <cell r="Z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122541</v>
          </cell>
          <cell r="E37">
            <v>88036052.730000004</v>
          </cell>
          <cell r="F37">
            <v>70449</v>
          </cell>
          <cell r="G37">
            <v>49548925.020000003</v>
          </cell>
          <cell r="H37">
            <v>137584977.75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>
            <v>66397</v>
          </cell>
          <cell r="S37">
            <v>6489417688</v>
          </cell>
          <cell r="T37"/>
          <cell r="U37"/>
          <cell r="V37"/>
          <cell r="W37"/>
          <cell r="X37">
            <v>0</v>
          </cell>
          <cell r="Y37">
            <v>259387</v>
          </cell>
          <cell r="Z37">
            <v>6627002665.75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>
            <v>0</v>
          </cell>
          <cell r="Y38">
            <v>0</v>
          </cell>
          <cell r="Z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1770</v>
          </cell>
          <cell r="E42">
            <v>6004863</v>
          </cell>
          <cell r="F42">
            <v>160</v>
          </cell>
          <cell r="G42">
            <v>538800</v>
          </cell>
          <cell r="H42">
            <v>6543663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>
            <v>0</v>
          </cell>
          <cell r="Y42">
            <v>1930</v>
          </cell>
          <cell r="Z42">
            <v>6543663</v>
          </cell>
        </row>
        <row r="43">
          <cell r="B43" t="str">
            <v>MERG</v>
          </cell>
          <cell r="C43" t="str">
            <v>Мэргэн санаа ХХК</v>
          </cell>
          <cell r="D43">
            <v>540</v>
          </cell>
          <cell r="E43">
            <v>98600</v>
          </cell>
          <cell r="F43">
            <v>729</v>
          </cell>
          <cell r="G43">
            <v>944794</v>
          </cell>
          <cell r="H43">
            <v>1043394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>
            <v>0</v>
          </cell>
          <cell r="Y43">
            <v>1269</v>
          </cell>
          <cell r="Z43">
            <v>1043394</v>
          </cell>
        </row>
        <row r="44">
          <cell r="B44" t="str">
            <v>MIBG</v>
          </cell>
          <cell r="C44" t="str">
            <v>Эм Ай Би Жи ХХК</v>
          </cell>
          <cell r="D44">
            <v>162026</v>
          </cell>
          <cell r="E44">
            <v>115058407.40000001</v>
          </cell>
          <cell r="F44">
            <v>10720</v>
          </cell>
          <cell r="G44">
            <v>2733822</v>
          </cell>
          <cell r="H44">
            <v>117792229.40000001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>
            <v>0</v>
          </cell>
          <cell r="Y44">
            <v>172746</v>
          </cell>
          <cell r="Z44">
            <v>117792229.40000001</v>
          </cell>
        </row>
        <row r="45">
          <cell r="B45" t="str">
            <v>MICC</v>
          </cell>
          <cell r="C45" t="str">
            <v>Эм Ай Си Си ХХК</v>
          </cell>
          <cell r="D45">
            <v>24460</v>
          </cell>
          <cell r="E45">
            <v>3424400</v>
          </cell>
          <cell r="F45">
            <v>0</v>
          </cell>
          <cell r="G45">
            <v>0</v>
          </cell>
          <cell r="H45">
            <v>3424400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>
            <v>0</v>
          </cell>
          <cell r="Y45">
            <v>24460</v>
          </cell>
          <cell r="Z45">
            <v>3424400</v>
          </cell>
        </row>
        <row r="46">
          <cell r="B46" t="str">
            <v>MNET</v>
          </cell>
          <cell r="C46" t="str">
            <v>Ард секюритиз ХХК</v>
          </cell>
          <cell r="D46">
            <v>45752</v>
          </cell>
          <cell r="E46">
            <v>29184619</v>
          </cell>
          <cell r="F46">
            <v>2215</v>
          </cell>
          <cell r="G46">
            <v>10185156.4</v>
          </cell>
          <cell r="H46">
            <v>39369775.399999999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>
            <v>600</v>
          </cell>
          <cell r="S46">
            <v>55799000</v>
          </cell>
          <cell r="T46"/>
          <cell r="U46"/>
          <cell r="V46"/>
          <cell r="W46"/>
          <cell r="X46">
            <v>0</v>
          </cell>
          <cell r="Y46">
            <v>48567</v>
          </cell>
          <cell r="Z46">
            <v>95168775.400000006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724</v>
          </cell>
          <cell r="G47">
            <v>1238700</v>
          </cell>
          <cell r="H47">
            <v>1238700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>
            <v>0</v>
          </cell>
          <cell r="Y47">
            <v>724</v>
          </cell>
          <cell r="Z47">
            <v>1238700</v>
          </cell>
        </row>
        <row r="48">
          <cell r="B48" t="str">
            <v>MSDQ</v>
          </cell>
          <cell r="C48" t="str">
            <v>Масдак ХХК</v>
          </cell>
          <cell r="D48">
            <v>220</v>
          </cell>
          <cell r="E48">
            <v>11220</v>
          </cell>
          <cell r="F48">
            <v>251</v>
          </cell>
          <cell r="G48">
            <v>1340565</v>
          </cell>
          <cell r="H48">
            <v>1351785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>
            <v>0</v>
          </cell>
          <cell r="Y48">
            <v>471</v>
          </cell>
          <cell r="Z48">
            <v>1351785</v>
          </cell>
        </row>
        <row r="49">
          <cell r="B49" t="str">
            <v>MSEC</v>
          </cell>
          <cell r="C49" t="str">
            <v>Монсек ХХК</v>
          </cell>
          <cell r="D49">
            <v>11777</v>
          </cell>
          <cell r="E49">
            <v>5856114</v>
          </cell>
          <cell r="F49">
            <v>21896</v>
          </cell>
          <cell r="G49">
            <v>24679307.84</v>
          </cell>
          <cell r="H49">
            <v>30535421.84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>
            <v>962</v>
          </cell>
          <cell r="S49">
            <v>86016332</v>
          </cell>
          <cell r="T49"/>
          <cell r="U49"/>
          <cell r="V49"/>
          <cell r="W49"/>
          <cell r="X49">
            <v>0</v>
          </cell>
          <cell r="Y49">
            <v>34635</v>
          </cell>
          <cell r="Z49">
            <v>116551753.84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4688</v>
          </cell>
          <cell r="E51">
            <v>24626618</v>
          </cell>
          <cell r="F51">
            <v>16088</v>
          </cell>
          <cell r="G51">
            <v>13178371.800000001</v>
          </cell>
          <cell r="H51">
            <v>37804989.799999997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>
            <v>59987</v>
          </cell>
          <cell r="S51">
            <v>5383764106</v>
          </cell>
          <cell r="T51">
            <v>26349</v>
          </cell>
          <cell r="U51">
            <v>2606782090</v>
          </cell>
          <cell r="V51">
            <v>35284</v>
          </cell>
          <cell r="W51">
            <v>3495960610</v>
          </cell>
          <cell r="X51">
            <v>6102742700</v>
          </cell>
          <cell r="Y51">
            <v>142396</v>
          </cell>
          <cell r="Z51">
            <v>11524311795.799999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3484</v>
          </cell>
          <cell r="G52">
            <v>1508941</v>
          </cell>
          <cell r="H52">
            <v>1508941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>
            <v>10197</v>
          </cell>
          <cell r="S52">
            <v>932046588</v>
          </cell>
          <cell r="T52"/>
          <cell r="U52"/>
          <cell r="V52"/>
          <cell r="W52"/>
          <cell r="X52">
            <v>0</v>
          </cell>
          <cell r="Y52">
            <v>13681</v>
          </cell>
          <cell r="Z52">
            <v>933555529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2614</v>
          </cell>
          <cell r="E54">
            <v>356884</v>
          </cell>
          <cell r="F54">
            <v>31819</v>
          </cell>
          <cell r="G54">
            <v>16058886.300000001</v>
          </cell>
          <cell r="H54">
            <v>16415770.300000001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>
            <v>0</v>
          </cell>
          <cell r="Y54">
            <v>34433</v>
          </cell>
          <cell r="Z54">
            <v>16415770.300000001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2157</v>
          </cell>
          <cell r="G55">
            <v>787305</v>
          </cell>
          <cell r="H55">
            <v>787305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>
            <v>0</v>
          </cell>
          <cell r="Y55">
            <v>2157</v>
          </cell>
          <cell r="Z55">
            <v>787305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60804</v>
          </cell>
          <cell r="E57">
            <v>68117713.299999997</v>
          </cell>
          <cell r="F57">
            <v>75080</v>
          </cell>
          <cell r="G57">
            <v>33971565.799999997</v>
          </cell>
          <cell r="H57">
            <v>102089279.09999999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>
            <v>5603</v>
          </cell>
          <cell r="S57">
            <v>512293219</v>
          </cell>
          <cell r="T57"/>
          <cell r="U57"/>
          <cell r="V57"/>
          <cell r="W57"/>
          <cell r="X57">
            <v>0</v>
          </cell>
          <cell r="Y57">
            <v>141487</v>
          </cell>
          <cell r="Z57">
            <v>614382498.0999999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28945</v>
          </cell>
          <cell r="G58">
            <v>27452330.190000001</v>
          </cell>
          <cell r="H58">
            <v>27452330.190000001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>
            <v>0</v>
          </cell>
          <cell r="Y58">
            <v>28945</v>
          </cell>
          <cell r="Z58">
            <v>27452330.190000001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3003</v>
          </cell>
          <cell r="E59">
            <v>705362</v>
          </cell>
          <cell r="F59">
            <v>900</v>
          </cell>
          <cell r="G59">
            <v>5923275</v>
          </cell>
          <cell r="H59">
            <v>6628637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>
            <v>0</v>
          </cell>
          <cell r="Y59">
            <v>3903</v>
          </cell>
          <cell r="Z59">
            <v>6628637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120285</v>
          </cell>
          <cell r="E60">
            <v>30827523.43</v>
          </cell>
          <cell r="F60">
            <v>69137</v>
          </cell>
          <cell r="G60">
            <v>54599188.899999999</v>
          </cell>
          <cell r="H60">
            <v>85426712.329999998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>
            <v>2509</v>
          </cell>
          <cell r="S60">
            <v>236032978</v>
          </cell>
          <cell r="T60"/>
          <cell r="U60"/>
          <cell r="V60"/>
          <cell r="W60"/>
          <cell r="X60">
            <v>0</v>
          </cell>
          <cell r="Y60">
            <v>191931</v>
          </cell>
          <cell r="Z60">
            <v>321459690.32999998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2700</v>
          </cell>
          <cell r="E61">
            <v>833000</v>
          </cell>
          <cell r="F61">
            <v>0</v>
          </cell>
          <cell r="G61">
            <v>0</v>
          </cell>
          <cell r="H61">
            <v>833000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>
            <v>48322</v>
          </cell>
          <cell r="S61">
            <v>4606469851</v>
          </cell>
          <cell r="T61"/>
          <cell r="U61"/>
          <cell r="V61"/>
          <cell r="W61"/>
          <cell r="X61">
            <v>0</v>
          </cell>
          <cell r="Y61">
            <v>51022</v>
          </cell>
          <cell r="Z61">
            <v>4607302851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>
            <v>0</v>
          </cell>
          <cell r="Y62">
            <v>0</v>
          </cell>
          <cell r="Z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1000</v>
          </cell>
          <cell r="E63">
            <v>60000</v>
          </cell>
          <cell r="F63">
            <v>775</v>
          </cell>
          <cell r="G63">
            <v>3823190.9</v>
          </cell>
          <cell r="H63">
            <v>3883190.9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>
            <v>20</v>
          </cell>
          <cell r="S63">
            <v>1923740</v>
          </cell>
          <cell r="T63"/>
          <cell r="U63"/>
          <cell r="V63"/>
          <cell r="W63"/>
          <cell r="X63">
            <v>0</v>
          </cell>
          <cell r="Y63">
            <v>1795</v>
          </cell>
          <cell r="Z63">
            <v>5806930.9000000004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>
            <v>0</v>
          </cell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14808</v>
          </cell>
          <cell r="E66">
            <v>16502064</v>
          </cell>
          <cell r="F66">
            <v>18635</v>
          </cell>
          <cell r="G66">
            <v>25455473</v>
          </cell>
          <cell r="H66">
            <v>41957537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>
            <v>514</v>
          </cell>
          <cell r="S66">
            <v>46981656</v>
          </cell>
          <cell r="T66"/>
          <cell r="U66"/>
          <cell r="V66"/>
          <cell r="W66"/>
          <cell r="X66">
            <v>0</v>
          </cell>
          <cell r="Y66">
            <v>33957</v>
          </cell>
          <cell r="Z66">
            <v>88939193</v>
          </cell>
        </row>
        <row r="67">
          <cell r="B67" t="str">
            <v>нийт</v>
          </cell>
          <cell r="C67"/>
          <cell r="D67">
            <v>1264967</v>
          </cell>
          <cell r="E67">
            <v>944841457.18999982</v>
          </cell>
          <cell r="F67">
            <v>1264967</v>
          </cell>
          <cell r="G67">
            <v>944841457.18999982</v>
          </cell>
          <cell r="H67">
            <v>1889682914.3800001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/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314886</v>
          </cell>
          <cell r="S67">
            <v>29484252782</v>
          </cell>
          <cell r="T67">
            <v>54369</v>
          </cell>
          <cell r="U67">
            <v>5359930220</v>
          </cell>
          <cell r="V67">
            <v>54369</v>
          </cell>
          <cell r="W67">
            <v>5359930220</v>
          </cell>
          <cell r="X67">
            <v>10719860440</v>
          </cell>
          <cell r="Y67">
            <v>2953558</v>
          </cell>
          <cell r="Z67">
            <v>42093796136.380013</v>
          </cell>
        </row>
        <row r="68">
          <cell r="D68"/>
          <cell r="E68"/>
          <cell r="F68"/>
          <cell r="G68"/>
          <cell r="H68"/>
          <cell r="Y68"/>
          <cell r="Z68"/>
        </row>
        <row r="69">
          <cell r="D69"/>
          <cell r="E69"/>
          <cell r="F69"/>
          <cell r="G69"/>
          <cell r="H69"/>
          <cell r="Y69"/>
          <cell r="Z69"/>
        </row>
        <row r="70">
          <cell r="D70"/>
          <cell r="E70"/>
          <cell r="F70"/>
          <cell r="G70"/>
          <cell r="H70"/>
          <cell r="Y70"/>
          <cell r="Z70"/>
        </row>
        <row r="71">
          <cell r="D71"/>
          <cell r="E71"/>
          <cell r="F71"/>
          <cell r="G71"/>
          <cell r="H71"/>
          <cell r="Z7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91</v>
          </cell>
          <cell r="G9">
            <v>1156040</v>
          </cell>
          <cell r="H9">
            <v>1156040</v>
          </cell>
          <cell r="M9">
            <v>0</v>
          </cell>
          <cell r="R9">
            <v>0</v>
          </cell>
          <cell r="Y9">
            <v>0</v>
          </cell>
          <cell r="Z9">
            <v>91</v>
          </cell>
          <cell r="AA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339</v>
          </cell>
          <cell r="E10">
            <v>1076538.71</v>
          </cell>
          <cell r="F10">
            <v>16362</v>
          </cell>
          <cell r="G10">
            <v>6776930.2000000002</v>
          </cell>
          <cell r="H10">
            <v>7853468.9100000001</v>
          </cell>
          <cell r="M10">
            <v>0</v>
          </cell>
          <cell r="R10">
            <v>0</v>
          </cell>
          <cell r="Y10">
            <v>0</v>
          </cell>
          <cell r="Z10">
            <v>16701</v>
          </cell>
          <cell r="AA10">
            <v>7853468.9100000001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16000</v>
          </cell>
          <cell r="E11">
            <v>2745000</v>
          </cell>
          <cell r="F11">
            <v>2266</v>
          </cell>
          <cell r="G11">
            <v>5102593</v>
          </cell>
          <cell r="H11">
            <v>7847593</v>
          </cell>
          <cell r="M11">
            <v>0</v>
          </cell>
          <cell r="R11">
            <v>0</v>
          </cell>
          <cell r="S11">
            <v>700</v>
          </cell>
          <cell r="T11">
            <v>63930300</v>
          </cell>
          <cell r="Y11">
            <v>0</v>
          </cell>
          <cell r="Z11">
            <v>18966</v>
          </cell>
          <cell r="AA11">
            <v>71777893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85529</v>
          </cell>
          <cell r="E12">
            <v>74705806.049999997</v>
          </cell>
          <cell r="F12">
            <v>43425</v>
          </cell>
          <cell r="G12">
            <v>42185503.600000001</v>
          </cell>
          <cell r="H12">
            <v>116891309.65000001</v>
          </cell>
          <cell r="M12">
            <v>0</v>
          </cell>
          <cell r="R12">
            <v>0</v>
          </cell>
          <cell r="Y12">
            <v>0</v>
          </cell>
          <cell r="Z12">
            <v>128954</v>
          </cell>
          <cell r="AA12">
            <v>116891309.65000001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447</v>
          </cell>
          <cell r="G13">
            <v>239592</v>
          </cell>
          <cell r="H13">
            <v>239592</v>
          </cell>
          <cell r="M13">
            <v>0</v>
          </cell>
          <cell r="R13">
            <v>0</v>
          </cell>
          <cell r="Y13">
            <v>0</v>
          </cell>
          <cell r="Z13">
            <v>447</v>
          </cell>
          <cell r="AA13">
            <v>239592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24709913</v>
          </cell>
          <cell r="E16">
            <v>2134620797.3699999</v>
          </cell>
          <cell r="F16">
            <v>24938972</v>
          </cell>
          <cell r="G16">
            <v>2211761452.0100002</v>
          </cell>
          <cell r="H16">
            <v>4346382249.3800001</v>
          </cell>
          <cell r="M16">
            <v>0</v>
          </cell>
          <cell r="R16">
            <v>0</v>
          </cell>
          <cell r="S16">
            <v>127370</v>
          </cell>
          <cell r="T16">
            <v>11258119408.395889</v>
          </cell>
          <cell r="W16">
            <v>16</v>
          </cell>
          <cell r="X16">
            <v>1464160</v>
          </cell>
          <cell r="Y16">
            <v>1464160</v>
          </cell>
          <cell r="Z16">
            <v>49776271</v>
          </cell>
          <cell r="AA16">
            <v>15605965817.77589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1791</v>
          </cell>
          <cell r="E19">
            <v>6499700</v>
          </cell>
          <cell r="F19">
            <v>19798</v>
          </cell>
          <cell r="G19">
            <v>15228137.199999999</v>
          </cell>
          <cell r="H19">
            <v>21727837.199999999</v>
          </cell>
          <cell r="M19">
            <v>0</v>
          </cell>
          <cell r="R19">
            <v>0</v>
          </cell>
          <cell r="Y19">
            <v>0</v>
          </cell>
          <cell r="Z19">
            <v>21589</v>
          </cell>
          <cell r="AA19">
            <v>21727837.199999999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R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648</v>
          </cell>
          <cell r="E21">
            <v>109800</v>
          </cell>
          <cell r="F21">
            <v>315</v>
          </cell>
          <cell r="G21">
            <v>3080130</v>
          </cell>
          <cell r="H21">
            <v>3189930</v>
          </cell>
          <cell r="M21">
            <v>0</v>
          </cell>
          <cell r="R21">
            <v>0</v>
          </cell>
          <cell r="Y21">
            <v>0</v>
          </cell>
          <cell r="Z21">
            <v>963</v>
          </cell>
          <cell r="AA21">
            <v>3189930</v>
          </cell>
        </row>
        <row r="22">
          <cell r="B22" t="str">
            <v>BUMB</v>
          </cell>
          <cell r="C22" t="str">
            <v>Бумбат-Алтай ХХК</v>
          </cell>
          <cell r="D22">
            <v>23870</v>
          </cell>
          <cell r="E22">
            <v>28162886</v>
          </cell>
          <cell r="F22">
            <v>20249</v>
          </cell>
          <cell r="G22">
            <v>23226719</v>
          </cell>
          <cell r="H22">
            <v>51389605</v>
          </cell>
          <cell r="M22">
            <v>0</v>
          </cell>
          <cell r="R22">
            <v>0</v>
          </cell>
          <cell r="Y22">
            <v>0</v>
          </cell>
          <cell r="Z22">
            <v>44119</v>
          </cell>
          <cell r="AA22">
            <v>51389605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1316</v>
          </cell>
          <cell r="E23">
            <v>478945</v>
          </cell>
          <cell r="F23">
            <v>0</v>
          </cell>
          <cell r="G23">
            <v>0</v>
          </cell>
          <cell r="H23">
            <v>478945</v>
          </cell>
          <cell r="M23">
            <v>0</v>
          </cell>
          <cell r="R23">
            <v>0</v>
          </cell>
          <cell r="S23">
            <v>6426</v>
          </cell>
          <cell r="T23">
            <v>576399665</v>
          </cell>
          <cell r="U23">
            <v>6498</v>
          </cell>
          <cell r="V23">
            <v>609393550</v>
          </cell>
          <cell r="W23">
            <v>1108</v>
          </cell>
          <cell r="X23">
            <v>109902250</v>
          </cell>
          <cell r="Y23">
            <v>719295800</v>
          </cell>
          <cell r="Z23">
            <v>15348</v>
          </cell>
          <cell r="AA23">
            <v>1296174410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1150</v>
          </cell>
          <cell r="E26">
            <v>2660259.7999999998</v>
          </cell>
          <cell r="F26">
            <v>1718</v>
          </cell>
          <cell r="G26">
            <v>13704882</v>
          </cell>
          <cell r="H26">
            <v>16365141.800000001</v>
          </cell>
          <cell r="M26">
            <v>0</v>
          </cell>
          <cell r="R26">
            <v>0</v>
          </cell>
          <cell r="Y26">
            <v>0</v>
          </cell>
          <cell r="Z26">
            <v>2868</v>
          </cell>
          <cell r="AA26">
            <v>16365141.800000001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1945</v>
          </cell>
          <cell r="G28">
            <v>6552922</v>
          </cell>
          <cell r="H28">
            <v>6552922</v>
          </cell>
          <cell r="M28">
            <v>0</v>
          </cell>
          <cell r="R28">
            <v>0</v>
          </cell>
          <cell r="Y28">
            <v>0</v>
          </cell>
          <cell r="Z28">
            <v>1945</v>
          </cell>
          <cell r="AA28">
            <v>6552922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1757</v>
          </cell>
          <cell r="G29">
            <v>1838988</v>
          </cell>
          <cell r="H29">
            <v>1838988</v>
          </cell>
          <cell r="M29">
            <v>0</v>
          </cell>
          <cell r="R29">
            <v>0</v>
          </cell>
          <cell r="Y29">
            <v>0</v>
          </cell>
          <cell r="Z29">
            <v>1757</v>
          </cell>
          <cell r="AA29">
            <v>1838988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2305</v>
          </cell>
          <cell r="E33">
            <v>297214.5</v>
          </cell>
          <cell r="F33">
            <v>0</v>
          </cell>
          <cell r="G33">
            <v>0</v>
          </cell>
          <cell r="H33">
            <v>297214.5</v>
          </cell>
          <cell r="M33">
            <v>0</v>
          </cell>
          <cell r="R33">
            <v>0</v>
          </cell>
          <cell r="Y33">
            <v>0</v>
          </cell>
          <cell r="Z33">
            <v>2305</v>
          </cell>
          <cell r="AA33">
            <v>297214.5</v>
          </cell>
        </row>
        <row r="34">
          <cell r="B34" t="str">
            <v>GAUL</v>
          </cell>
          <cell r="C34" t="str">
            <v>Гаүли ХХК</v>
          </cell>
          <cell r="D34">
            <v>18782</v>
          </cell>
          <cell r="E34">
            <v>8558570</v>
          </cell>
          <cell r="F34">
            <v>178581</v>
          </cell>
          <cell r="G34">
            <v>78756393.299999997</v>
          </cell>
          <cell r="H34">
            <v>87314963.299999997</v>
          </cell>
          <cell r="M34">
            <v>0</v>
          </cell>
          <cell r="R34">
            <v>0</v>
          </cell>
          <cell r="S34">
            <v>879</v>
          </cell>
          <cell r="T34">
            <v>80379445</v>
          </cell>
          <cell r="Y34">
            <v>0</v>
          </cell>
          <cell r="Z34">
            <v>198242</v>
          </cell>
          <cell r="AA34">
            <v>167694408.30000001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67310</v>
          </cell>
          <cell r="E37">
            <v>39331907.380000003</v>
          </cell>
          <cell r="F37">
            <v>113517</v>
          </cell>
          <cell r="G37">
            <v>38144214.100000001</v>
          </cell>
          <cell r="H37">
            <v>77476121.480000004</v>
          </cell>
          <cell r="M37">
            <v>0</v>
          </cell>
          <cell r="R37">
            <v>0</v>
          </cell>
          <cell r="S37">
            <v>17261</v>
          </cell>
          <cell r="T37">
            <v>1653599392</v>
          </cell>
          <cell r="Y37">
            <v>0</v>
          </cell>
          <cell r="Z37">
            <v>198088</v>
          </cell>
          <cell r="AA37">
            <v>1731075513.48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3004</v>
          </cell>
          <cell r="E42">
            <v>10346505</v>
          </cell>
          <cell r="F42">
            <v>2319</v>
          </cell>
          <cell r="G42">
            <v>6055967</v>
          </cell>
          <cell r="H42">
            <v>16402472</v>
          </cell>
          <cell r="M42">
            <v>0</v>
          </cell>
          <cell r="R42">
            <v>0</v>
          </cell>
          <cell r="Y42">
            <v>0</v>
          </cell>
          <cell r="Z42">
            <v>5323</v>
          </cell>
          <cell r="AA42">
            <v>16402472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5789</v>
          </cell>
          <cell r="G43">
            <v>8427708.8000000007</v>
          </cell>
          <cell r="H43">
            <v>8427708.8000000007</v>
          </cell>
          <cell r="M43">
            <v>0</v>
          </cell>
          <cell r="R43">
            <v>0</v>
          </cell>
          <cell r="Y43">
            <v>0</v>
          </cell>
          <cell r="Z43">
            <v>5789</v>
          </cell>
          <cell r="AA43">
            <v>8427708.8000000007</v>
          </cell>
        </row>
        <row r="44">
          <cell r="B44" t="str">
            <v>MIBG</v>
          </cell>
          <cell r="C44" t="str">
            <v>Эм Ай Би Жи ХХК</v>
          </cell>
          <cell r="D44">
            <v>299717</v>
          </cell>
          <cell r="E44">
            <v>186758330</v>
          </cell>
          <cell r="F44">
            <v>1032</v>
          </cell>
          <cell r="G44">
            <v>171045</v>
          </cell>
          <cell r="H44">
            <v>186929375</v>
          </cell>
          <cell r="M44">
            <v>0</v>
          </cell>
          <cell r="R44">
            <v>0</v>
          </cell>
          <cell r="S44">
            <v>10183</v>
          </cell>
          <cell r="T44">
            <v>900133341</v>
          </cell>
          <cell r="Y44">
            <v>0</v>
          </cell>
          <cell r="Z44">
            <v>310932</v>
          </cell>
          <cell r="AA44">
            <v>1087062716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R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145694</v>
          </cell>
          <cell r="E46">
            <v>68683130</v>
          </cell>
          <cell r="F46">
            <v>44182</v>
          </cell>
          <cell r="G46">
            <v>46080825.5</v>
          </cell>
          <cell r="H46">
            <v>114763955.5</v>
          </cell>
          <cell r="M46">
            <v>0</v>
          </cell>
          <cell r="R46">
            <v>0</v>
          </cell>
          <cell r="Y46">
            <v>0</v>
          </cell>
          <cell r="Z46">
            <v>189876</v>
          </cell>
          <cell r="AA46">
            <v>114763955.5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160</v>
          </cell>
          <cell r="E47">
            <v>60000</v>
          </cell>
          <cell r="F47">
            <v>599</v>
          </cell>
          <cell r="G47">
            <v>1617300</v>
          </cell>
          <cell r="H47">
            <v>1677300</v>
          </cell>
          <cell r="M47">
            <v>0</v>
          </cell>
          <cell r="R47">
            <v>0</v>
          </cell>
          <cell r="Y47">
            <v>0</v>
          </cell>
          <cell r="Z47">
            <v>759</v>
          </cell>
          <cell r="AA47">
            <v>1677300</v>
          </cell>
        </row>
        <row r="48">
          <cell r="B48" t="str">
            <v>MSDQ</v>
          </cell>
          <cell r="C48" t="str">
            <v>Масдак ХХК</v>
          </cell>
          <cell r="D48">
            <v>2240</v>
          </cell>
          <cell r="E48">
            <v>785000</v>
          </cell>
          <cell r="F48">
            <v>2694</v>
          </cell>
          <cell r="G48">
            <v>4434268</v>
          </cell>
          <cell r="H48">
            <v>5219268</v>
          </cell>
          <cell r="M48">
            <v>0</v>
          </cell>
          <cell r="R48">
            <v>0</v>
          </cell>
          <cell r="Y48">
            <v>0</v>
          </cell>
          <cell r="Z48">
            <v>4934</v>
          </cell>
          <cell r="AA48">
            <v>5219268</v>
          </cell>
        </row>
        <row r="49">
          <cell r="B49" t="str">
            <v>MSEC</v>
          </cell>
          <cell r="C49" t="str">
            <v>Монсек ХХК</v>
          </cell>
          <cell r="D49">
            <v>26284</v>
          </cell>
          <cell r="E49">
            <v>15601749.43</v>
          </cell>
          <cell r="F49">
            <v>5923</v>
          </cell>
          <cell r="G49">
            <v>16108446</v>
          </cell>
          <cell r="H49">
            <v>31710195.43</v>
          </cell>
          <cell r="M49">
            <v>0</v>
          </cell>
          <cell r="R49">
            <v>0</v>
          </cell>
          <cell r="S49">
            <v>220</v>
          </cell>
          <cell r="T49">
            <v>20092380</v>
          </cell>
          <cell r="Y49">
            <v>0</v>
          </cell>
          <cell r="Z49">
            <v>32427</v>
          </cell>
          <cell r="AA49">
            <v>51802575.43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7316</v>
          </cell>
          <cell r="E51">
            <v>6668843</v>
          </cell>
          <cell r="F51">
            <v>18216</v>
          </cell>
          <cell r="G51">
            <v>15876706.5</v>
          </cell>
          <cell r="H51">
            <v>22545549.5</v>
          </cell>
          <cell r="M51">
            <v>0</v>
          </cell>
          <cell r="R51">
            <v>0</v>
          </cell>
          <cell r="S51">
            <v>5279</v>
          </cell>
          <cell r="T51">
            <v>474339093</v>
          </cell>
          <cell r="U51">
            <v>2035</v>
          </cell>
          <cell r="V51">
            <v>198402150</v>
          </cell>
          <cell r="W51">
            <v>7409</v>
          </cell>
          <cell r="X51">
            <v>696429290</v>
          </cell>
          <cell r="Y51">
            <v>894831440</v>
          </cell>
          <cell r="Z51">
            <v>40255</v>
          </cell>
          <cell r="AA51">
            <v>1391716082.5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4963</v>
          </cell>
          <cell r="G52">
            <v>1846750</v>
          </cell>
          <cell r="H52">
            <v>1846750</v>
          </cell>
          <cell r="M52">
            <v>0</v>
          </cell>
          <cell r="R52">
            <v>0</v>
          </cell>
          <cell r="Y52">
            <v>0</v>
          </cell>
          <cell r="Z52">
            <v>4963</v>
          </cell>
          <cell r="AA52">
            <v>1846750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200</v>
          </cell>
          <cell r="E54">
            <v>10820</v>
          </cell>
          <cell r="F54">
            <v>35377</v>
          </cell>
          <cell r="G54">
            <v>16951280.07</v>
          </cell>
          <cell r="H54">
            <v>16962100.07</v>
          </cell>
          <cell r="M54">
            <v>0</v>
          </cell>
          <cell r="R54">
            <v>0</v>
          </cell>
          <cell r="Y54">
            <v>0</v>
          </cell>
          <cell r="Z54">
            <v>35577</v>
          </cell>
          <cell r="AA54">
            <v>16962100.07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R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32282</v>
          </cell>
          <cell r="E57">
            <v>25267068.670000002</v>
          </cell>
          <cell r="F57">
            <v>37703</v>
          </cell>
          <cell r="G57">
            <v>22833099.5</v>
          </cell>
          <cell r="H57">
            <v>48100168.170000002</v>
          </cell>
          <cell r="M57">
            <v>0</v>
          </cell>
          <cell r="R57">
            <v>0</v>
          </cell>
          <cell r="S57">
            <v>14308</v>
          </cell>
          <cell r="T57">
            <v>1255334496.7000246</v>
          </cell>
          <cell r="Y57">
            <v>0</v>
          </cell>
          <cell r="Z57">
            <v>84293</v>
          </cell>
          <cell r="AA57">
            <v>1303434664.8700247</v>
          </cell>
        </row>
        <row r="58">
          <cell r="B58" t="str">
            <v>TABO</v>
          </cell>
          <cell r="C58" t="str">
            <v>Таван богд ХХК</v>
          </cell>
          <cell r="D58">
            <v>4644</v>
          </cell>
          <cell r="E58">
            <v>349137.87</v>
          </cell>
          <cell r="F58">
            <v>10055</v>
          </cell>
          <cell r="G58">
            <v>13234980</v>
          </cell>
          <cell r="H58">
            <v>13584117.869999999</v>
          </cell>
          <cell r="M58">
            <v>0</v>
          </cell>
          <cell r="R58">
            <v>0</v>
          </cell>
          <cell r="Y58">
            <v>0</v>
          </cell>
          <cell r="Z58">
            <v>14699</v>
          </cell>
          <cell r="AA58">
            <v>13584117.869999999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3146</v>
          </cell>
          <cell r="E59">
            <v>11425435</v>
          </cell>
          <cell r="F59">
            <v>5976</v>
          </cell>
          <cell r="G59">
            <v>36056235.600000001</v>
          </cell>
          <cell r="H59">
            <v>47481670.600000001</v>
          </cell>
          <cell r="M59">
            <v>0</v>
          </cell>
          <cell r="R59">
            <v>0</v>
          </cell>
          <cell r="Y59">
            <v>0</v>
          </cell>
          <cell r="Z59">
            <v>9122</v>
          </cell>
          <cell r="AA59">
            <v>47481670.600000001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106741</v>
          </cell>
          <cell r="E60">
            <v>60231882.799999997</v>
          </cell>
          <cell r="F60">
            <v>40898</v>
          </cell>
          <cell r="G60">
            <v>28785145.600000001</v>
          </cell>
          <cell r="H60">
            <v>89017028.400000006</v>
          </cell>
          <cell r="M60">
            <v>0</v>
          </cell>
          <cell r="R60">
            <v>0</v>
          </cell>
          <cell r="S60">
            <v>5609</v>
          </cell>
          <cell r="T60">
            <v>509910348</v>
          </cell>
          <cell r="Y60">
            <v>0</v>
          </cell>
          <cell r="Z60">
            <v>153248</v>
          </cell>
          <cell r="AA60">
            <v>598927376.39999998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135</v>
          </cell>
          <cell r="E61">
            <v>372035</v>
          </cell>
          <cell r="F61">
            <v>1874</v>
          </cell>
          <cell r="G61">
            <v>1558634</v>
          </cell>
          <cell r="H61">
            <v>1930669</v>
          </cell>
          <cell r="M61">
            <v>0</v>
          </cell>
          <cell r="R61">
            <v>0</v>
          </cell>
          <cell r="S61">
            <v>194755</v>
          </cell>
          <cell r="T61">
            <v>17012902130.904087</v>
          </cell>
          <cell r="Y61">
            <v>0</v>
          </cell>
          <cell r="Z61">
            <v>196764</v>
          </cell>
          <cell r="AA61">
            <v>17014832799.904087</v>
          </cell>
        </row>
        <row r="62">
          <cell r="B62" t="str">
            <v>TTOL</v>
          </cell>
          <cell r="C62" t="str">
            <v>Тэсо Инвестмент</v>
          </cell>
          <cell r="D62">
            <v>8500</v>
          </cell>
          <cell r="E62">
            <v>2992000</v>
          </cell>
          <cell r="F62">
            <v>2855</v>
          </cell>
          <cell r="G62">
            <v>191285</v>
          </cell>
          <cell r="H62">
            <v>3183285</v>
          </cell>
          <cell r="M62">
            <v>0</v>
          </cell>
          <cell r="R62">
            <v>0</v>
          </cell>
          <cell r="Y62">
            <v>0</v>
          </cell>
          <cell r="Z62">
            <v>11355</v>
          </cell>
          <cell r="AA62">
            <v>3183285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266</v>
          </cell>
          <cell r="G63">
            <v>2262270</v>
          </cell>
          <cell r="H63">
            <v>2262270</v>
          </cell>
          <cell r="M63">
            <v>0</v>
          </cell>
          <cell r="R63">
            <v>0</v>
          </cell>
          <cell r="Y63">
            <v>0</v>
          </cell>
          <cell r="Z63">
            <v>266</v>
          </cell>
          <cell r="AA63">
            <v>2262270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14265</v>
          </cell>
          <cell r="E66">
            <v>4745909.9000000004</v>
          </cell>
          <cell r="F66">
            <v>23117</v>
          </cell>
          <cell r="G66">
            <v>23298828.5</v>
          </cell>
          <cell r="H66">
            <v>28044738.399999999</v>
          </cell>
          <cell r="M66">
            <v>0</v>
          </cell>
          <cell r="R66">
            <v>0</v>
          </cell>
          <cell r="Y66">
            <v>0</v>
          </cell>
          <cell r="Z66">
            <v>37382</v>
          </cell>
          <cell r="AA66">
            <v>28044738.399999999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85" zoomScaleNormal="70" zoomScaleSheetLayoutView="85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C19" sqref="C19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1" width="21" style="1" bestFit="1" customWidth="1"/>
    <col min="12" max="12" width="21" style="1" customWidth="1"/>
    <col min="13" max="13" width="22.28515625" style="1" bestFit="1" customWidth="1"/>
    <col min="14" max="14" width="16.7109375" style="1" customWidth="1"/>
    <col min="15" max="15" width="23.570312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1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7" width="21" style="1" bestFit="1" customWidth="1"/>
    <col min="268" max="268" width="21" style="1" customWidth="1"/>
    <col min="269" max="269" width="22.28515625" style="1" bestFit="1" customWidth="1"/>
    <col min="270" max="270" width="16.7109375" style="1" customWidth="1"/>
    <col min="271" max="271" width="23.5703125" style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1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3" width="21" style="1" bestFit="1" customWidth="1"/>
    <col min="524" max="524" width="21" style="1" customWidth="1"/>
    <col min="525" max="525" width="22.28515625" style="1" bestFit="1" customWidth="1"/>
    <col min="526" max="526" width="16.7109375" style="1" customWidth="1"/>
    <col min="527" max="527" width="23.5703125" style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1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79" width="21" style="1" bestFit="1" customWidth="1"/>
    <col min="780" max="780" width="21" style="1" customWidth="1"/>
    <col min="781" max="781" width="22.28515625" style="1" bestFit="1" customWidth="1"/>
    <col min="782" max="782" width="16.7109375" style="1" customWidth="1"/>
    <col min="783" max="783" width="23.5703125" style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1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5" width="21" style="1" bestFit="1" customWidth="1"/>
    <col min="1036" max="1036" width="21" style="1" customWidth="1"/>
    <col min="1037" max="1037" width="22.28515625" style="1" bestFit="1" customWidth="1"/>
    <col min="1038" max="1038" width="16.7109375" style="1" customWidth="1"/>
    <col min="1039" max="1039" width="23.5703125" style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1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1" width="21" style="1" bestFit="1" customWidth="1"/>
    <col min="1292" max="1292" width="21" style="1" customWidth="1"/>
    <col min="1293" max="1293" width="22.28515625" style="1" bestFit="1" customWidth="1"/>
    <col min="1294" max="1294" width="16.7109375" style="1" customWidth="1"/>
    <col min="1295" max="1295" width="23.5703125" style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1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7" width="21" style="1" bestFit="1" customWidth="1"/>
    <col min="1548" max="1548" width="21" style="1" customWidth="1"/>
    <col min="1549" max="1549" width="22.28515625" style="1" bestFit="1" customWidth="1"/>
    <col min="1550" max="1550" width="16.7109375" style="1" customWidth="1"/>
    <col min="1551" max="1551" width="23.5703125" style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1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3" width="21" style="1" bestFit="1" customWidth="1"/>
    <col min="1804" max="1804" width="21" style="1" customWidth="1"/>
    <col min="1805" max="1805" width="22.28515625" style="1" bestFit="1" customWidth="1"/>
    <col min="1806" max="1806" width="16.7109375" style="1" customWidth="1"/>
    <col min="1807" max="1807" width="23.5703125" style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1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59" width="21" style="1" bestFit="1" customWidth="1"/>
    <col min="2060" max="2060" width="21" style="1" customWidth="1"/>
    <col min="2061" max="2061" width="22.28515625" style="1" bestFit="1" customWidth="1"/>
    <col min="2062" max="2062" width="16.7109375" style="1" customWidth="1"/>
    <col min="2063" max="2063" width="23.5703125" style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1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5" width="21" style="1" bestFit="1" customWidth="1"/>
    <col min="2316" max="2316" width="21" style="1" customWidth="1"/>
    <col min="2317" max="2317" width="22.28515625" style="1" bestFit="1" customWidth="1"/>
    <col min="2318" max="2318" width="16.7109375" style="1" customWidth="1"/>
    <col min="2319" max="2319" width="23.5703125" style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1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1" width="21" style="1" bestFit="1" customWidth="1"/>
    <col min="2572" max="2572" width="21" style="1" customWidth="1"/>
    <col min="2573" max="2573" width="22.28515625" style="1" bestFit="1" customWidth="1"/>
    <col min="2574" max="2574" width="16.7109375" style="1" customWidth="1"/>
    <col min="2575" max="2575" width="23.5703125" style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1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7" width="21" style="1" bestFit="1" customWidth="1"/>
    <col min="2828" max="2828" width="21" style="1" customWidth="1"/>
    <col min="2829" max="2829" width="22.28515625" style="1" bestFit="1" customWidth="1"/>
    <col min="2830" max="2830" width="16.7109375" style="1" customWidth="1"/>
    <col min="2831" max="2831" width="23.5703125" style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1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3" width="21" style="1" bestFit="1" customWidth="1"/>
    <col min="3084" max="3084" width="21" style="1" customWidth="1"/>
    <col min="3085" max="3085" width="22.28515625" style="1" bestFit="1" customWidth="1"/>
    <col min="3086" max="3086" width="16.7109375" style="1" customWidth="1"/>
    <col min="3087" max="3087" width="23.5703125" style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1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39" width="21" style="1" bestFit="1" customWidth="1"/>
    <col min="3340" max="3340" width="21" style="1" customWidth="1"/>
    <col min="3341" max="3341" width="22.28515625" style="1" bestFit="1" customWidth="1"/>
    <col min="3342" max="3342" width="16.7109375" style="1" customWidth="1"/>
    <col min="3343" max="3343" width="23.5703125" style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1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5" width="21" style="1" bestFit="1" customWidth="1"/>
    <col min="3596" max="3596" width="21" style="1" customWidth="1"/>
    <col min="3597" max="3597" width="22.28515625" style="1" bestFit="1" customWidth="1"/>
    <col min="3598" max="3598" width="16.7109375" style="1" customWidth="1"/>
    <col min="3599" max="3599" width="23.5703125" style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1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1" width="21" style="1" bestFit="1" customWidth="1"/>
    <col min="3852" max="3852" width="21" style="1" customWidth="1"/>
    <col min="3853" max="3853" width="22.28515625" style="1" bestFit="1" customWidth="1"/>
    <col min="3854" max="3854" width="16.7109375" style="1" customWidth="1"/>
    <col min="3855" max="3855" width="23.5703125" style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1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7" width="21" style="1" bestFit="1" customWidth="1"/>
    <col min="4108" max="4108" width="21" style="1" customWidth="1"/>
    <col min="4109" max="4109" width="22.28515625" style="1" bestFit="1" customWidth="1"/>
    <col min="4110" max="4110" width="16.7109375" style="1" customWidth="1"/>
    <col min="4111" max="4111" width="23.5703125" style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1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3" width="21" style="1" bestFit="1" customWidth="1"/>
    <col min="4364" max="4364" width="21" style="1" customWidth="1"/>
    <col min="4365" max="4365" width="22.28515625" style="1" bestFit="1" customWidth="1"/>
    <col min="4366" max="4366" width="16.7109375" style="1" customWidth="1"/>
    <col min="4367" max="4367" width="23.5703125" style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1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19" width="21" style="1" bestFit="1" customWidth="1"/>
    <col min="4620" max="4620" width="21" style="1" customWidth="1"/>
    <col min="4621" max="4621" width="22.28515625" style="1" bestFit="1" customWidth="1"/>
    <col min="4622" max="4622" width="16.7109375" style="1" customWidth="1"/>
    <col min="4623" max="4623" width="23.5703125" style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1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5" width="21" style="1" bestFit="1" customWidth="1"/>
    <col min="4876" max="4876" width="21" style="1" customWidth="1"/>
    <col min="4877" max="4877" width="22.28515625" style="1" bestFit="1" customWidth="1"/>
    <col min="4878" max="4878" width="16.7109375" style="1" customWidth="1"/>
    <col min="4879" max="4879" width="23.5703125" style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1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1" width="21" style="1" bestFit="1" customWidth="1"/>
    <col min="5132" max="5132" width="21" style="1" customWidth="1"/>
    <col min="5133" max="5133" width="22.28515625" style="1" bestFit="1" customWidth="1"/>
    <col min="5134" max="5134" width="16.7109375" style="1" customWidth="1"/>
    <col min="5135" max="5135" width="23.5703125" style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1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7" width="21" style="1" bestFit="1" customWidth="1"/>
    <col min="5388" max="5388" width="21" style="1" customWidth="1"/>
    <col min="5389" max="5389" width="22.28515625" style="1" bestFit="1" customWidth="1"/>
    <col min="5390" max="5390" width="16.7109375" style="1" customWidth="1"/>
    <col min="5391" max="5391" width="23.5703125" style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1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3" width="21" style="1" bestFit="1" customWidth="1"/>
    <col min="5644" max="5644" width="21" style="1" customWidth="1"/>
    <col min="5645" max="5645" width="22.28515625" style="1" bestFit="1" customWidth="1"/>
    <col min="5646" max="5646" width="16.7109375" style="1" customWidth="1"/>
    <col min="5647" max="5647" width="23.5703125" style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1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899" width="21" style="1" bestFit="1" customWidth="1"/>
    <col min="5900" max="5900" width="21" style="1" customWidth="1"/>
    <col min="5901" max="5901" width="22.28515625" style="1" bestFit="1" customWidth="1"/>
    <col min="5902" max="5902" width="16.7109375" style="1" customWidth="1"/>
    <col min="5903" max="5903" width="23.5703125" style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1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5" width="21" style="1" bestFit="1" customWidth="1"/>
    <col min="6156" max="6156" width="21" style="1" customWidth="1"/>
    <col min="6157" max="6157" width="22.28515625" style="1" bestFit="1" customWidth="1"/>
    <col min="6158" max="6158" width="16.7109375" style="1" customWidth="1"/>
    <col min="6159" max="6159" width="23.5703125" style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1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1" width="21" style="1" bestFit="1" customWidth="1"/>
    <col min="6412" max="6412" width="21" style="1" customWidth="1"/>
    <col min="6413" max="6413" width="22.28515625" style="1" bestFit="1" customWidth="1"/>
    <col min="6414" max="6414" width="16.7109375" style="1" customWidth="1"/>
    <col min="6415" max="6415" width="23.5703125" style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1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7" width="21" style="1" bestFit="1" customWidth="1"/>
    <col min="6668" max="6668" width="21" style="1" customWidth="1"/>
    <col min="6669" max="6669" width="22.28515625" style="1" bestFit="1" customWidth="1"/>
    <col min="6670" max="6670" width="16.7109375" style="1" customWidth="1"/>
    <col min="6671" max="6671" width="23.5703125" style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1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3" width="21" style="1" bestFit="1" customWidth="1"/>
    <col min="6924" max="6924" width="21" style="1" customWidth="1"/>
    <col min="6925" max="6925" width="22.28515625" style="1" bestFit="1" customWidth="1"/>
    <col min="6926" max="6926" width="16.7109375" style="1" customWidth="1"/>
    <col min="6927" max="6927" width="23.5703125" style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1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79" width="21" style="1" bestFit="1" customWidth="1"/>
    <col min="7180" max="7180" width="21" style="1" customWidth="1"/>
    <col min="7181" max="7181" width="22.28515625" style="1" bestFit="1" customWidth="1"/>
    <col min="7182" max="7182" width="16.7109375" style="1" customWidth="1"/>
    <col min="7183" max="7183" width="23.5703125" style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1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5" width="21" style="1" bestFit="1" customWidth="1"/>
    <col min="7436" max="7436" width="21" style="1" customWidth="1"/>
    <col min="7437" max="7437" width="22.28515625" style="1" bestFit="1" customWidth="1"/>
    <col min="7438" max="7438" width="16.7109375" style="1" customWidth="1"/>
    <col min="7439" max="7439" width="23.5703125" style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1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1" width="21" style="1" bestFit="1" customWidth="1"/>
    <col min="7692" max="7692" width="21" style="1" customWidth="1"/>
    <col min="7693" max="7693" width="22.28515625" style="1" bestFit="1" customWidth="1"/>
    <col min="7694" max="7694" width="16.7109375" style="1" customWidth="1"/>
    <col min="7695" max="7695" width="23.5703125" style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1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7" width="21" style="1" bestFit="1" customWidth="1"/>
    <col min="7948" max="7948" width="21" style="1" customWidth="1"/>
    <col min="7949" max="7949" width="22.28515625" style="1" bestFit="1" customWidth="1"/>
    <col min="7950" max="7950" width="16.7109375" style="1" customWidth="1"/>
    <col min="7951" max="7951" width="23.5703125" style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1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3" width="21" style="1" bestFit="1" customWidth="1"/>
    <col min="8204" max="8204" width="21" style="1" customWidth="1"/>
    <col min="8205" max="8205" width="22.28515625" style="1" bestFit="1" customWidth="1"/>
    <col min="8206" max="8206" width="16.7109375" style="1" customWidth="1"/>
    <col min="8207" max="8207" width="23.5703125" style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1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59" width="21" style="1" bestFit="1" customWidth="1"/>
    <col min="8460" max="8460" width="21" style="1" customWidth="1"/>
    <col min="8461" max="8461" width="22.28515625" style="1" bestFit="1" customWidth="1"/>
    <col min="8462" max="8462" width="16.7109375" style="1" customWidth="1"/>
    <col min="8463" max="8463" width="23.5703125" style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1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5" width="21" style="1" bestFit="1" customWidth="1"/>
    <col min="8716" max="8716" width="21" style="1" customWidth="1"/>
    <col min="8717" max="8717" width="22.28515625" style="1" bestFit="1" customWidth="1"/>
    <col min="8718" max="8718" width="16.7109375" style="1" customWidth="1"/>
    <col min="8719" max="8719" width="23.5703125" style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1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1" width="21" style="1" bestFit="1" customWidth="1"/>
    <col min="8972" max="8972" width="21" style="1" customWidth="1"/>
    <col min="8973" max="8973" width="22.28515625" style="1" bestFit="1" customWidth="1"/>
    <col min="8974" max="8974" width="16.7109375" style="1" customWidth="1"/>
    <col min="8975" max="8975" width="23.5703125" style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1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7" width="21" style="1" bestFit="1" customWidth="1"/>
    <col min="9228" max="9228" width="21" style="1" customWidth="1"/>
    <col min="9229" max="9229" width="22.28515625" style="1" bestFit="1" customWidth="1"/>
    <col min="9230" max="9230" width="16.7109375" style="1" customWidth="1"/>
    <col min="9231" max="9231" width="23.5703125" style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1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3" width="21" style="1" bestFit="1" customWidth="1"/>
    <col min="9484" max="9484" width="21" style="1" customWidth="1"/>
    <col min="9485" max="9485" width="22.28515625" style="1" bestFit="1" customWidth="1"/>
    <col min="9486" max="9486" width="16.7109375" style="1" customWidth="1"/>
    <col min="9487" max="9487" width="23.5703125" style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1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39" width="21" style="1" bestFit="1" customWidth="1"/>
    <col min="9740" max="9740" width="21" style="1" customWidth="1"/>
    <col min="9741" max="9741" width="22.28515625" style="1" bestFit="1" customWidth="1"/>
    <col min="9742" max="9742" width="16.7109375" style="1" customWidth="1"/>
    <col min="9743" max="9743" width="23.5703125" style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1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5" width="21" style="1" bestFit="1" customWidth="1"/>
    <col min="9996" max="9996" width="21" style="1" customWidth="1"/>
    <col min="9997" max="9997" width="22.28515625" style="1" bestFit="1" customWidth="1"/>
    <col min="9998" max="9998" width="16.7109375" style="1" customWidth="1"/>
    <col min="9999" max="9999" width="23.5703125" style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1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1" width="21" style="1" bestFit="1" customWidth="1"/>
    <col min="10252" max="10252" width="21" style="1" customWidth="1"/>
    <col min="10253" max="10253" width="22.28515625" style="1" bestFit="1" customWidth="1"/>
    <col min="10254" max="10254" width="16.7109375" style="1" customWidth="1"/>
    <col min="10255" max="10255" width="23.5703125" style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1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7" width="21" style="1" bestFit="1" customWidth="1"/>
    <col min="10508" max="10508" width="21" style="1" customWidth="1"/>
    <col min="10509" max="10509" width="22.28515625" style="1" bestFit="1" customWidth="1"/>
    <col min="10510" max="10510" width="16.7109375" style="1" customWidth="1"/>
    <col min="10511" max="10511" width="23.5703125" style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1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3" width="21" style="1" bestFit="1" customWidth="1"/>
    <col min="10764" max="10764" width="21" style="1" customWidth="1"/>
    <col min="10765" max="10765" width="22.28515625" style="1" bestFit="1" customWidth="1"/>
    <col min="10766" max="10766" width="16.7109375" style="1" customWidth="1"/>
    <col min="10767" max="10767" width="23.5703125" style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1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19" width="21" style="1" bestFit="1" customWidth="1"/>
    <col min="11020" max="11020" width="21" style="1" customWidth="1"/>
    <col min="11021" max="11021" width="22.28515625" style="1" bestFit="1" customWidth="1"/>
    <col min="11022" max="11022" width="16.7109375" style="1" customWidth="1"/>
    <col min="11023" max="11023" width="23.5703125" style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1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5" width="21" style="1" bestFit="1" customWidth="1"/>
    <col min="11276" max="11276" width="21" style="1" customWidth="1"/>
    <col min="11277" max="11277" width="22.28515625" style="1" bestFit="1" customWidth="1"/>
    <col min="11278" max="11278" width="16.7109375" style="1" customWidth="1"/>
    <col min="11279" max="11279" width="23.5703125" style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1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1" width="21" style="1" bestFit="1" customWidth="1"/>
    <col min="11532" max="11532" width="21" style="1" customWidth="1"/>
    <col min="11533" max="11533" width="22.28515625" style="1" bestFit="1" customWidth="1"/>
    <col min="11534" max="11534" width="16.7109375" style="1" customWidth="1"/>
    <col min="11535" max="11535" width="23.5703125" style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1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7" width="21" style="1" bestFit="1" customWidth="1"/>
    <col min="11788" max="11788" width="21" style="1" customWidth="1"/>
    <col min="11789" max="11789" width="22.28515625" style="1" bestFit="1" customWidth="1"/>
    <col min="11790" max="11790" width="16.7109375" style="1" customWidth="1"/>
    <col min="11791" max="11791" width="23.5703125" style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1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3" width="21" style="1" bestFit="1" customWidth="1"/>
    <col min="12044" max="12044" width="21" style="1" customWidth="1"/>
    <col min="12045" max="12045" width="22.28515625" style="1" bestFit="1" customWidth="1"/>
    <col min="12046" max="12046" width="16.7109375" style="1" customWidth="1"/>
    <col min="12047" max="12047" width="23.5703125" style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1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299" width="21" style="1" bestFit="1" customWidth="1"/>
    <col min="12300" max="12300" width="21" style="1" customWidth="1"/>
    <col min="12301" max="12301" width="22.28515625" style="1" bestFit="1" customWidth="1"/>
    <col min="12302" max="12302" width="16.7109375" style="1" customWidth="1"/>
    <col min="12303" max="12303" width="23.5703125" style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1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5" width="21" style="1" bestFit="1" customWidth="1"/>
    <col min="12556" max="12556" width="21" style="1" customWidth="1"/>
    <col min="12557" max="12557" width="22.28515625" style="1" bestFit="1" customWidth="1"/>
    <col min="12558" max="12558" width="16.7109375" style="1" customWidth="1"/>
    <col min="12559" max="12559" width="23.5703125" style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1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1" width="21" style="1" bestFit="1" customWidth="1"/>
    <col min="12812" max="12812" width="21" style="1" customWidth="1"/>
    <col min="12813" max="12813" width="22.28515625" style="1" bestFit="1" customWidth="1"/>
    <col min="12814" max="12814" width="16.7109375" style="1" customWidth="1"/>
    <col min="12815" max="12815" width="23.5703125" style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1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7" width="21" style="1" bestFit="1" customWidth="1"/>
    <col min="13068" max="13068" width="21" style="1" customWidth="1"/>
    <col min="13069" max="13069" width="22.28515625" style="1" bestFit="1" customWidth="1"/>
    <col min="13070" max="13070" width="16.7109375" style="1" customWidth="1"/>
    <col min="13071" max="13071" width="23.5703125" style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1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3" width="21" style="1" bestFit="1" customWidth="1"/>
    <col min="13324" max="13324" width="21" style="1" customWidth="1"/>
    <col min="13325" max="13325" width="22.28515625" style="1" bestFit="1" customWidth="1"/>
    <col min="13326" max="13326" width="16.7109375" style="1" customWidth="1"/>
    <col min="13327" max="13327" width="23.5703125" style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1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79" width="21" style="1" bestFit="1" customWidth="1"/>
    <col min="13580" max="13580" width="21" style="1" customWidth="1"/>
    <col min="13581" max="13581" width="22.28515625" style="1" bestFit="1" customWidth="1"/>
    <col min="13582" max="13582" width="16.7109375" style="1" customWidth="1"/>
    <col min="13583" max="13583" width="23.5703125" style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1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5" width="21" style="1" bestFit="1" customWidth="1"/>
    <col min="13836" max="13836" width="21" style="1" customWidth="1"/>
    <col min="13837" max="13837" width="22.28515625" style="1" bestFit="1" customWidth="1"/>
    <col min="13838" max="13838" width="16.7109375" style="1" customWidth="1"/>
    <col min="13839" max="13839" width="23.5703125" style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1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1" width="21" style="1" bestFit="1" customWidth="1"/>
    <col min="14092" max="14092" width="21" style="1" customWidth="1"/>
    <col min="14093" max="14093" width="22.28515625" style="1" bestFit="1" customWidth="1"/>
    <col min="14094" max="14094" width="16.7109375" style="1" customWidth="1"/>
    <col min="14095" max="14095" width="23.5703125" style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1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7" width="21" style="1" bestFit="1" customWidth="1"/>
    <col min="14348" max="14348" width="21" style="1" customWidth="1"/>
    <col min="14349" max="14349" width="22.28515625" style="1" bestFit="1" customWidth="1"/>
    <col min="14350" max="14350" width="16.7109375" style="1" customWidth="1"/>
    <col min="14351" max="14351" width="23.5703125" style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1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3" width="21" style="1" bestFit="1" customWidth="1"/>
    <col min="14604" max="14604" width="21" style="1" customWidth="1"/>
    <col min="14605" max="14605" width="22.28515625" style="1" bestFit="1" customWidth="1"/>
    <col min="14606" max="14606" width="16.7109375" style="1" customWidth="1"/>
    <col min="14607" max="14607" width="23.5703125" style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1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59" width="21" style="1" bestFit="1" customWidth="1"/>
    <col min="14860" max="14860" width="21" style="1" customWidth="1"/>
    <col min="14861" max="14861" width="22.28515625" style="1" bestFit="1" customWidth="1"/>
    <col min="14862" max="14862" width="16.7109375" style="1" customWidth="1"/>
    <col min="14863" max="14863" width="23.5703125" style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1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5" width="21" style="1" bestFit="1" customWidth="1"/>
    <col min="15116" max="15116" width="21" style="1" customWidth="1"/>
    <col min="15117" max="15117" width="22.28515625" style="1" bestFit="1" customWidth="1"/>
    <col min="15118" max="15118" width="16.7109375" style="1" customWidth="1"/>
    <col min="15119" max="15119" width="23.5703125" style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1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1" width="21" style="1" bestFit="1" customWidth="1"/>
    <col min="15372" max="15372" width="21" style="1" customWidth="1"/>
    <col min="15373" max="15373" width="22.28515625" style="1" bestFit="1" customWidth="1"/>
    <col min="15374" max="15374" width="16.7109375" style="1" customWidth="1"/>
    <col min="15375" max="15375" width="23.5703125" style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1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7" width="21" style="1" bestFit="1" customWidth="1"/>
    <col min="15628" max="15628" width="21" style="1" customWidth="1"/>
    <col min="15629" max="15629" width="22.28515625" style="1" bestFit="1" customWidth="1"/>
    <col min="15630" max="15630" width="16.7109375" style="1" customWidth="1"/>
    <col min="15631" max="15631" width="23.5703125" style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1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3" width="21" style="1" bestFit="1" customWidth="1"/>
    <col min="15884" max="15884" width="21" style="1" customWidth="1"/>
    <col min="15885" max="15885" width="22.28515625" style="1" bestFit="1" customWidth="1"/>
    <col min="15886" max="15886" width="16.7109375" style="1" customWidth="1"/>
    <col min="15887" max="15887" width="23.5703125" style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1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39" width="21" style="1" bestFit="1" customWidth="1"/>
    <col min="16140" max="16140" width="21" style="1" customWidth="1"/>
    <col min="16141" max="16141" width="22.28515625" style="1" bestFit="1" customWidth="1"/>
    <col min="16142" max="16142" width="16.7109375" style="1" customWidth="1"/>
    <col min="16143" max="16143" width="23.5703125" style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8"/>
      <c r="C9" s="9"/>
      <c r="D9" s="40" t="s">
        <v>128</v>
      </c>
      <c r="E9" s="40"/>
      <c r="F9" s="40"/>
      <c r="G9" s="40"/>
      <c r="H9" s="40"/>
      <c r="I9" s="40"/>
      <c r="J9" s="40"/>
      <c r="K9" s="40"/>
      <c r="L9" s="9"/>
      <c r="M9" s="9"/>
      <c r="N9" s="9"/>
    </row>
    <row r="11" spans="1:16" ht="15" customHeight="1" thickBot="1" x14ac:dyDescent="0.3">
      <c r="K11" s="41" t="s">
        <v>127</v>
      </c>
      <c r="L11" s="41"/>
      <c r="M11" s="41"/>
      <c r="N11" s="41"/>
    </row>
    <row r="12" spans="1:16" ht="14.45" customHeight="1" x14ac:dyDescent="0.25">
      <c r="A12" s="42" t="s">
        <v>0</v>
      </c>
      <c r="B12" s="44" t="s">
        <v>61</v>
      </c>
      <c r="C12" s="44" t="s">
        <v>62</v>
      </c>
      <c r="D12" s="44" t="s">
        <v>63</v>
      </c>
      <c r="E12" s="44"/>
      <c r="F12" s="44"/>
      <c r="G12" s="46" t="s">
        <v>64</v>
      </c>
      <c r="H12" s="46"/>
      <c r="I12" s="46"/>
      <c r="J12" s="46"/>
      <c r="K12" s="46"/>
      <c r="L12" s="46"/>
      <c r="M12" s="48" t="s">
        <v>130</v>
      </c>
      <c r="N12" s="49"/>
    </row>
    <row r="13" spans="1:16" s="8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51"/>
      <c r="P13" s="10"/>
    </row>
    <row r="14" spans="1:16" s="8" customFormat="1" ht="33.75" customHeight="1" x14ac:dyDescent="0.25">
      <c r="A14" s="43"/>
      <c r="B14" s="45"/>
      <c r="C14" s="45"/>
      <c r="D14" s="45"/>
      <c r="E14" s="45"/>
      <c r="F14" s="45"/>
      <c r="G14" s="47" t="s">
        <v>65</v>
      </c>
      <c r="H14" s="47"/>
      <c r="I14" s="47" t="s">
        <v>66</v>
      </c>
      <c r="J14" s="54" t="s">
        <v>67</v>
      </c>
      <c r="K14" s="55"/>
      <c r="L14" s="56" t="s">
        <v>68</v>
      </c>
      <c r="M14" s="58" t="s">
        <v>69</v>
      </c>
      <c r="N14" s="35" t="s">
        <v>70</v>
      </c>
      <c r="P14" s="10"/>
    </row>
    <row r="15" spans="1:16" s="8" customFormat="1" ht="55.9" customHeight="1" x14ac:dyDescent="0.25">
      <c r="A15" s="43"/>
      <c r="B15" s="45"/>
      <c r="C15" s="45"/>
      <c r="D15" s="11" t="s">
        <v>71</v>
      </c>
      <c r="E15" s="11" t="s">
        <v>72</v>
      </c>
      <c r="F15" s="11" t="s">
        <v>73</v>
      </c>
      <c r="G15" s="12" t="s">
        <v>74</v>
      </c>
      <c r="H15" s="13" t="s">
        <v>75</v>
      </c>
      <c r="I15" s="47"/>
      <c r="J15" s="33" t="s">
        <v>74</v>
      </c>
      <c r="K15" s="33" t="s">
        <v>75</v>
      </c>
      <c r="L15" s="57"/>
      <c r="M15" s="59"/>
      <c r="N15" s="36"/>
      <c r="P15" s="10"/>
    </row>
    <row r="16" spans="1:16" x14ac:dyDescent="0.25">
      <c r="A16" s="14">
        <v>1</v>
      </c>
      <c r="B16" s="15" t="s">
        <v>2</v>
      </c>
      <c r="C16" s="16" t="s">
        <v>76</v>
      </c>
      <c r="D16" s="17" t="s">
        <v>3</v>
      </c>
      <c r="E16" s="18" t="s">
        <v>3</v>
      </c>
      <c r="F16" s="18" t="s">
        <v>3</v>
      </c>
      <c r="G16" s="19">
        <f>VLOOKUP(B16,[1]Brokers!$B$9:$Z$71,7,0)</f>
        <v>367200481.12</v>
      </c>
      <c r="H16" s="19">
        <f>VLOOKUP(B16,[1]Brokers!$B$9:$X$66,23,0)</f>
        <v>1194655120</v>
      </c>
      <c r="I16" s="19">
        <f>VLOOKUP(B16,[1]Brokers!$B$9:$M$66,12,0)</f>
        <v>0</v>
      </c>
      <c r="J16" s="19">
        <f>VLOOKUP($B16,[1]Brokers!$B$9:$R$66,16,0)</f>
        <v>0</v>
      </c>
      <c r="K16" s="19">
        <f>VLOOKUP(B16,[1]Brokers!$B$9:$S$66,18,0)</f>
        <v>8237532622</v>
      </c>
      <c r="L16" s="20">
        <f t="shared" ref="L16:L47" si="0">G16+H16+I16+J16+K16</f>
        <v>9799388223.1199989</v>
      </c>
      <c r="M16" s="21">
        <f t="shared" ref="M16:M47" si="1">L16+O16</f>
        <v>25405354040.895889</v>
      </c>
      <c r="N16" s="22">
        <f t="shared" ref="N16:N47" si="2">M16/$M$74</f>
        <v>0.30645184773814677</v>
      </c>
      <c r="O16" s="21">
        <f>VLOOKUP(B16,[2]Brokers!$B$9:$AA$66,26,0)</f>
        <v>15605965817.77589</v>
      </c>
    </row>
    <row r="17" spans="1:16" x14ac:dyDescent="0.25">
      <c r="A17" s="14">
        <v>2</v>
      </c>
      <c r="B17" s="15" t="s">
        <v>5</v>
      </c>
      <c r="C17" s="16" t="s">
        <v>78</v>
      </c>
      <c r="D17" s="17" t="s">
        <v>3</v>
      </c>
      <c r="E17" s="18" t="s">
        <v>3</v>
      </c>
      <c r="F17" s="18" t="s">
        <v>3</v>
      </c>
      <c r="G17" s="19">
        <f>VLOOKUP(B17,[1]Brokers!$B$9:$Z$71,7,0)</f>
        <v>833000</v>
      </c>
      <c r="H17" s="19">
        <f>VLOOKUP(B17,[1]Brokers!$B$9:$X$66,23,0)</f>
        <v>0</v>
      </c>
      <c r="I17" s="19">
        <f>VLOOKUP(B17,[1]Brokers!$B$9:$M$66,12,0)</f>
        <v>0</v>
      </c>
      <c r="J17" s="19">
        <f>VLOOKUP($B17,[1]Brokers!$B$9:$R$66,16,0)</f>
        <v>0</v>
      </c>
      <c r="K17" s="19">
        <f>VLOOKUP(B17,[1]Brokers!$B$9:$S$66,18,0)</f>
        <v>4606469851</v>
      </c>
      <c r="L17" s="20">
        <f t="shared" si="0"/>
        <v>4607302851</v>
      </c>
      <c r="M17" s="21">
        <f t="shared" si="1"/>
        <v>21622135650.904087</v>
      </c>
      <c r="N17" s="22">
        <f t="shared" si="2"/>
        <v>0.26081681096032272</v>
      </c>
      <c r="O17" s="21">
        <f>VLOOKUP(B17,[2]Brokers!$B$9:$AA$66,26,0)</f>
        <v>17014832799.904087</v>
      </c>
    </row>
    <row r="18" spans="1:16" s="8" customFormat="1" x14ac:dyDescent="0.25">
      <c r="A18" s="14">
        <v>3</v>
      </c>
      <c r="B18" s="15" t="s">
        <v>6</v>
      </c>
      <c r="C18" s="16" t="s">
        <v>79</v>
      </c>
      <c r="D18" s="17" t="s">
        <v>3</v>
      </c>
      <c r="E18" s="18"/>
      <c r="F18" s="18" t="s">
        <v>3</v>
      </c>
      <c r="G18" s="19">
        <f>VLOOKUP(B18,[1]Brokers!$B$9:$Z$71,7,0)</f>
        <v>37804989.799999997</v>
      </c>
      <c r="H18" s="19">
        <f>VLOOKUP(B18,[1]Brokers!$B$9:$X$66,23,0)</f>
        <v>6102742700</v>
      </c>
      <c r="I18" s="19">
        <f>VLOOKUP(B18,[1]Brokers!$B$9:$M$66,12,0)</f>
        <v>0</v>
      </c>
      <c r="J18" s="19">
        <f>VLOOKUP($B18,[1]Brokers!$B$9:$R$66,16,0)</f>
        <v>0</v>
      </c>
      <c r="K18" s="19">
        <f>VLOOKUP(B18,[1]Brokers!$B$9:$S$66,18,0)</f>
        <v>5383764106</v>
      </c>
      <c r="L18" s="20">
        <f t="shared" si="0"/>
        <v>11524311795.799999</v>
      </c>
      <c r="M18" s="21">
        <f t="shared" si="1"/>
        <v>12916027878.299999</v>
      </c>
      <c r="N18" s="22">
        <f t="shared" si="2"/>
        <v>0.15579946661522182</v>
      </c>
      <c r="O18" s="21">
        <f>VLOOKUP(B18,[2]Brokers!$B$9:$AA$66,26,0)</f>
        <v>1391716082.5</v>
      </c>
      <c r="P18" s="10"/>
    </row>
    <row r="19" spans="1:16" x14ac:dyDescent="0.25">
      <c r="A19" s="14">
        <v>4</v>
      </c>
      <c r="B19" s="15" t="s">
        <v>11</v>
      </c>
      <c r="C19" s="16" t="s">
        <v>131</v>
      </c>
      <c r="D19" s="17" t="s">
        <v>3</v>
      </c>
      <c r="E19" s="18" t="s">
        <v>3</v>
      </c>
      <c r="F19" s="18" t="s">
        <v>3</v>
      </c>
      <c r="G19" s="19">
        <f>VLOOKUP(B19,[1]Brokers!$B$9:$Z$71,7,0)</f>
        <v>137584977.75</v>
      </c>
      <c r="H19" s="19">
        <f>VLOOKUP(B19,[1]Brokers!$B$9:$X$66,23,0)</f>
        <v>0</v>
      </c>
      <c r="I19" s="19">
        <f>VLOOKUP(B19,[1]Brokers!$B$9:$M$66,12,0)</f>
        <v>0</v>
      </c>
      <c r="J19" s="19">
        <f>VLOOKUP($B19,[1]Brokers!$B$9:$R$66,16,0)</f>
        <v>0</v>
      </c>
      <c r="K19" s="19">
        <f>VLOOKUP(B19,[1]Brokers!$B$9:$S$66,18,0)</f>
        <v>6489417688</v>
      </c>
      <c r="L19" s="20">
        <f t="shared" si="0"/>
        <v>6627002665.75</v>
      </c>
      <c r="M19" s="21">
        <f t="shared" si="1"/>
        <v>8358078179.2299995</v>
      </c>
      <c r="N19" s="22">
        <f t="shared" si="2"/>
        <v>0.10081924059951403</v>
      </c>
      <c r="O19" s="21">
        <f>VLOOKUP(B19,[2]Brokers!$B$9:$AA$66,26,0)</f>
        <v>1731075513.48</v>
      </c>
    </row>
    <row r="20" spans="1:16" x14ac:dyDescent="0.25">
      <c r="A20" s="14">
        <v>5</v>
      </c>
      <c r="B20" s="15" t="s">
        <v>12</v>
      </c>
      <c r="C20" s="34" t="s">
        <v>129</v>
      </c>
      <c r="D20" s="17" t="s">
        <v>3</v>
      </c>
      <c r="E20" s="18" t="s">
        <v>3</v>
      </c>
      <c r="F20" s="18" t="s">
        <v>3</v>
      </c>
      <c r="G20" s="19">
        <f>VLOOKUP(B20,[1]Brokers!$B$9:$Z$71,7,0)</f>
        <v>1219292</v>
      </c>
      <c r="H20" s="19">
        <f>VLOOKUP(B20,[1]Brokers!$B$9:$X$66,23,0)</f>
        <v>3422462620</v>
      </c>
      <c r="I20" s="19">
        <f>VLOOKUP(B20,[1]Brokers!$B$9:$M$66,12,0)</f>
        <v>0</v>
      </c>
      <c r="J20" s="19">
        <f>VLOOKUP($B20,[1]Brokers!$B$9:$R$66,16,0)</f>
        <v>0</v>
      </c>
      <c r="K20" s="19">
        <f>VLOOKUP(B20,[1]Brokers!$B$9:$S$66,18,0)</f>
        <v>1613695901</v>
      </c>
      <c r="L20" s="20">
        <f t="shared" si="0"/>
        <v>5037377813</v>
      </c>
      <c r="M20" s="21">
        <f t="shared" si="1"/>
        <v>6333552223</v>
      </c>
      <c r="N20" s="22">
        <f t="shared" si="2"/>
        <v>7.6398415009687165E-2</v>
      </c>
      <c r="O20" s="21">
        <f>VLOOKUP(B20,[2]Brokers!$B$9:$AA$66,26,0)</f>
        <v>1296174410</v>
      </c>
    </row>
    <row r="21" spans="1:16" x14ac:dyDescent="0.25">
      <c r="A21" s="14">
        <v>6</v>
      </c>
      <c r="B21" s="15" t="s">
        <v>10</v>
      </c>
      <c r="C21" s="16" t="s">
        <v>83</v>
      </c>
      <c r="D21" s="17" t="s">
        <v>3</v>
      </c>
      <c r="E21" s="18" t="s">
        <v>3</v>
      </c>
      <c r="F21" s="18" t="s">
        <v>3</v>
      </c>
      <c r="G21" s="19">
        <f>VLOOKUP(B21,[1]Brokers!$B$9:$Z$71,7,0)</f>
        <v>102089279.09999999</v>
      </c>
      <c r="H21" s="19">
        <f>VLOOKUP(B21,[1]Brokers!$B$9:$X$66,23,0)</f>
        <v>0</v>
      </c>
      <c r="I21" s="19">
        <f>VLOOKUP(B21,[1]Brokers!$B$9:$M$66,12,0)</f>
        <v>0</v>
      </c>
      <c r="J21" s="19">
        <f>VLOOKUP($B21,[1]Brokers!$B$9:$R$66,16,0)</f>
        <v>0</v>
      </c>
      <c r="K21" s="19">
        <f>VLOOKUP(B21,[1]Brokers!$B$9:$S$66,18,0)</f>
        <v>512293219</v>
      </c>
      <c r="L21" s="20">
        <f t="shared" si="0"/>
        <v>614382498.10000002</v>
      </c>
      <c r="M21" s="21">
        <f t="shared" si="1"/>
        <v>1917817162.9700246</v>
      </c>
      <c r="N21" s="22">
        <f t="shared" si="2"/>
        <v>2.3133651759783519E-2</v>
      </c>
      <c r="O21" s="21">
        <f>VLOOKUP(B21,[2]Brokers!$B$9:$AA$66,26,0)</f>
        <v>1303434664.8700247</v>
      </c>
    </row>
    <row r="22" spans="1:16" x14ac:dyDescent="0.25">
      <c r="A22" s="14">
        <v>7</v>
      </c>
      <c r="B22" s="15" t="s">
        <v>16</v>
      </c>
      <c r="C22" s="16" t="s">
        <v>88</v>
      </c>
      <c r="D22" s="17" t="s">
        <v>3</v>
      </c>
      <c r="E22" s="18" t="s">
        <v>3</v>
      </c>
      <c r="F22" s="18"/>
      <c r="G22" s="19">
        <f>VLOOKUP(B22,[1]Brokers!$B$9:$Z$71,7,0)</f>
        <v>70159762.950000003</v>
      </c>
      <c r="H22" s="19">
        <f>VLOOKUP(B22,[1]Brokers!$B$9:$X$66,23,0)</f>
        <v>0</v>
      </c>
      <c r="I22" s="19">
        <f>VLOOKUP(B22,[1]Brokers!$B$9:$M$66,12,0)</f>
        <v>0</v>
      </c>
      <c r="J22" s="19">
        <f>VLOOKUP($B22,[1]Brokers!$B$9:$R$66,16,0)</f>
        <v>0</v>
      </c>
      <c r="K22" s="19">
        <f>VLOOKUP(B22,[1]Brokers!$B$9:$S$66,18,0)</f>
        <v>1059147849</v>
      </c>
      <c r="L22" s="20">
        <f t="shared" si="0"/>
        <v>1129307611.95</v>
      </c>
      <c r="M22" s="21">
        <f t="shared" si="1"/>
        <v>1246198921.6000001</v>
      </c>
      <c r="N22" s="22">
        <f t="shared" si="2"/>
        <v>1.5032262945788835E-2</v>
      </c>
      <c r="O22" s="21">
        <f>VLOOKUP(B22,[2]Brokers!$B$9:$AA$66,26,0)</f>
        <v>116891309.65000001</v>
      </c>
    </row>
    <row r="23" spans="1:16" x14ac:dyDescent="0.25">
      <c r="A23" s="14">
        <v>8</v>
      </c>
      <c r="B23" s="15" t="s">
        <v>14</v>
      </c>
      <c r="C23" s="16" t="s">
        <v>14</v>
      </c>
      <c r="D23" s="17" t="s">
        <v>3</v>
      </c>
      <c r="E23" s="18" t="s">
        <v>3</v>
      </c>
      <c r="F23" s="18"/>
      <c r="G23" s="19">
        <f>VLOOKUP(B23,[1]Brokers!$B$9:$Z$71,7,0)</f>
        <v>117792229.40000001</v>
      </c>
      <c r="H23" s="19">
        <f>VLOOKUP(B23,[1]Brokers!$B$9:$X$66,23,0)</f>
        <v>0</v>
      </c>
      <c r="I23" s="19">
        <f>VLOOKUP(B23,[1]Brokers!$B$9:$M$66,12,0)</f>
        <v>0</v>
      </c>
      <c r="J23" s="19">
        <f>VLOOKUP($B23,[1]Brokers!$B$9:$R$66,16,0)</f>
        <v>0</v>
      </c>
      <c r="K23" s="19">
        <f>VLOOKUP(B23,[1]Brokers!$B$9:$S$66,18,0)</f>
        <v>0</v>
      </c>
      <c r="L23" s="20">
        <f t="shared" si="0"/>
        <v>117792229.40000001</v>
      </c>
      <c r="M23" s="21">
        <f t="shared" si="1"/>
        <v>1204854945.4000001</v>
      </c>
      <c r="N23" s="22">
        <f t="shared" si="2"/>
        <v>1.4533551615927549E-2</v>
      </c>
      <c r="O23" s="21">
        <f>VLOOKUP(B23,[2]Brokers!$B$9:$AA$66,26,0)</f>
        <v>1087062716</v>
      </c>
    </row>
    <row r="24" spans="1:16" x14ac:dyDescent="0.25">
      <c r="A24" s="14">
        <v>9</v>
      </c>
      <c r="B24" s="15" t="s">
        <v>18</v>
      </c>
      <c r="C24" s="16" t="s">
        <v>90</v>
      </c>
      <c r="D24" s="17" t="s">
        <v>3</v>
      </c>
      <c r="E24" s="18" t="s">
        <v>3</v>
      </c>
      <c r="F24" s="18" t="s">
        <v>3</v>
      </c>
      <c r="G24" s="19">
        <f>VLOOKUP(B24,[1]Brokers!$B$9:$Z$71,7,0)</f>
        <v>1508941</v>
      </c>
      <c r="H24" s="19">
        <f>VLOOKUP(B24,[1]Brokers!$B$9:$X$66,23,0)</f>
        <v>0</v>
      </c>
      <c r="I24" s="19">
        <f>VLOOKUP(B24,[1]Brokers!$B$9:$M$66,12,0)</f>
        <v>0</v>
      </c>
      <c r="J24" s="19">
        <f>VLOOKUP($B24,[1]Brokers!$B$9:$R$66,16,0)</f>
        <v>0</v>
      </c>
      <c r="K24" s="19">
        <f>VLOOKUP(B24,[1]Brokers!$B$9:$S$66,18,0)</f>
        <v>932046588</v>
      </c>
      <c r="L24" s="20">
        <f t="shared" si="0"/>
        <v>933555529</v>
      </c>
      <c r="M24" s="21">
        <f t="shared" si="1"/>
        <v>935402279</v>
      </c>
      <c r="N24" s="22">
        <f t="shared" si="2"/>
        <v>1.128328132395178E-2</v>
      </c>
      <c r="O24" s="21">
        <f>VLOOKUP(B24,[2]Brokers!$B$9:$AA$66,26,0)</f>
        <v>1846750</v>
      </c>
    </row>
    <row r="25" spans="1:16" x14ac:dyDescent="0.25">
      <c r="A25" s="14">
        <v>10</v>
      </c>
      <c r="B25" s="15" t="s">
        <v>4</v>
      </c>
      <c r="C25" s="16" t="s">
        <v>77</v>
      </c>
      <c r="D25" s="17" t="s">
        <v>3</v>
      </c>
      <c r="E25" s="18" t="s">
        <v>3</v>
      </c>
      <c r="F25" s="18"/>
      <c r="G25" s="19">
        <f>VLOOKUP(B25,[1]Brokers!$B$9:$Z$71,7,0)</f>
        <v>85426712.329999998</v>
      </c>
      <c r="H25" s="19">
        <f>VLOOKUP(B25,[1]Brokers!$B$9:$X$66,23,0)</f>
        <v>0</v>
      </c>
      <c r="I25" s="19">
        <f>VLOOKUP(B25,[1]Brokers!$B$9:$M$66,12,0)</f>
        <v>0</v>
      </c>
      <c r="J25" s="19">
        <f>VLOOKUP($B25,[1]Brokers!$B$9:$R$66,16,0)</f>
        <v>0</v>
      </c>
      <c r="K25" s="19">
        <f>VLOOKUP(B25,[1]Brokers!$B$9:$S$66,18,0)</f>
        <v>236032978</v>
      </c>
      <c r="L25" s="20">
        <f t="shared" si="0"/>
        <v>321459690.32999998</v>
      </c>
      <c r="M25" s="21">
        <f t="shared" si="1"/>
        <v>920387066.73000002</v>
      </c>
      <c r="N25" s="22">
        <f t="shared" si="2"/>
        <v>1.1102160465060584E-2</v>
      </c>
      <c r="O25" s="21">
        <f>VLOOKUP(B25,[2]Brokers!$B$9:$AA$66,26,0)</f>
        <v>598927376.39999998</v>
      </c>
      <c r="P25" s="1"/>
    </row>
    <row r="26" spans="1:16" x14ac:dyDescent="0.25">
      <c r="A26" s="14">
        <v>11</v>
      </c>
      <c r="B26" s="15" t="s">
        <v>20</v>
      </c>
      <c r="C26" s="16" t="s">
        <v>92</v>
      </c>
      <c r="D26" s="17" t="s">
        <v>3</v>
      </c>
      <c r="E26" s="18"/>
      <c r="F26" s="18"/>
      <c r="G26" s="19">
        <f>VLOOKUP(B26,[1]Brokers!$B$9:$Z$71,7,0)</f>
        <v>417964036.60000002</v>
      </c>
      <c r="H26" s="19">
        <f>VLOOKUP(B26,[1]Brokers!$B$9:$X$66,23,0)</f>
        <v>0</v>
      </c>
      <c r="I26" s="19">
        <f>VLOOKUP(B26,[1]Brokers!$B$9:$M$66,12,0)</f>
        <v>0</v>
      </c>
      <c r="J26" s="19">
        <f>VLOOKUP($B26,[1]Brokers!$B$9:$R$66,16,0)</f>
        <v>0</v>
      </c>
      <c r="K26" s="19">
        <f>VLOOKUP(B26,[1]Brokers!$B$9:$S$66,18,0)</f>
        <v>0</v>
      </c>
      <c r="L26" s="20">
        <f t="shared" si="0"/>
        <v>417964036.60000002</v>
      </c>
      <c r="M26" s="21">
        <f t="shared" si="1"/>
        <v>434329178.40000004</v>
      </c>
      <c r="N26" s="22">
        <f t="shared" si="2"/>
        <v>5.2390916903977749E-3</v>
      </c>
      <c r="O26" s="21">
        <f>VLOOKUP(B26,[2]Brokers!$B$9:$AA$66,26,0)</f>
        <v>16365141.800000001</v>
      </c>
    </row>
    <row r="27" spans="1:16" x14ac:dyDescent="0.25">
      <c r="A27" s="14">
        <v>12</v>
      </c>
      <c r="B27" s="15" t="s">
        <v>9</v>
      </c>
      <c r="C27" s="16" t="s">
        <v>82</v>
      </c>
      <c r="D27" s="17" t="s">
        <v>3</v>
      </c>
      <c r="E27" s="18" t="s">
        <v>3</v>
      </c>
      <c r="F27" s="18"/>
      <c r="G27" s="19">
        <f>VLOOKUP(B27,[1]Brokers!$B$9:$Z$71,7,0)</f>
        <v>139915462.90000001</v>
      </c>
      <c r="H27" s="19">
        <f>VLOOKUP(B27,[1]Brokers!$B$9:$X$66,23,0)</f>
        <v>0</v>
      </c>
      <c r="I27" s="19">
        <f>VLOOKUP(B27,[1]Brokers!$B$9:$M$66,12,0)</f>
        <v>0</v>
      </c>
      <c r="J27" s="19">
        <f>VLOOKUP($B27,[1]Brokers!$B$9:$R$66,16,0)</f>
        <v>0</v>
      </c>
      <c r="K27" s="19">
        <f>VLOOKUP(B27,[1]Brokers!$B$9:$S$66,18,0)</f>
        <v>78102328</v>
      </c>
      <c r="L27" s="20">
        <f t="shared" si="0"/>
        <v>218017790.90000001</v>
      </c>
      <c r="M27" s="21">
        <f t="shared" si="1"/>
        <v>385712199.20000005</v>
      </c>
      <c r="N27" s="22">
        <f t="shared" si="2"/>
        <v>4.6526498292332351E-3</v>
      </c>
      <c r="O27" s="21">
        <f>VLOOKUP(B27,[2]Brokers!$B$9:$AA$66,26,0)</f>
        <v>167694408.30000001</v>
      </c>
    </row>
    <row r="28" spans="1:16" x14ac:dyDescent="0.25">
      <c r="A28" s="14">
        <v>13</v>
      </c>
      <c r="B28" s="15" t="s">
        <v>23</v>
      </c>
      <c r="C28" s="16" t="s">
        <v>95</v>
      </c>
      <c r="D28" s="17" t="s">
        <v>3</v>
      </c>
      <c r="E28" s="18" t="s">
        <v>3</v>
      </c>
      <c r="F28" s="18"/>
      <c r="G28" s="19">
        <f>VLOOKUP(B28,[1]Brokers!$B$9:$Z$71,7,0)</f>
        <v>25393320</v>
      </c>
      <c r="H28" s="19">
        <f>VLOOKUP(B28,[1]Brokers!$B$9:$X$66,23,0)</f>
        <v>0</v>
      </c>
      <c r="I28" s="19">
        <f>VLOOKUP(B28,[1]Brokers!$B$9:$M$66,12,0)</f>
        <v>0</v>
      </c>
      <c r="J28" s="19">
        <f>VLOOKUP($B28,[1]Brokers!$B$9:$R$66,16,0)</f>
        <v>0</v>
      </c>
      <c r="K28" s="19">
        <f>VLOOKUP(B28,[1]Brokers!$B$9:$S$66,18,0)</f>
        <v>144280500</v>
      </c>
      <c r="L28" s="20">
        <f t="shared" si="0"/>
        <v>169673820</v>
      </c>
      <c r="M28" s="21">
        <f t="shared" si="1"/>
        <v>241451713</v>
      </c>
      <c r="N28" s="22">
        <f t="shared" si="2"/>
        <v>2.9125090510166108E-3</v>
      </c>
      <c r="O28" s="21">
        <f>VLOOKUP(B28,[2]Brokers!$B$9:$AA$66,26,0)</f>
        <v>71777893</v>
      </c>
    </row>
    <row r="29" spans="1:16" x14ac:dyDescent="0.25">
      <c r="A29" s="14">
        <v>14</v>
      </c>
      <c r="B29" s="15" t="s">
        <v>7</v>
      </c>
      <c r="C29" s="16" t="s">
        <v>80</v>
      </c>
      <c r="D29" s="17" t="s">
        <v>3</v>
      </c>
      <c r="E29" s="18" t="s">
        <v>3</v>
      </c>
      <c r="F29" s="18" t="s">
        <v>3</v>
      </c>
      <c r="G29" s="19">
        <f>VLOOKUP(B29,[1]Brokers!$B$9:$Z$71,7,0)</f>
        <v>39369775.399999999</v>
      </c>
      <c r="H29" s="19">
        <f>VLOOKUP(B29,[1]Brokers!$B$9:$X$66,23,0)</f>
        <v>0</v>
      </c>
      <c r="I29" s="19">
        <f>VLOOKUP(B29,[1]Brokers!$B$9:$M$66,12,0)</f>
        <v>0</v>
      </c>
      <c r="J29" s="19">
        <f>VLOOKUP($B29,[1]Brokers!$B$9:$R$66,16,0)</f>
        <v>0</v>
      </c>
      <c r="K29" s="19">
        <f>VLOOKUP(B29,[1]Brokers!$B$9:$S$66,18,0)</f>
        <v>55799000</v>
      </c>
      <c r="L29" s="20">
        <f t="shared" si="0"/>
        <v>95168775.400000006</v>
      </c>
      <c r="M29" s="21">
        <f t="shared" si="1"/>
        <v>209932730.90000001</v>
      </c>
      <c r="N29" s="22">
        <f t="shared" si="2"/>
        <v>2.5323116214581777E-3</v>
      </c>
      <c r="O29" s="21">
        <f>VLOOKUP(B29,[2]Brokers!$B$9:$AA$66,26,0)</f>
        <v>114763955.5</v>
      </c>
    </row>
    <row r="30" spans="1:16" x14ac:dyDescent="0.25">
      <c r="A30" s="14">
        <v>15</v>
      </c>
      <c r="B30" s="15" t="s">
        <v>8</v>
      </c>
      <c r="C30" s="16" t="s">
        <v>81</v>
      </c>
      <c r="D30" s="17" t="s">
        <v>3</v>
      </c>
      <c r="E30" s="18" t="s">
        <v>3</v>
      </c>
      <c r="F30" s="18"/>
      <c r="G30" s="19">
        <f>VLOOKUP(B30,[1]Brokers!$B$9:$Z$71,7,0)</f>
        <v>30535421.84</v>
      </c>
      <c r="H30" s="19">
        <f>VLOOKUP(B30,[1]Brokers!$B$9:$X$66,23,0)</f>
        <v>0</v>
      </c>
      <c r="I30" s="19">
        <f>VLOOKUP(B30,[1]Brokers!$B$9:$M$66,12,0)</f>
        <v>0</v>
      </c>
      <c r="J30" s="19">
        <f>VLOOKUP($B30,[1]Brokers!$B$9:$R$66,16,0)</f>
        <v>0</v>
      </c>
      <c r="K30" s="19">
        <f>VLOOKUP(B30,[1]Brokers!$B$9:$S$66,18,0)</f>
        <v>86016332</v>
      </c>
      <c r="L30" s="20">
        <f t="shared" si="0"/>
        <v>116551753.84</v>
      </c>
      <c r="M30" s="21">
        <f t="shared" si="1"/>
        <v>168354329.27000001</v>
      </c>
      <c r="N30" s="22">
        <f t="shared" si="2"/>
        <v>2.0307725370194651E-3</v>
      </c>
      <c r="O30" s="21">
        <f>VLOOKUP(B30,[2]Brokers!$B$9:$AA$66,26,0)</f>
        <v>51802575.43</v>
      </c>
    </row>
    <row r="31" spans="1:16" x14ac:dyDescent="0.25">
      <c r="A31" s="14">
        <v>16</v>
      </c>
      <c r="B31" s="15" t="s">
        <v>22</v>
      </c>
      <c r="C31" s="16" t="s">
        <v>94</v>
      </c>
      <c r="D31" s="17" t="s">
        <v>3</v>
      </c>
      <c r="E31" s="17" t="s">
        <v>3</v>
      </c>
      <c r="F31" s="18" t="s">
        <v>3</v>
      </c>
      <c r="G31" s="19">
        <f>VLOOKUP(B31,[1]Brokers!$B$9:$Z$71,7,0)</f>
        <v>107545705.8</v>
      </c>
      <c r="H31" s="19">
        <f>VLOOKUP(B31,[1]Brokers!$B$9:$X$66,23,0)</f>
        <v>0</v>
      </c>
      <c r="I31" s="19">
        <f>VLOOKUP(B31,[1]Brokers!$B$9:$M$66,12,0)</f>
        <v>0</v>
      </c>
      <c r="J31" s="19">
        <f>VLOOKUP($B31,[1]Brokers!$B$9:$R$66,16,0)</f>
        <v>0</v>
      </c>
      <c r="K31" s="19">
        <f>VLOOKUP(B31,[1]Brokers!$B$9:$S$66,18,0)</f>
        <v>0</v>
      </c>
      <c r="L31" s="20">
        <f t="shared" si="0"/>
        <v>107545705.8</v>
      </c>
      <c r="M31" s="21">
        <f t="shared" si="1"/>
        <v>158935310.80000001</v>
      </c>
      <c r="N31" s="22">
        <f t="shared" si="2"/>
        <v>1.9171557139921311E-3</v>
      </c>
      <c r="O31" s="21">
        <f>VLOOKUP(B31,[2]Brokers!$B$9:$AA$66,26,0)</f>
        <v>51389605</v>
      </c>
    </row>
    <row r="32" spans="1:16" x14ac:dyDescent="0.25">
      <c r="A32" s="14">
        <v>17</v>
      </c>
      <c r="B32" s="15" t="s">
        <v>21</v>
      </c>
      <c r="C32" s="16" t="s">
        <v>93</v>
      </c>
      <c r="D32" s="17" t="s">
        <v>3</v>
      </c>
      <c r="E32" s="18"/>
      <c r="F32" s="18"/>
      <c r="G32" s="19">
        <f>VLOOKUP(B32,[1]Brokers!$B$9:$Z$71,7,0)</f>
        <v>41957537</v>
      </c>
      <c r="H32" s="19">
        <f>VLOOKUP(B32,[1]Brokers!$B$9:$X$66,23,0)</f>
        <v>0</v>
      </c>
      <c r="I32" s="19">
        <f>VLOOKUP(B32,[1]Brokers!$B$9:$M$66,12,0)</f>
        <v>0</v>
      </c>
      <c r="J32" s="19">
        <f>VLOOKUP($B32,[1]Brokers!$B$9:$R$66,16,0)</f>
        <v>0</v>
      </c>
      <c r="K32" s="19">
        <f>VLOOKUP(B32,[1]Brokers!$B$9:$S$66,18,0)</f>
        <v>46981656</v>
      </c>
      <c r="L32" s="20">
        <f t="shared" si="0"/>
        <v>88939193</v>
      </c>
      <c r="M32" s="21">
        <f t="shared" si="1"/>
        <v>116983931.40000001</v>
      </c>
      <c r="N32" s="22">
        <f t="shared" si="2"/>
        <v>1.411117588658426E-3</v>
      </c>
      <c r="O32" s="21">
        <f>VLOOKUP(B32,[2]Brokers!$B$9:$AA$66,26,0)</f>
        <v>28044738.399999999</v>
      </c>
    </row>
    <row r="33" spans="1:16" x14ac:dyDescent="0.25">
      <c r="A33" s="14">
        <v>18</v>
      </c>
      <c r="B33" s="15" t="s">
        <v>33</v>
      </c>
      <c r="C33" s="16" t="s">
        <v>105</v>
      </c>
      <c r="D33" s="17" t="s">
        <v>3</v>
      </c>
      <c r="E33" s="18" t="s">
        <v>3</v>
      </c>
      <c r="F33" s="18"/>
      <c r="G33" s="19">
        <f>VLOOKUP(B33,[1]Brokers!$B$9:$Z$71,7,0)</f>
        <v>66218389</v>
      </c>
      <c r="H33" s="19">
        <f>VLOOKUP(B33,[1]Brokers!$B$9:$X$66,23,0)</f>
        <v>0</v>
      </c>
      <c r="I33" s="19">
        <f>VLOOKUP(B33,[1]Brokers!$B$9:$M$66,12,0)</f>
        <v>0</v>
      </c>
      <c r="J33" s="19">
        <f>VLOOKUP($B33,[1]Brokers!$B$9:$R$66,16,0)</f>
        <v>0</v>
      </c>
      <c r="K33" s="19">
        <f>VLOOKUP(B33,[1]Brokers!$B$9:$S$66,18,0)</f>
        <v>0</v>
      </c>
      <c r="L33" s="20">
        <f t="shared" si="0"/>
        <v>66218389</v>
      </c>
      <c r="M33" s="21">
        <f t="shared" si="1"/>
        <v>87946226.200000003</v>
      </c>
      <c r="N33" s="22">
        <f t="shared" si="2"/>
        <v>1.0608505387172556E-3</v>
      </c>
      <c r="O33" s="21">
        <f>VLOOKUP(B33,[2]Brokers!$B$9:$AA$66,26,0)</f>
        <v>21727837.199999999</v>
      </c>
    </row>
    <row r="34" spans="1:16" x14ac:dyDescent="0.25">
      <c r="A34" s="14">
        <v>19</v>
      </c>
      <c r="B34" s="15" t="s">
        <v>27</v>
      </c>
      <c r="C34" s="16" t="s">
        <v>99</v>
      </c>
      <c r="D34" s="17" t="s">
        <v>3</v>
      </c>
      <c r="E34" s="18"/>
      <c r="F34" s="18"/>
      <c r="G34" s="19">
        <f>VLOOKUP(B34,[1]Brokers!$B$9:$Z$71,7,0)</f>
        <v>6628637</v>
      </c>
      <c r="H34" s="19">
        <f>VLOOKUP(B34,[1]Brokers!$B$9:$X$66,23,0)</f>
        <v>0</v>
      </c>
      <c r="I34" s="19">
        <f>VLOOKUP(B34,[1]Brokers!$B$9:$M$66,12,0)</f>
        <v>0</v>
      </c>
      <c r="J34" s="19">
        <f>VLOOKUP($B34,[1]Brokers!$B$9:$R$66,16,0)</f>
        <v>0</v>
      </c>
      <c r="K34" s="19">
        <f>VLOOKUP(B34,[1]Brokers!$B$9:$S$66,18,0)</f>
        <v>0</v>
      </c>
      <c r="L34" s="20">
        <f t="shared" si="0"/>
        <v>6628637</v>
      </c>
      <c r="M34" s="21">
        <f t="shared" si="1"/>
        <v>54110307.600000001</v>
      </c>
      <c r="N34" s="22">
        <f t="shared" si="2"/>
        <v>6.5270508409394844E-4</v>
      </c>
      <c r="O34" s="21">
        <f>VLOOKUP(B34,[2]Brokers!$B$9:$AA$66,26,0)</f>
        <v>47481670.600000001</v>
      </c>
    </row>
    <row r="35" spans="1:16" x14ac:dyDescent="0.25">
      <c r="A35" s="14">
        <v>20</v>
      </c>
      <c r="B35" s="15" t="s">
        <v>30</v>
      </c>
      <c r="C35" s="16" t="s">
        <v>102</v>
      </c>
      <c r="D35" s="17" t="s">
        <v>3</v>
      </c>
      <c r="E35" s="18"/>
      <c r="F35" s="18"/>
      <c r="G35" s="19">
        <f>VLOOKUP(B35,[1]Brokers!$B$9:$Z$71,7,0)</f>
        <v>27452330.190000001</v>
      </c>
      <c r="H35" s="19">
        <f>VLOOKUP(B35,[1]Brokers!$B$9:$X$66,23,0)</f>
        <v>0</v>
      </c>
      <c r="I35" s="19">
        <f>VLOOKUP(B35,[1]Brokers!$B$9:$M$66,12,0)</f>
        <v>0</v>
      </c>
      <c r="J35" s="19">
        <f>VLOOKUP($B35,[1]Brokers!$B$9:$R$66,16,0)</f>
        <v>0</v>
      </c>
      <c r="K35" s="19">
        <f>VLOOKUP(B35,[1]Brokers!$B$9:$S$66,18,0)</f>
        <v>0</v>
      </c>
      <c r="L35" s="20">
        <f t="shared" si="0"/>
        <v>27452330.190000001</v>
      </c>
      <c r="M35" s="21">
        <f t="shared" si="1"/>
        <v>41036448.060000002</v>
      </c>
      <c r="N35" s="22">
        <f t="shared" si="2"/>
        <v>4.95001774521778E-4</v>
      </c>
      <c r="O35" s="21">
        <f>VLOOKUP(B35,[2]Brokers!$B$9:$AA$66,26,0)</f>
        <v>13584117.869999999</v>
      </c>
    </row>
    <row r="36" spans="1:16" x14ac:dyDescent="0.25">
      <c r="A36" s="14">
        <v>21</v>
      </c>
      <c r="B36" s="15" t="s">
        <v>25</v>
      </c>
      <c r="C36" s="16" t="s">
        <v>97</v>
      </c>
      <c r="D36" s="17" t="s">
        <v>3</v>
      </c>
      <c r="E36" s="18"/>
      <c r="F36" s="18"/>
      <c r="G36" s="19">
        <f>VLOOKUP(B36,[1]Brokers!$B$9:$Z$71,7,0)</f>
        <v>16415770.300000001</v>
      </c>
      <c r="H36" s="19">
        <f>VLOOKUP(B36,[1]Brokers!$B$9:$X$66,23,0)</f>
        <v>0</v>
      </c>
      <c r="I36" s="19">
        <f>VLOOKUP(B36,[1]Brokers!$B$9:$M$66,12,0)</f>
        <v>0</v>
      </c>
      <c r="J36" s="19">
        <f>VLOOKUP($B36,[1]Brokers!$B$9:$R$66,16,0)</f>
        <v>0</v>
      </c>
      <c r="K36" s="19">
        <f>VLOOKUP(B36,[1]Brokers!$B$9:$S$66,18,0)</f>
        <v>0</v>
      </c>
      <c r="L36" s="20">
        <f t="shared" si="0"/>
        <v>16415770.300000001</v>
      </c>
      <c r="M36" s="21">
        <f t="shared" si="1"/>
        <v>33377870.370000001</v>
      </c>
      <c r="N36" s="22">
        <f t="shared" si="2"/>
        <v>4.0262025209274101E-4</v>
      </c>
      <c r="O36" s="21">
        <f>VLOOKUP(B36,[2]Brokers!$B$9:$AA$66,26,0)</f>
        <v>16962100.07</v>
      </c>
    </row>
    <row r="37" spans="1:16" x14ac:dyDescent="0.25">
      <c r="A37" s="14">
        <v>22</v>
      </c>
      <c r="B37" s="15" t="s">
        <v>17</v>
      </c>
      <c r="C37" s="16" t="s">
        <v>89</v>
      </c>
      <c r="D37" s="17" t="s">
        <v>3</v>
      </c>
      <c r="E37" s="18" t="s">
        <v>3</v>
      </c>
      <c r="F37" s="18"/>
      <c r="G37" s="19">
        <f>VLOOKUP(B37,[1]Brokers!$B$9:$Z$71,7,0)</f>
        <v>6543663</v>
      </c>
      <c r="H37" s="19">
        <f>VLOOKUP(B37,[1]Brokers!$B$9:$X$66,23,0)</f>
        <v>0</v>
      </c>
      <c r="I37" s="19">
        <f>VLOOKUP(B37,[1]Brokers!$B$9:$M$66,12,0)</f>
        <v>0</v>
      </c>
      <c r="J37" s="19">
        <f>VLOOKUP($B37,[1]Brokers!$B$9:$R$66,16,0)</f>
        <v>0</v>
      </c>
      <c r="K37" s="19">
        <f>VLOOKUP(B37,[1]Brokers!$B$9:$S$66,18,0)</f>
        <v>0</v>
      </c>
      <c r="L37" s="20">
        <f t="shared" si="0"/>
        <v>6543663</v>
      </c>
      <c r="M37" s="21">
        <f t="shared" si="1"/>
        <v>22946135</v>
      </c>
      <c r="N37" s="22">
        <f t="shared" si="2"/>
        <v>2.767875408419614E-4</v>
      </c>
      <c r="O37" s="21">
        <f>VLOOKUP(B37,[2]Brokers!$B$9:$AA$66,26,0)</f>
        <v>16402472</v>
      </c>
    </row>
    <row r="38" spans="1:16" x14ac:dyDescent="0.25">
      <c r="A38" s="14">
        <v>23</v>
      </c>
      <c r="B38" s="15" t="s">
        <v>29</v>
      </c>
      <c r="C38" s="16" t="s">
        <v>101</v>
      </c>
      <c r="D38" s="17" t="s">
        <v>3</v>
      </c>
      <c r="E38" s="18"/>
      <c r="F38" s="18"/>
      <c r="G38" s="19">
        <f>VLOOKUP(B38,[1]Brokers!$B$9:$Z$71,7,0)</f>
        <v>11500991</v>
      </c>
      <c r="H38" s="19">
        <f>VLOOKUP(B38,[1]Brokers!$B$9:$X$66,23,0)</f>
        <v>0</v>
      </c>
      <c r="I38" s="19">
        <f>VLOOKUP(B38,[1]Brokers!$B$9:$M$66,12,0)</f>
        <v>0</v>
      </c>
      <c r="J38" s="19">
        <f>VLOOKUP($B38,[1]Brokers!$B$9:$R$66,16,0)</f>
        <v>0</v>
      </c>
      <c r="K38" s="19">
        <f>VLOOKUP(B38,[1]Brokers!$B$9:$S$66,18,0)</f>
        <v>0</v>
      </c>
      <c r="L38" s="20">
        <f t="shared" si="0"/>
        <v>11500991</v>
      </c>
      <c r="M38" s="21">
        <f t="shared" si="1"/>
        <v>18053913</v>
      </c>
      <c r="N38" s="22">
        <f t="shared" si="2"/>
        <v>2.1777515829331248E-4</v>
      </c>
      <c r="O38" s="21">
        <f>VLOOKUP(B38,[2]Brokers!$B$9:$AA$66,26,0)</f>
        <v>6552922</v>
      </c>
    </row>
    <row r="39" spans="1:16" x14ac:dyDescent="0.25">
      <c r="A39" s="14">
        <v>24</v>
      </c>
      <c r="B39" s="15" t="s">
        <v>19</v>
      </c>
      <c r="C39" s="16" t="s">
        <v>91</v>
      </c>
      <c r="D39" s="17" t="s">
        <v>3</v>
      </c>
      <c r="E39" s="18" t="s">
        <v>3</v>
      </c>
      <c r="F39" s="18" t="s">
        <v>3</v>
      </c>
      <c r="G39" s="19">
        <f>VLOOKUP(B39,[1]Brokers!$B$9:$Z$71,7,0)</f>
        <v>11778832</v>
      </c>
      <c r="H39" s="19">
        <f>VLOOKUP(B39,[1]Brokers!$B$9:$X$66,23,0)</f>
        <v>0</v>
      </c>
      <c r="I39" s="19">
        <f>VLOOKUP(B39,[1]Brokers!$B$9:$M$66,12,0)</f>
        <v>0</v>
      </c>
      <c r="J39" s="19">
        <f>VLOOKUP($B39,[1]Brokers!$B$9:$R$66,16,0)</f>
        <v>0</v>
      </c>
      <c r="K39" s="19">
        <f>VLOOKUP(B39,[1]Brokers!$B$9:$S$66,18,0)</f>
        <v>0</v>
      </c>
      <c r="L39" s="20">
        <f t="shared" si="0"/>
        <v>11778832</v>
      </c>
      <c r="M39" s="21">
        <f t="shared" si="1"/>
        <v>13617820</v>
      </c>
      <c r="N39" s="22">
        <f t="shared" si="2"/>
        <v>1.6426482758113636E-4</v>
      </c>
      <c r="O39" s="21">
        <f>VLOOKUP(B39,[2]Brokers!$B$9:$AA$66,26,0)</f>
        <v>1838988</v>
      </c>
    </row>
    <row r="40" spans="1:16" x14ac:dyDescent="0.25">
      <c r="A40" s="14">
        <v>25</v>
      </c>
      <c r="B40" s="15" t="s">
        <v>37</v>
      </c>
      <c r="C40" s="16" t="s">
        <v>109</v>
      </c>
      <c r="D40" s="17" t="s">
        <v>3</v>
      </c>
      <c r="E40" s="18"/>
      <c r="F40" s="18"/>
      <c r="G40" s="19">
        <f>VLOOKUP(B40,[1]Brokers!$B$9:$Z$71,7,0)</f>
        <v>4803935</v>
      </c>
      <c r="H40" s="19">
        <f>VLOOKUP(B40,[1]Brokers!$B$9:$X$66,23,0)</f>
        <v>0</v>
      </c>
      <c r="I40" s="19">
        <f>VLOOKUP(B40,[1]Brokers!$B$9:$M$66,12,0)</f>
        <v>0</v>
      </c>
      <c r="J40" s="19">
        <f>VLOOKUP($B40,[1]Brokers!$B$9:$R$66,16,0)</f>
        <v>0</v>
      </c>
      <c r="K40" s="19">
        <f>VLOOKUP(B40,[1]Brokers!$B$9:$S$66,18,0)</f>
        <v>0</v>
      </c>
      <c r="L40" s="20">
        <f t="shared" si="0"/>
        <v>4803935</v>
      </c>
      <c r="M40" s="21">
        <f t="shared" si="1"/>
        <v>12657403.91</v>
      </c>
      <c r="N40" s="22">
        <f t="shared" si="2"/>
        <v>1.5267981739374963E-4</v>
      </c>
      <c r="O40" s="21">
        <f>VLOOKUP(B40,[2]Brokers!$B$9:$AA$66,26,0)</f>
        <v>7853468.9100000001</v>
      </c>
    </row>
    <row r="41" spans="1:16" x14ac:dyDescent="0.25">
      <c r="A41" s="14">
        <v>26</v>
      </c>
      <c r="B41" s="15" t="s">
        <v>35</v>
      </c>
      <c r="C41" s="16" t="s">
        <v>107</v>
      </c>
      <c r="D41" s="17" t="s">
        <v>3</v>
      </c>
      <c r="E41" s="18"/>
      <c r="F41" s="18"/>
      <c r="G41" s="19">
        <f>VLOOKUP(B41,[1]Brokers!$B$9:$Z$71,7,0)</f>
        <v>1043394</v>
      </c>
      <c r="H41" s="19">
        <f>VLOOKUP(B41,[1]Brokers!$B$9:$X$66,23,0)</f>
        <v>0</v>
      </c>
      <c r="I41" s="19">
        <f>VLOOKUP(B41,[1]Brokers!$B$9:$M$66,12,0)</f>
        <v>0</v>
      </c>
      <c r="J41" s="19">
        <f>VLOOKUP($B41,[1]Brokers!$B$9:$R$66,16,0)</f>
        <v>0</v>
      </c>
      <c r="K41" s="19">
        <f>VLOOKUP(B41,[1]Brokers!$B$9:$S$66,18,0)</f>
        <v>0</v>
      </c>
      <c r="L41" s="20">
        <f t="shared" si="0"/>
        <v>1043394</v>
      </c>
      <c r="M41" s="21">
        <f t="shared" si="1"/>
        <v>9471102.8000000007</v>
      </c>
      <c r="N41" s="22">
        <f t="shared" si="2"/>
        <v>1.1424508977539857E-4</v>
      </c>
      <c r="O41" s="21">
        <f>VLOOKUP(B41,[2]Brokers!$B$9:$AA$66,26,0)</f>
        <v>8427708.8000000007</v>
      </c>
    </row>
    <row r="42" spans="1:16" x14ac:dyDescent="0.25">
      <c r="A42" s="14">
        <v>27</v>
      </c>
      <c r="B42" s="15" t="s">
        <v>24</v>
      </c>
      <c r="C42" s="16" t="s">
        <v>96</v>
      </c>
      <c r="D42" s="17" t="s">
        <v>3</v>
      </c>
      <c r="E42" s="18"/>
      <c r="F42" s="18"/>
      <c r="G42" s="19">
        <f>VLOOKUP(B42,[1]Brokers!$B$9:$Z$71,7,0)</f>
        <v>3883190.9</v>
      </c>
      <c r="H42" s="19">
        <f>VLOOKUP(B42,[1]Brokers!$B$9:$X$66,23,0)</f>
        <v>0</v>
      </c>
      <c r="I42" s="19">
        <f>VLOOKUP(B42,[1]Brokers!$B$9:$M$66,12,0)</f>
        <v>0</v>
      </c>
      <c r="J42" s="19">
        <f>VLOOKUP($B42,[1]Brokers!$B$9:$R$66,16,0)</f>
        <v>0</v>
      </c>
      <c r="K42" s="19">
        <f>VLOOKUP(B42,[1]Brokers!$B$9:$S$66,18,0)</f>
        <v>1923740</v>
      </c>
      <c r="L42" s="20">
        <f t="shared" si="0"/>
        <v>5806930.9000000004</v>
      </c>
      <c r="M42" s="21">
        <f t="shared" si="1"/>
        <v>8069200.9000000004</v>
      </c>
      <c r="N42" s="22">
        <f t="shared" si="2"/>
        <v>9.7334661095245089E-5</v>
      </c>
      <c r="O42" s="21">
        <f>VLOOKUP(B42,[2]Brokers!$B$9:$AA$66,26,0)</f>
        <v>2262270</v>
      </c>
    </row>
    <row r="43" spans="1:16" x14ac:dyDescent="0.25">
      <c r="A43" s="14">
        <v>28</v>
      </c>
      <c r="B43" s="15" t="s">
        <v>39</v>
      </c>
      <c r="C43" s="16" t="s">
        <v>111</v>
      </c>
      <c r="D43" s="17" t="s">
        <v>3</v>
      </c>
      <c r="E43" s="18"/>
      <c r="F43" s="18"/>
      <c r="G43" s="19">
        <f>VLOOKUP(B43,[1]Brokers!$B$9:$Z$71,7,0)</f>
        <v>1351785</v>
      </c>
      <c r="H43" s="19">
        <f>VLOOKUP(B43,[1]Brokers!$B$9:$X$66,23,0)</f>
        <v>0</v>
      </c>
      <c r="I43" s="19">
        <f>VLOOKUP(B43,[1]Brokers!$B$9:$M$66,12,0)</f>
        <v>0</v>
      </c>
      <c r="J43" s="19">
        <f>VLOOKUP($B43,[1]Brokers!$B$9:$R$66,16,0)</f>
        <v>0</v>
      </c>
      <c r="K43" s="19">
        <f>VLOOKUP(B43,[1]Brokers!$B$9:$S$66,18,0)</f>
        <v>0</v>
      </c>
      <c r="L43" s="20">
        <f t="shared" si="0"/>
        <v>1351785</v>
      </c>
      <c r="M43" s="21">
        <f t="shared" si="1"/>
        <v>6571053</v>
      </c>
      <c r="N43" s="22">
        <f t="shared" si="2"/>
        <v>7.9263265931809129E-5</v>
      </c>
      <c r="O43" s="21">
        <f>VLOOKUP(B43,[2]Brokers!$B$9:$AA$66,26,0)</f>
        <v>5219268</v>
      </c>
    </row>
    <row r="44" spans="1:16" x14ac:dyDescent="0.25">
      <c r="A44" s="14">
        <v>29</v>
      </c>
      <c r="B44" s="15" t="s">
        <v>31</v>
      </c>
      <c r="C44" s="16" t="s">
        <v>103</v>
      </c>
      <c r="D44" s="17" t="s">
        <v>3</v>
      </c>
      <c r="E44" s="18"/>
      <c r="F44" s="18"/>
      <c r="G44" s="19">
        <f>VLOOKUP(B44,[1]Brokers!$B$9:$Z$71,7,0)</f>
        <v>1630512</v>
      </c>
      <c r="H44" s="19">
        <f>VLOOKUP(B44,[1]Brokers!$B$9:$X$66,23,0)</f>
        <v>0</v>
      </c>
      <c r="I44" s="19">
        <f>VLOOKUP(B44,[1]Brokers!$B$9:$M$66,12,0)</f>
        <v>0</v>
      </c>
      <c r="J44" s="19">
        <f>VLOOKUP($B44,[1]Brokers!$B$9:$R$66,16,0)</f>
        <v>0</v>
      </c>
      <c r="K44" s="19">
        <f>VLOOKUP(B44,[1]Brokers!$B$9:$S$66,18,0)</f>
        <v>0</v>
      </c>
      <c r="L44" s="20">
        <f t="shared" si="0"/>
        <v>1630512</v>
      </c>
      <c r="M44" s="21">
        <f t="shared" si="1"/>
        <v>4820442</v>
      </c>
      <c r="N44" s="22">
        <f t="shared" si="2"/>
        <v>5.8146536963689355E-5</v>
      </c>
      <c r="O44" s="21">
        <f>VLOOKUP(B44,[2]Brokers!$B$9:$AA$66,26,0)</f>
        <v>3189930</v>
      </c>
    </row>
    <row r="45" spans="1:16" x14ac:dyDescent="0.25">
      <c r="A45" s="14">
        <v>30</v>
      </c>
      <c r="B45" s="15" t="s">
        <v>40</v>
      </c>
      <c r="C45" s="16" t="s">
        <v>40</v>
      </c>
      <c r="D45" s="17" t="s">
        <v>3</v>
      </c>
      <c r="E45" s="18" t="s">
        <v>3</v>
      </c>
      <c r="F45" s="18"/>
      <c r="G45" s="19">
        <f>VLOOKUP(B45,[1]Brokers!$B$9:$Z$71,7,0)</f>
        <v>3424400</v>
      </c>
      <c r="H45" s="19">
        <f>VLOOKUP(B45,[1]Brokers!$B$9:$X$66,23,0)</f>
        <v>0</v>
      </c>
      <c r="I45" s="19">
        <f>VLOOKUP(B45,[1]Brokers!$B$9:$M$66,12,0)</f>
        <v>0</v>
      </c>
      <c r="J45" s="19">
        <f>VLOOKUP($B45,[1]Brokers!$B$9:$R$66,16,0)</f>
        <v>0</v>
      </c>
      <c r="K45" s="19">
        <f>VLOOKUP(B45,[1]Brokers!$B$9:$S$66,18,0)</f>
        <v>0</v>
      </c>
      <c r="L45" s="20">
        <f t="shared" si="0"/>
        <v>3424400</v>
      </c>
      <c r="M45" s="21">
        <f t="shared" si="1"/>
        <v>3424400</v>
      </c>
      <c r="N45" s="22">
        <f t="shared" si="2"/>
        <v>4.1306793272994019E-5</v>
      </c>
      <c r="O45" s="21">
        <f>VLOOKUP(B45,[2]Brokers!$B$9:$AA$66,26,0)</f>
        <v>0</v>
      </c>
    </row>
    <row r="46" spans="1:16" x14ac:dyDescent="0.25">
      <c r="A46" s="14">
        <v>31</v>
      </c>
      <c r="B46" s="15" t="s">
        <v>36</v>
      </c>
      <c r="C46" s="16" t="s">
        <v>108</v>
      </c>
      <c r="D46" s="17" t="s">
        <v>3</v>
      </c>
      <c r="E46" s="18"/>
      <c r="F46" s="18"/>
      <c r="G46" s="19">
        <f>VLOOKUP(B46,[1]Brokers!$B$9:$Z$71,7,0)</f>
        <v>0</v>
      </c>
      <c r="H46" s="19">
        <f>VLOOKUP(B46,[1]Brokers!$B$9:$X$66,23,0)</f>
        <v>0</v>
      </c>
      <c r="I46" s="19">
        <f>VLOOKUP(B46,[1]Brokers!$B$9:$M$66,12,0)</f>
        <v>0</v>
      </c>
      <c r="J46" s="19">
        <f>VLOOKUP($B46,[1]Brokers!$B$9:$R$66,16,0)</f>
        <v>0</v>
      </c>
      <c r="K46" s="19">
        <f>VLOOKUP(B46,[1]Brokers!$B$9:$S$66,18,0)</f>
        <v>0</v>
      </c>
      <c r="L46" s="20">
        <f t="shared" si="0"/>
        <v>0</v>
      </c>
      <c r="M46" s="21">
        <f t="shared" si="1"/>
        <v>3183285</v>
      </c>
      <c r="N46" s="22">
        <f t="shared" si="2"/>
        <v>3.8398345819420267E-5</v>
      </c>
      <c r="O46" s="21">
        <f>VLOOKUP(B46,[2]Brokers!$B$9:$AA$66,26,0)</f>
        <v>3183285</v>
      </c>
    </row>
    <row r="47" spans="1:16" s="24" customFormat="1" x14ac:dyDescent="0.25">
      <c r="A47" s="14">
        <v>32</v>
      </c>
      <c r="B47" s="15" t="s">
        <v>38</v>
      </c>
      <c r="C47" s="16" t="s">
        <v>110</v>
      </c>
      <c r="D47" s="17" t="s">
        <v>3</v>
      </c>
      <c r="E47" s="18"/>
      <c r="F47" s="18"/>
      <c r="G47" s="19">
        <f>VLOOKUP(B47,[1]Brokers!$B$9:$Z$71,7,0)</f>
        <v>1238700</v>
      </c>
      <c r="H47" s="19">
        <f>VLOOKUP(B47,[1]Brokers!$B$9:$X$66,23,0)</f>
        <v>0</v>
      </c>
      <c r="I47" s="19">
        <f>VLOOKUP(B47,[1]Brokers!$B$9:$M$66,12,0)</f>
        <v>0</v>
      </c>
      <c r="J47" s="19">
        <f>VLOOKUP($B47,[1]Brokers!$B$9:$R$66,16,0)</f>
        <v>0</v>
      </c>
      <c r="K47" s="19">
        <f>VLOOKUP(B47,[1]Brokers!$B$9:$S$66,18,0)</f>
        <v>0</v>
      </c>
      <c r="L47" s="20">
        <f t="shared" si="0"/>
        <v>1238700</v>
      </c>
      <c r="M47" s="21">
        <f t="shared" si="1"/>
        <v>2916000</v>
      </c>
      <c r="N47" s="22">
        <f t="shared" si="2"/>
        <v>3.5174222983311109E-5</v>
      </c>
      <c r="O47" s="21">
        <f>VLOOKUP(B47,[2]Brokers!$B$9:$AA$66,26,0)</f>
        <v>1677300</v>
      </c>
      <c r="P47" s="23"/>
    </row>
    <row r="48" spans="1:16" x14ac:dyDescent="0.25">
      <c r="A48" s="14">
        <v>33</v>
      </c>
      <c r="B48" s="15" t="s">
        <v>32</v>
      </c>
      <c r="C48" s="16" t="s">
        <v>104</v>
      </c>
      <c r="D48" s="17" t="s">
        <v>3</v>
      </c>
      <c r="E48" s="18" t="s">
        <v>3</v>
      </c>
      <c r="F48" s="18" t="s">
        <v>3</v>
      </c>
      <c r="G48" s="19">
        <f>VLOOKUP(B48,[1]Brokers!$B$9:$Z$71,7,0)</f>
        <v>0</v>
      </c>
      <c r="H48" s="19">
        <f>VLOOKUP(B48,[1]Brokers!$B$9:$X$66,23,0)</f>
        <v>0</v>
      </c>
      <c r="I48" s="19">
        <f>VLOOKUP(B48,[1]Brokers!$B$9:$M$66,12,0)</f>
        <v>0</v>
      </c>
      <c r="J48" s="19">
        <f>VLOOKUP($B48,[1]Brokers!$B$9:$R$66,16,0)</f>
        <v>0</v>
      </c>
      <c r="K48" s="19">
        <f>VLOOKUP(B48,[1]Brokers!$B$9:$S$66,18,0)</f>
        <v>0</v>
      </c>
      <c r="L48" s="20">
        <f t="shared" ref="L48:L73" si="3">G48+H48+I48+J48+K48</f>
        <v>0</v>
      </c>
      <c r="M48" s="21">
        <f t="shared" ref="M48:M73" si="4">L48+O48</f>
        <v>1156040</v>
      </c>
      <c r="N48" s="22">
        <f t="shared" ref="N48:N73" si="5">M48/$M$74</f>
        <v>1.3944721789309661E-5</v>
      </c>
      <c r="O48" s="21">
        <f>VLOOKUP(B48,[2]Brokers!$B$9:$AA$66,26,0)</f>
        <v>1156040</v>
      </c>
    </row>
    <row r="49" spans="1:15" x14ac:dyDescent="0.25">
      <c r="A49" s="14">
        <v>34</v>
      </c>
      <c r="B49" s="15" t="s">
        <v>13</v>
      </c>
      <c r="C49" s="16" t="s">
        <v>86</v>
      </c>
      <c r="D49" s="17" t="s">
        <v>3</v>
      </c>
      <c r="E49" s="18" t="s">
        <v>3</v>
      </c>
      <c r="F49" s="18"/>
      <c r="G49" s="19">
        <f>VLOOKUP(B49,[1]Brokers!$B$9:$Z$71,7,0)</f>
        <v>787305</v>
      </c>
      <c r="H49" s="19">
        <f>VLOOKUP(B49,[1]Brokers!$B$9:$X$66,23,0)</f>
        <v>0</v>
      </c>
      <c r="I49" s="19">
        <f>VLOOKUP(B49,[1]Brokers!$B$9:$M$66,12,0)</f>
        <v>0</v>
      </c>
      <c r="J49" s="19">
        <f>VLOOKUP($B49,[1]Brokers!$B$9:$R$66,16,0)</f>
        <v>0</v>
      </c>
      <c r="K49" s="19">
        <f>VLOOKUP(B49,[1]Brokers!$B$9:$S$66,18,0)</f>
        <v>0</v>
      </c>
      <c r="L49" s="20">
        <f t="shared" si="3"/>
        <v>787305</v>
      </c>
      <c r="M49" s="21">
        <f t="shared" si="4"/>
        <v>787305</v>
      </c>
      <c r="N49" s="22">
        <f t="shared" si="5"/>
        <v>9.4968592681329737E-6</v>
      </c>
      <c r="O49" s="21">
        <f>VLOOKUP(B49,[2]Brokers!$B$9:$AA$66,26,0)</f>
        <v>0</v>
      </c>
    </row>
    <row r="50" spans="1:15" x14ac:dyDescent="0.25">
      <c r="A50" s="14">
        <v>35</v>
      </c>
      <c r="B50" s="15" t="s">
        <v>45</v>
      </c>
      <c r="C50" s="16" t="s">
        <v>115</v>
      </c>
      <c r="D50" s="17" t="s">
        <v>3</v>
      </c>
      <c r="E50" s="18"/>
      <c r="F50" s="18"/>
      <c r="G50" s="19">
        <f>VLOOKUP(B50,[1]Brokers!$B$9:$Z$71,7,0)</f>
        <v>0</v>
      </c>
      <c r="H50" s="19">
        <f>VLOOKUP(B50,[1]Brokers!$B$9:$X$66,23,0)</f>
        <v>0</v>
      </c>
      <c r="I50" s="19">
        <f>VLOOKUP(B50,[1]Brokers!$B$9:$M$66,12,0)</f>
        <v>0</v>
      </c>
      <c r="J50" s="19">
        <f>VLOOKUP($B50,[1]Brokers!$B$9:$R$66,16,0)</f>
        <v>0</v>
      </c>
      <c r="K50" s="19">
        <f>VLOOKUP(B50,[1]Brokers!$B$9:$S$66,18,0)</f>
        <v>748424</v>
      </c>
      <c r="L50" s="20">
        <f t="shared" si="3"/>
        <v>748424</v>
      </c>
      <c r="M50" s="21">
        <f t="shared" si="4"/>
        <v>748424</v>
      </c>
      <c r="N50" s="22">
        <f t="shared" si="5"/>
        <v>9.0278575658647577E-6</v>
      </c>
      <c r="O50" s="21">
        <f>VLOOKUP(B50,[2]Brokers!$B$9:$AA$66,26,0)</f>
        <v>0</v>
      </c>
    </row>
    <row r="51" spans="1:15" x14ac:dyDescent="0.25">
      <c r="A51" s="14">
        <v>36</v>
      </c>
      <c r="B51" s="15" t="s">
        <v>41</v>
      </c>
      <c r="C51" s="16" t="s">
        <v>112</v>
      </c>
      <c r="D51" s="17" t="s">
        <v>3</v>
      </c>
      <c r="E51" s="18"/>
      <c r="F51" s="18"/>
      <c r="G51" s="19">
        <f>VLOOKUP(B51,[1]Brokers!$B$9:$Z$71,7,0)</f>
        <v>429200</v>
      </c>
      <c r="H51" s="19">
        <f>VLOOKUP(B51,[1]Brokers!$B$9:$X$66,23,0)</f>
        <v>0</v>
      </c>
      <c r="I51" s="19">
        <f>VLOOKUP(B51,[1]Brokers!$B$9:$M$66,12,0)</f>
        <v>0</v>
      </c>
      <c r="J51" s="19">
        <f>VLOOKUP($B51,[1]Brokers!$B$9:$R$66,16,0)</f>
        <v>0</v>
      </c>
      <c r="K51" s="19">
        <f>VLOOKUP(B51,[1]Brokers!$B$9:$S$66,18,0)</f>
        <v>0</v>
      </c>
      <c r="L51" s="20">
        <f t="shared" si="3"/>
        <v>429200</v>
      </c>
      <c r="M51" s="21">
        <f t="shared" si="4"/>
        <v>726414.5</v>
      </c>
      <c r="N51" s="22">
        <f t="shared" si="5"/>
        <v>8.7623681760323896E-6</v>
      </c>
      <c r="O51" s="21">
        <f>VLOOKUP(B51,[2]Brokers!$B$9:$AA$66,26,0)</f>
        <v>297214.5</v>
      </c>
    </row>
    <row r="52" spans="1:15" x14ac:dyDescent="0.25">
      <c r="A52" s="14">
        <v>37</v>
      </c>
      <c r="B52" s="15" t="s">
        <v>26</v>
      </c>
      <c r="C52" s="16" t="s">
        <v>98</v>
      </c>
      <c r="D52" s="17" t="s">
        <v>3</v>
      </c>
      <c r="E52" s="18"/>
      <c r="F52" s="18"/>
      <c r="G52" s="19">
        <f>VLOOKUP(B52,[1]Brokers!$B$9:$Z$71,7,0)</f>
        <v>250955</v>
      </c>
      <c r="H52" s="19">
        <f>VLOOKUP(B52,[1]Brokers!$B$9:$X$66,23,0)</f>
        <v>0</v>
      </c>
      <c r="I52" s="19">
        <f>VLOOKUP(B52,[1]Brokers!$B$9:$M$66,12,0)</f>
        <v>0</v>
      </c>
      <c r="J52" s="19">
        <f>VLOOKUP($B52,[1]Brokers!$B$9:$R$66,16,0)</f>
        <v>0</v>
      </c>
      <c r="K52" s="19">
        <f>VLOOKUP(B52,[1]Brokers!$B$9:$S$66,18,0)</f>
        <v>0</v>
      </c>
      <c r="L52" s="20">
        <f t="shared" si="3"/>
        <v>250955</v>
      </c>
      <c r="M52" s="21">
        <f t="shared" si="4"/>
        <v>490547</v>
      </c>
      <c r="N52" s="22">
        <f t="shared" si="5"/>
        <v>5.9172186425906424E-6</v>
      </c>
      <c r="O52" s="21">
        <f>VLOOKUP(B52,[2]Brokers!$B$9:$AA$66,26,0)</f>
        <v>239592</v>
      </c>
    </row>
    <row r="53" spans="1:15" x14ac:dyDescent="0.25">
      <c r="A53" s="14">
        <v>38</v>
      </c>
      <c r="B53" s="15" t="s">
        <v>15</v>
      </c>
      <c r="C53" s="16" t="s">
        <v>87</v>
      </c>
      <c r="D53" s="17" t="s">
        <v>3</v>
      </c>
      <c r="E53" s="18"/>
      <c r="F53" s="18"/>
      <c r="G53" s="19">
        <f>VLOOKUP(B53,[1]Brokers!$B$9:$Z$71,7,0)</f>
        <v>0</v>
      </c>
      <c r="H53" s="19">
        <f>VLOOKUP(B53,[1]Brokers!$B$9:$X$66,23,0)</f>
        <v>0</v>
      </c>
      <c r="I53" s="19">
        <f>VLOOKUP(B53,[1]Brokers!$B$9:$M$66,12,0)</f>
        <v>0</v>
      </c>
      <c r="J53" s="19">
        <f>VLOOKUP($B53,[1]Brokers!$B$9:$R$66,16,0)</f>
        <v>0</v>
      </c>
      <c r="K53" s="19">
        <f>VLOOKUP(B53,[1]Brokers!$B$9:$S$66,18,0)</f>
        <v>0</v>
      </c>
      <c r="L53" s="20">
        <f t="shared" si="3"/>
        <v>0</v>
      </c>
      <c r="M53" s="21">
        <f t="shared" si="4"/>
        <v>0</v>
      </c>
      <c r="N53" s="22">
        <f t="shared" si="5"/>
        <v>0</v>
      </c>
      <c r="O53" s="21">
        <f>VLOOKUP(B53,[2]Brokers!$B$9:$AA$66,26,0)</f>
        <v>0</v>
      </c>
    </row>
    <row r="54" spans="1:15" x14ac:dyDescent="0.25">
      <c r="A54" s="14">
        <v>39</v>
      </c>
      <c r="B54" s="15" t="s">
        <v>28</v>
      </c>
      <c r="C54" s="16" t="s">
        <v>100</v>
      </c>
      <c r="D54" s="17" t="s">
        <v>3</v>
      </c>
      <c r="E54" s="18" t="s">
        <v>3</v>
      </c>
      <c r="F54" s="18"/>
      <c r="G54" s="19">
        <f>VLOOKUP(B54,[1]Brokers!$B$9:$Z$71,7,0)</f>
        <v>0</v>
      </c>
      <c r="H54" s="19">
        <f>VLOOKUP(B54,[1]Brokers!$B$9:$X$66,23,0)</f>
        <v>0</v>
      </c>
      <c r="I54" s="19">
        <f>VLOOKUP(B54,[1]Brokers!$B$9:$M$66,12,0)</f>
        <v>0</v>
      </c>
      <c r="J54" s="19">
        <f>VLOOKUP($B54,[1]Brokers!$B$9:$R$66,16,0)</f>
        <v>0</v>
      </c>
      <c r="K54" s="19">
        <f>VLOOKUP(B54,[1]Brokers!$B$9:$S$66,18,0)</f>
        <v>0</v>
      </c>
      <c r="L54" s="20">
        <f t="shared" si="3"/>
        <v>0</v>
      </c>
      <c r="M54" s="21">
        <f t="shared" si="4"/>
        <v>0</v>
      </c>
      <c r="N54" s="22">
        <f t="shared" si="5"/>
        <v>0</v>
      </c>
      <c r="O54" s="21">
        <f>VLOOKUP(B54,[2]Brokers!$B$9:$AA$66,26,0)</f>
        <v>0</v>
      </c>
    </row>
    <row r="55" spans="1:15" x14ac:dyDescent="0.25">
      <c r="A55" s="14">
        <v>40</v>
      </c>
      <c r="B55" s="15" t="s">
        <v>34</v>
      </c>
      <c r="C55" s="16" t="s">
        <v>106</v>
      </c>
      <c r="D55" s="17" t="s">
        <v>3</v>
      </c>
      <c r="E55" s="18" t="s">
        <v>3</v>
      </c>
      <c r="F55" s="18" t="s">
        <v>3</v>
      </c>
      <c r="G55" s="19">
        <f>VLOOKUP(B55,[1]Brokers!$B$9:$Z$71,7,0)</f>
        <v>0</v>
      </c>
      <c r="H55" s="19">
        <f>VLOOKUP(B55,[1]Brokers!$B$9:$X$66,23,0)</f>
        <v>0</v>
      </c>
      <c r="I55" s="19">
        <f>VLOOKUP(B55,[1]Brokers!$B$9:$M$66,12,0)</f>
        <v>0</v>
      </c>
      <c r="J55" s="19">
        <f>VLOOKUP($B55,[1]Brokers!$B$9:$R$66,16,0)</f>
        <v>0</v>
      </c>
      <c r="K55" s="19">
        <f>VLOOKUP(B55,[1]Brokers!$B$9:$S$66,18,0)</f>
        <v>0</v>
      </c>
      <c r="L55" s="20">
        <f t="shared" si="3"/>
        <v>0</v>
      </c>
      <c r="M55" s="21">
        <f t="shared" si="4"/>
        <v>0</v>
      </c>
      <c r="N55" s="22">
        <f t="shared" si="5"/>
        <v>0</v>
      </c>
      <c r="O55" s="21">
        <f>VLOOKUP(B55,[2]Brokers!$B$9:$AA$66,26,0)</f>
        <v>0</v>
      </c>
    </row>
    <row r="56" spans="1:15" x14ac:dyDescent="0.25">
      <c r="A56" s="14">
        <v>41</v>
      </c>
      <c r="B56" s="15" t="s">
        <v>42</v>
      </c>
      <c r="C56" s="16" t="s">
        <v>42</v>
      </c>
      <c r="D56" s="17" t="s">
        <v>3</v>
      </c>
      <c r="E56" s="18"/>
      <c r="F56" s="18"/>
      <c r="G56" s="19">
        <f>VLOOKUP(B56,[1]Brokers!$B$9:$Z$71,7,0)</f>
        <v>0</v>
      </c>
      <c r="H56" s="19">
        <f>VLOOKUP(B56,[1]Brokers!$B$9:$X$66,23,0)</f>
        <v>0</v>
      </c>
      <c r="I56" s="19">
        <f>VLOOKUP(B56,[1]Brokers!$B$9:$M$66,12,0)</f>
        <v>0</v>
      </c>
      <c r="J56" s="19">
        <f>VLOOKUP($B56,[1]Brokers!$B$9:$R$66,16,0)</f>
        <v>0</v>
      </c>
      <c r="K56" s="19">
        <f>VLOOKUP(B56,[1]Brokers!$B$9:$S$66,18,0)</f>
        <v>0</v>
      </c>
      <c r="L56" s="20">
        <f t="shared" si="3"/>
        <v>0</v>
      </c>
      <c r="M56" s="21">
        <f t="shared" si="4"/>
        <v>0</v>
      </c>
      <c r="N56" s="22">
        <f t="shared" si="5"/>
        <v>0</v>
      </c>
      <c r="O56" s="21">
        <f>VLOOKUP(B56,[2]Brokers!$B$9:$AA$66,26,0)</f>
        <v>0</v>
      </c>
    </row>
    <row r="57" spans="1:15" x14ac:dyDescent="0.25">
      <c r="A57" s="14">
        <v>42</v>
      </c>
      <c r="B57" s="15" t="s">
        <v>43</v>
      </c>
      <c r="C57" s="16" t="s">
        <v>113</v>
      </c>
      <c r="D57" s="17" t="s">
        <v>3</v>
      </c>
      <c r="E57" s="18"/>
      <c r="F57" s="18"/>
      <c r="G57" s="19">
        <f>VLOOKUP(B57,[1]Brokers!$B$9:$Z$71,7,0)</f>
        <v>0</v>
      </c>
      <c r="H57" s="19">
        <f>VLOOKUP(B57,[1]Brokers!$B$9:$X$66,23,0)</f>
        <v>0</v>
      </c>
      <c r="I57" s="19">
        <f>VLOOKUP(B57,[1]Brokers!$B$9:$M$66,12,0)</f>
        <v>0</v>
      </c>
      <c r="J57" s="19">
        <f>VLOOKUP($B57,[1]Brokers!$B$9:$R$66,16,0)</f>
        <v>0</v>
      </c>
      <c r="K57" s="19">
        <f>VLOOKUP(B57,[1]Brokers!$B$9:$S$66,18,0)</f>
        <v>0</v>
      </c>
      <c r="L57" s="20">
        <f t="shared" si="3"/>
        <v>0</v>
      </c>
      <c r="M57" s="21">
        <f t="shared" si="4"/>
        <v>0</v>
      </c>
      <c r="N57" s="22">
        <f t="shared" si="5"/>
        <v>0</v>
      </c>
      <c r="O57" s="21">
        <f>VLOOKUP(B57,[2]Brokers!$B$9:$AA$66,26,0)</f>
        <v>0</v>
      </c>
    </row>
    <row r="58" spans="1:15" x14ac:dyDescent="0.25">
      <c r="A58" s="14">
        <v>43</v>
      </c>
      <c r="B58" s="15" t="s">
        <v>44</v>
      </c>
      <c r="C58" s="16" t="s">
        <v>114</v>
      </c>
      <c r="D58" s="17" t="s">
        <v>3</v>
      </c>
      <c r="E58" s="18" t="s">
        <v>3</v>
      </c>
      <c r="F58" s="18" t="s">
        <v>3</v>
      </c>
      <c r="G58" s="19">
        <f>VLOOKUP(B58,[1]Brokers!$B$9:$Z$71,7,0)</f>
        <v>0</v>
      </c>
      <c r="H58" s="19">
        <f>VLOOKUP(B58,[1]Brokers!$B$9:$X$66,23,0)</f>
        <v>0</v>
      </c>
      <c r="I58" s="19">
        <f>VLOOKUP(B58,[1]Brokers!$B$9:$M$66,12,0)</f>
        <v>0</v>
      </c>
      <c r="J58" s="19">
        <f>VLOOKUP($B58,[1]Brokers!$B$9:$R$66,16,0)</f>
        <v>0</v>
      </c>
      <c r="K58" s="19">
        <f>VLOOKUP(B58,[1]Brokers!$B$9:$S$66,18,0)</f>
        <v>0</v>
      </c>
      <c r="L58" s="20">
        <f t="shared" si="3"/>
        <v>0</v>
      </c>
      <c r="M58" s="21">
        <f t="shared" si="4"/>
        <v>0</v>
      </c>
      <c r="N58" s="22">
        <f t="shared" si="5"/>
        <v>0</v>
      </c>
      <c r="O58" s="21">
        <f>VLOOKUP(B58,[2]Brokers!$B$9:$AA$66,26,0)</f>
        <v>0</v>
      </c>
    </row>
    <row r="59" spans="1:15" x14ac:dyDescent="0.25">
      <c r="A59" s="14">
        <v>44</v>
      </c>
      <c r="B59" s="15" t="s">
        <v>46</v>
      </c>
      <c r="C59" s="16" t="s">
        <v>116</v>
      </c>
      <c r="D59" s="17" t="s">
        <v>3</v>
      </c>
      <c r="E59" s="18"/>
      <c r="F59" s="18"/>
      <c r="G59" s="19">
        <f>VLOOKUP(B59,[1]Brokers!$B$9:$Z$71,7,0)</f>
        <v>0</v>
      </c>
      <c r="H59" s="19">
        <f>VLOOKUP(B59,[1]Brokers!$B$9:$X$66,23,0)</f>
        <v>0</v>
      </c>
      <c r="I59" s="19">
        <f>VLOOKUP(B59,[1]Brokers!$B$9:$M$66,12,0)</f>
        <v>0</v>
      </c>
      <c r="J59" s="19">
        <f>VLOOKUP($B59,[1]Brokers!$B$9:$R$66,16,0)</f>
        <v>0</v>
      </c>
      <c r="K59" s="19">
        <f>VLOOKUP(B59,[1]Brokers!$B$9:$S$66,18,0)</f>
        <v>0</v>
      </c>
      <c r="L59" s="20">
        <f t="shared" si="3"/>
        <v>0</v>
      </c>
      <c r="M59" s="21">
        <f t="shared" si="4"/>
        <v>0</v>
      </c>
      <c r="N59" s="22">
        <f t="shared" si="5"/>
        <v>0</v>
      </c>
      <c r="O59" s="21">
        <f>VLOOKUP(B59,[2]Brokers!$B$9:$AA$66,26,0)</f>
        <v>0</v>
      </c>
    </row>
    <row r="60" spans="1:15" x14ac:dyDescent="0.25">
      <c r="A60" s="14">
        <v>45</v>
      </c>
      <c r="B60" s="15" t="s">
        <v>47</v>
      </c>
      <c r="C60" s="16" t="s">
        <v>117</v>
      </c>
      <c r="D60" s="17" t="s">
        <v>3</v>
      </c>
      <c r="E60" s="18" t="s">
        <v>3</v>
      </c>
      <c r="F60" s="18"/>
      <c r="G60" s="19">
        <f>VLOOKUP(B60,[1]Brokers!$B$9:$Z$71,7,0)</f>
        <v>0</v>
      </c>
      <c r="H60" s="19">
        <f>VLOOKUP(B60,[1]Brokers!$B$9:$X$66,23,0)</f>
        <v>0</v>
      </c>
      <c r="I60" s="19">
        <f>VLOOKUP(B60,[1]Brokers!$B$9:$M$66,12,0)</f>
        <v>0</v>
      </c>
      <c r="J60" s="19">
        <f>VLOOKUP($B60,[1]Brokers!$B$9:$R$66,16,0)</f>
        <v>0</v>
      </c>
      <c r="K60" s="19">
        <f>VLOOKUP(B60,[1]Brokers!$B$9:$S$66,18,0)</f>
        <v>0</v>
      </c>
      <c r="L60" s="20">
        <f t="shared" si="3"/>
        <v>0</v>
      </c>
      <c r="M60" s="21">
        <f t="shared" si="4"/>
        <v>0</v>
      </c>
      <c r="N60" s="22">
        <f t="shared" si="5"/>
        <v>0</v>
      </c>
      <c r="O60" s="21">
        <f>VLOOKUP(B60,[2]Brokers!$B$9:$AA$66,26,0)</f>
        <v>0</v>
      </c>
    </row>
    <row r="61" spans="1:15" x14ac:dyDescent="0.25">
      <c r="A61" s="14">
        <v>46</v>
      </c>
      <c r="B61" s="15" t="s">
        <v>48</v>
      </c>
      <c r="C61" s="16" t="s">
        <v>48</v>
      </c>
      <c r="D61" s="17" t="s">
        <v>3</v>
      </c>
      <c r="E61" s="18"/>
      <c r="F61" s="18"/>
      <c r="G61" s="19">
        <f>VLOOKUP(B61,[1]Brokers!$B$9:$Z$71,7,0)</f>
        <v>0</v>
      </c>
      <c r="H61" s="19">
        <f>VLOOKUP(B61,[1]Brokers!$B$9:$X$66,23,0)</f>
        <v>0</v>
      </c>
      <c r="I61" s="19">
        <f>VLOOKUP(B61,[1]Brokers!$B$9:$M$66,12,0)</f>
        <v>0</v>
      </c>
      <c r="J61" s="19">
        <f>VLOOKUP($B61,[1]Brokers!$B$9:$R$66,16,0)</f>
        <v>0</v>
      </c>
      <c r="K61" s="19">
        <f>VLOOKUP(B61,[1]Brokers!$B$9:$S$66,18,0)</f>
        <v>0</v>
      </c>
      <c r="L61" s="20">
        <f t="shared" si="3"/>
        <v>0</v>
      </c>
      <c r="M61" s="21">
        <f t="shared" si="4"/>
        <v>0</v>
      </c>
      <c r="N61" s="22">
        <f t="shared" si="5"/>
        <v>0</v>
      </c>
      <c r="O61" s="21">
        <f>VLOOKUP(B61,[2]Brokers!$B$9:$AA$66,26,0)</f>
        <v>0</v>
      </c>
    </row>
    <row r="62" spans="1:15" x14ac:dyDescent="0.25">
      <c r="A62" s="14">
        <v>47</v>
      </c>
      <c r="B62" s="15" t="s">
        <v>49</v>
      </c>
      <c r="C62" s="16" t="s">
        <v>49</v>
      </c>
      <c r="D62" s="17" t="s">
        <v>3</v>
      </c>
      <c r="E62" s="17" t="s">
        <v>3</v>
      </c>
      <c r="F62" s="18"/>
      <c r="G62" s="19">
        <f>VLOOKUP(B62,[1]Brokers!$B$9:$Z$71,7,0)</f>
        <v>0</v>
      </c>
      <c r="H62" s="19">
        <f>VLOOKUP(B62,[1]Brokers!$B$9:$X$66,23,0)</f>
        <v>0</v>
      </c>
      <c r="I62" s="19">
        <f>VLOOKUP(B62,[1]Brokers!$B$9:$M$66,12,0)</f>
        <v>0</v>
      </c>
      <c r="J62" s="19">
        <f>VLOOKUP($B62,[1]Brokers!$B$9:$R$66,16,0)</f>
        <v>0</v>
      </c>
      <c r="K62" s="19">
        <f>VLOOKUP(B62,[1]Brokers!$B$9:$S$66,18,0)</f>
        <v>0</v>
      </c>
      <c r="L62" s="20">
        <f t="shared" si="3"/>
        <v>0</v>
      </c>
      <c r="M62" s="21">
        <f t="shared" si="4"/>
        <v>0</v>
      </c>
      <c r="N62" s="22">
        <f t="shared" si="5"/>
        <v>0</v>
      </c>
      <c r="O62" s="21">
        <f>VLOOKUP(B62,[2]Brokers!$B$9:$AA$66,26,0)</f>
        <v>0</v>
      </c>
    </row>
    <row r="63" spans="1:15" x14ac:dyDescent="0.25">
      <c r="A63" s="14">
        <v>48</v>
      </c>
      <c r="B63" s="15" t="s">
        <v>50</v>
      </c>
      <c r="C63" s="16" t="s">
        <v>118</v>
      </c>
      <c r="D63" s="17" t="s">
        <v>3</v>
      </c>
      <c r="E63" s="18"/>
      <c r="F63" s="18"/>
      <c r="G63" s="19">
        <f>VLOOKUP(B63,[1]Brokers!$B$9:$Z$71,7,0)</f>
        <v>0</v>
      </c>
      <c r="H63" s="19">
        <f>VLOOKUP(B63,[1]Brokers!$B$9:$X$66,23,0)</f>
        <v>0</v>
      </c>
      <c r="I63" s="19">
        <f>VLOOKUP(B63,[1]Brokers!$B$9:$M$66,12,0)</f>
        <v>0</v>
      </c>
      <c r="J63" s="19">
        <f>VLOOKUP($B63,[1]Brokers!$B$9:$R$66,16,0)</f>
        <v>0</v>
      </c>
      <c r="K63" s="19">
        <f>VLOOKUP(B63,[1]Brokers!$B$9:$S$66,18,0)</f>
        <v>0</v>
      </c>
      <c r="L63" s="20">
        <f t="shared" si="3"/>
        <v>0</v>
      </c>
      <c r="M63" s="21">
        <f t="shared" si="4"/>
        <v>0</v>
      </c>
      <c r="N63" s="22">
        <f t="shared" si="5"/>
        <v>0</v>
      </c>
      <c r="O63" s="21">
        <f>VLOOKUP(B63,[2]Brokers!$B$9:$AA$66,26,0)</f>
        <v>0</v>
      </c>
    </row>
    <row r="64" spans="1:15" x14ac:dyDescent="0.25">
      <c r="A64" s="14">
        <v>49</v>
      </c>
      <c r="B64" s="15" t="s">
        <v>51</v>
      </c>
      <c r="C64" s="16" t="s">
        <v>51</v>
      </c>
      <c r="D64" s="17" t="s">
        <v>3</v>
      </c>
      <c r="E64" s="18"/>
      <c r="F64" s="18"/>
      <c r="G64" s="19">
        <f>VLOOKUP(B64,[1]Brokers!$B$9:$Z$71,7,0)</f>
        <v>0</v>
      </c>
      <c r="H64" s="19">
        <f>VLOOKUP(B64,[1]Brokers!$B$9:$X$66,23,0)</f>
        <v>0</v>
      </c>
      <c r="I64" s="19">
        <f>VLOOKUP(B64,[1]Brokers!$B$9:$M$66,12,0)</f>
        <v>0</v>
      </c>
      <c r="J64" s="19">
        <f>VLOOKUP($B64,[1]Brokers!$B$9:$R$66,16,0)</f>
        <v>0</v>
      </c>
      <c r="K64" s="19">
        <f>VLOOKUP(B64,[1]Brokers!$B$9:$S$66,18,0)</f>
        <v>0</v>
      </c>
      <c r="L64" s="20">
        <f t="shared" si="3"/>
        <v>0</v>
      </c>
      <c r="M64" s="21">
        <f t="shared" si="4"/>
        <v>0</v>
      </c>
      <c r="N64" s="22">
        <f t="shared" si="5"/>
        <v>0</v>
      </c>
      <c r="O64" s="21">
        <f>VLOOKUP(B64,[2]Brokers!$B$9:$AA$66,26,0)</f>
        <v>0</v>
      </c>
    </row>
    <row r="65" spans="1:16" x14ac:dyDescent="0.25">
      <c r="A65" s="14">
        <v>50</v>
      </c>
      <c r="B65" s="15" t="s">
        <v>52</v>
      </c>
      <c r="C65" s="16" t="s">
        <v>119</v>
      </c>
      <c r="D65" s="17" t="s">
        <v>3</v>
      </c>
      <c r="E65" s="18"/>
      <c r="F65" s="18"/>
      <c r="G65" s="19">
        <f>VLOOKUP(B65,[1]Brokers!$B$9:$Z$71,7,0)</f>
        <v>0</v>
      </c>
      <c r="H65" s="19">
        <f>VLOOKUP(B65,[1]Brokers!$B$9:$X$66,23,0)</f>
        <v>0</v>
      </c>
      <c r="I65" s="19">
        <f>VLOOKUP(B65,[1]Brokers!$B$9:$M$66,12,0)</f>
        <v>0</v>
      </c>
      <c r="J65" s="19">
        <f>VLOOKUP($B65,[1]Brokers!$B$9:$R$66,16,0)</f>
        <v>0</v>
      </c>
      <c r="K65" s="19">
        <f>VLOOKUP(B65,[1]Brokers!$B$9:$S$66,18,0)</f>
        <v>0</v>
      </c>
      <c r="L65" s="20">
        <f t="shared" si="3"/>
        <v>0</v>
      </c>
      <c r="M65" s="21">
        <f t="shared" si="4"/>
        <v>0</v>
      </c>
      <c r="N65" s="22">
        <f t="shared" si="5"/>
        <v>0</v>
      </c>
      <c r="O65" s="21">
        <f>VLOOKUP(B65,[2]Brokers!$B$9:$AA$66,26,0)</f>
        <v>0</v>
      </c>
    </row>
    <row r="66" spans="1:16" x14ac:dyDescent="0.25">
      <c r="A66" s="14">
        <v>51</v>
      </c>
      <c r="B66" s="15" t="s">
        <v>53</v>
      </c>
      <c r="C66" s="16" t="s">
        <v>53</v>
      </c>
      <c r="D66" s="17" t="s">
        <v>3</v>
      </c>
      <c r="E66" s="18"/>
      <c r="F66" s="18"/>
      <c r="G66" s="19">
        <f>VLOOKUP(B66,[1]Brokers!$B$9:$Z$71,7,0)</f>
        <v>0</v>
      </c>
      <c r="H66" s="19">
        <f>VLOOKUP(B66,[1]Brokers!$B$9:$X$66,23,0)</f>
        <v>0</v>
      </c>
      <c r="I66" s="19">
        <f>VLOOKUP(B66,[1]Brokers!$B$9:$M$66,12,0)</f>
        <v>0</v>
      </c>
      <c r="J66" s="19">
        <f>VLOOKUP($B66,[1]Brokers!$B$9:$R$66,16,0)</f>
        <v>0</v>
      </c>
      <c r="K66" s="19">
        <f>VLOOKUP(B66,[1]Brokers!$B$9:$S$66,18,0)</f>
        <v>0</v>
      </c>
      <c r="L66" s="20">
        <f t="shared" si="3"/>
        <v>0</v>
      </c>
      <c r="M66" s="21">
        <f t="shared" si="4"/>
        <v>0</v>
      </c>
      <c r="N66" s="22">
        <f t="shared" si="5"/>
        <v>0</v>
      </c>
      <c r="O66" s="21">
        <f>VLOOKUP(B66,[2]Brokers!$B$9:$AA$66,26,0)</f>
        <v>0</v>
      </c>
    </row>
    <row r="67" spans="1:16" x14ac:dyDescent="0.25">
      <c r="A67" s="14">
        <v>52</v>
      </c>
      <c r="B67" s="15" t="s">
        <v>54</v>
      </c>
      <c r="C67" s="16" t="s">
        <v>120</v>
      </c>
      <c r="D67" s="17" t="s">
        <v>3</v>
      </c>
      <c r="E67" s="18"/>
      <c r="F67" s="18"/>
      <c r="G67" s="19">
        <f>VLOOKUP(B67,[1]Brokers!$B$9:$Z$71,7,0)</f>
        <v>0</v>
      </c>
      <c r="H67" s="19">
        <f>VLOOKUP(B67,[1]Brokers!$B$9:$X$66,23,0)</f>
        <v>0</v>
      </c>
      <c r="I67" s="19">
        <f>VLOOKUP(B67,[1]Brokers!$B$9:$M$66,12,0)</f>
        <v>0</v>
      </c>
      <c r="J67" s="19">
        <f>VLOOKUP($B67,[1]Brokers!$B$9:$R$66,16,0)</f>
        <v>0</v>
      </c>
      <c r="K67" s="19">
        <f>VLOOKUP(B67,[1]Brokers!$B$9:$S$66,18,0)</f>
        <v>0</v>
      </c>
      <c r="L67" s="20">
        <f t="shared" si="3"/>
        <v>0</v>
      </c>
      <c r="M67" s="21">
        <f t="shared" si="4"/>
        <v>0</v>
      </c>
      <c r="N67" s="22">
        <f t="shared" si="5"/>
        <v>0</v>
      </c>
      <c r="O67" s="21">
        <f>VLOOKUP(B67,[2]Brokers!$B$9:$AA$66,26,0)</f>
        <v>0</v>
      </c>
    </row>
    <row r="68" spans="1:16" x14ac:dyDescent="0.25">
      <c r="A68" s="14">
        <v>53</v>
      </c>
      <c r="B68" s="15" t="s">
        <v>55</v>
      </c>
      <c r="C68" s="16" t="s">
        <v>55</v>
      </c>
      <c r="D68" s="17" t="s">
        <v>3</v>
      </c>
      <c r="E68" s="18"/>
      <c r="F68" s="18"/>
      <c r="G68" s="19">
        <f>VLOOKUP(B68,[1]Brokers!$B$9:$Z$71,7,0)</f>
        <v>0</v>
      </c>
      <c r="H68" s="19">
        <f>VLOOKUP(B68,[1]Brokers!$B$9:$X$66,23,0)</f>
        <v>0</v>
      </c>
      <c r="I68" s="19">
        <f>VLOOKUP(B68,[1]Brokers!$B$9:$M$66,12,0)</f>
        <v>0</v>
      </c>
      <c r="J68" s="19">
        <f>VLOOKUP($B68,[1]Brokers!$B$9:$R$66,16,0)</f>
        <v>0</v>
      </c>
      <c r="K68" s="19">
        <f>VLOOKUP(B68,[1]Brokers!$B$9:$S$66,18,0)</f>
        <v>0</v>
      </c>
      <c r="L68" s="20">
        <f t="shared" si="3"/>
        <v>0</v>
      </c>
      <c r="M68" s="21">
        <f t="shared" si="4"/>
        <v>0</v>
      </c>
      <c r="N68" s="22">
        <f t="shared" si="5"/>
        <v>0</v>
      </c>
      <c r="O68" s="21">
        <f>VLOOKUP(B68,[2]Brokers!$B$9:$AA$66,26,0)</f>
        <v>0</v>
      </c>
    </row>
    <row r="69" spans="1:16" x14ac:dyDescent="0.25">
      <c r="A69" s="14">
        <v>54</v>
      </c>
      <c r="B69" s="15" t="s">
        <v>56</v>
      </c>
      <c r="C69" s="16" t="s">
        <v>121</v>
      </c>
      <c r="D69" s="17" t="s">
        <v>3</v>
      </c>
      <c r="E69" s="18"/>
      <c r="F69" s="18"/>
      <c r="G69" s="19">
        <f>VLOOKUP(B69,[1]Brokers!$B$9:$Z$71,7,0)</f>
        <v>0</v>
      </c>
      <c r="H69" s="19">
        <f>VLOOKUP(B69,[1]Brokers!$B$9:$X$66,23,0)</f>
        <v>0</v>
      </c>
      <c r="I69" s="19">
        <f>VLOOKUP(B69,[1]Brokers!$B$9:$M$66,12,0)</f>
        <v>0</v>
      </c>
      <c r="J69" s="19">
        <f>VLOOKUP($B69,[1]Brokers!$B$9:$R$66,16,0)</f>
        <v>0</v>
      </c>
      <c r="K69" s="19">
        <f>VLOOKUP(B69,[1]Brokers!$B$9:$S$66,18,0)</f>
        <v>0</v>
      </c>
      <c r="L69" s="20">
        <f t="shared" si="3"/>
        <v>0</v>
      </c>
      <c r="M69" s="21">
        <f t="shared" si="4"/>
        <v>0</v>
      </c>
      <c r="N69" s="22">
        <f t="shared" si="5"/>
        <v>0</v>
      </c>
      <c r="O69" s="21">
        <f>VLOOKUP(B69,[2]Brokers!$B$9:$AA$66,26,0)</f>
        <v>0</v>
      </c>
    </row>
    <row r="70" spans="1:16" x14ac:dyDescent="0.25">
      <c r="A70" s="14">
        <v>55</v>
      </c>
      <c r="B70" s="15" t="s">
        <v>57</v>
      </c>
      <c r="C70" s="16" t="s">
        <v>122</v>
      </c>
      <c r="D70" s="17" t="s">
        <v>3</v>
      </c>
      <c r="E70" s="18"/>
      <c r="F70" s="18"/>
      <c r="G70" s="19">
        <f>VLOOKUP(B70,[1]Brokers!$B$9:$Z$71,7,0)</f>
        <v>0</v>
      </c>
      <c r="H70" s="19">
        <f>VLOOKUP(B70,[1]Brokers!$B$9:$X$66,23,0)</f>
        <v>0</v>
      </c>
      <c r="I70" s="19">
        <f>VLOOKUP(B70,[1]Brokers!$B$9:$M$66,12,0)</f>
        <v>0</v>
      </c>
      <c r="J70" s="19">
        <f>VLOOKUP($B70,[1]Brokers!$B$9:$R$66,16,0)</f>
        <v>0</v>
      </c>
      <c r="K70" s="19">
        <f>VLOOKUP(B70,[1]Brokers!$B$9:$S$66,18,0)</f>
        <v>0</v>
      </c>
      <c r="L70" s="20">
        <f t="shared" si="3"/>
        <v>0</v>
      </c>
      <c r="M70" s="21">
        <f t="shared" si="4"/>
        <v>0</v>
      </c>
      <c r="N70" s="22">
        <f t="shared" si="5"/>
        <v>0</v>
      </c>
      <c r="O70" s="21">
        <f>VLOOKUP(B70,[2]Brokers!$B$9:$AA$66,26,0)</f>
        <v>0</v>
      </c>
    </row>
    <row r="71" spans="1:16" x14ac:dyDescent="0.25">
      <c r="A71" s="14">
        <v>56</v>
      </c>
      <c r="B71" s="15" t="s">
        <v>58</v>
      </c>
      <c r="C71" s="16" t="s">
        <v>123</v>
      </c>
      <c r="D71" s="17" t="s">
        <v>3</v>
      </c>
      <c r="E71" s="18"/>
      <c r="F71" s="18"/>
      <c r="G71" s="19">
        <f>VLOOKUP(B71,[1]Brokers!$B$9:$Z$71,7,0)</f>
        <v>0</v>
      </c>
      <c r="H71" s="19">
        <f>VLOOKUP(B71,[1]Brokers!$B$9:$X$66,23,0)</f>
        <v>0</v>
      </c>
      <c r="I71" s="19">
        <f>VLOOKUP(B71,[1]Brokers!$B$9:$M$66,12,0)</f>
        <v>0</v>
      </c>
      <c r="J71" s="19">
        <f>VLOOKUP($B71,[1]Brokers!$B$9:$R$66,16,0)</f>
        <v>0</v>
      </c>
      <c r="K71" s="19">
        <f>VLOOKUP(B71,[1]Brokers!$B$9:$S$66,18,0)</f>
        <v>0</v>
      </c>
      <c r="L71" s="20">
        <f t="shared" si="3"/>
        <v>0</v>
      </c>
      <c r="M71" s="21">
        <f t="shared" si="4"/>
        <v>0</v>
      </c>
      <c r="N71" s="22">
        <f t="shared" si="5"/>
        <v>0</v>
      </c>
      <c r="O71" s="21">
        <f>VLOOKUP(B71,[2]Brokers!$B$9:$AA$66,26,0)</f>
        <v>0</v>
      </c>
      <c r="P71" s="25"/>
    </row>
    <row r="72" spans="1:16" x14ac:dyDescent="0.25">
      <c r="A72" s="14">
        <v>57</v>
      </c>
      <c r="B72" s="15" t="s">
        <v>59</v>
      </c>
      <c r="C72" s="16" t="s">
        <v>124</v>
      </c>
      <c r="D72" s="17" t="s">
        <v>3</v>
      </c>
      <c r="E72" s="18" t="s">
        <v>3</v>
      </c>
      <c r="F72" s="18"/>
      <c r="G72" s="19">
        <f>VLOOKUP(B72,[1]Brokers!$B$9:$Z$71,7,0)</f>
        <v>0</v>
      </c>
      <c r="H72" s="19">
        <f>VLOOKUP(B72,[1]Brokers!$B$9:$X$66,23,0)</f>
        <v>0</v>
      </c>
      <c r="I72" s="19">
        <f>VLOOKUP(B72,[1]Brokers!$B$9:$M$66,12,0)</f>
        <v>0</v>
      </c>
      <c r="J72" s="19">
        <f>VLOOKUP($B72,[1]Brokers!$B$9:$R$66,16,0)</f>
        <v>0</v>
      </c>
      <c r="K72" s="19">
        <f>VLOOKUP(B72,[1]Brokers!$B$9:$S$66,18,0)</f>
        <v>0</v>
      </c>
      <c r="L72" s="20">
        <f t="shared" si="3"/>
        <v>0</v>
      </c>
      <c r="M72" s="21">
        <f t="shared" si="4"/>
        <v>0</v>
      </c>
      <c r="N72" s="22">
        <f t="shared" si="5"/>
        <v>0</v>
      </c>
      <c r="O72" s="21">
        <f>VLOOKUP(B72,[2]Brokers!$B$9:$AA$66,26,0)</f>
        <v>0</v>
      </c>
      <c r="P72" s="25"/>
    </row>
    <row r="73" spans="1:16" x14ac:dyDescent="0.25">
      <c r="A73" s="14">
        <v>58</v>
      </c>
      <c r="B73" s="15" t="s">
        <v>60</v>
      </c>
      <c r="C73" s="16" t="s">
        <v>125</v>
      </c>
      <c r="D73" s="17" t="s">
        <v>3</v>
      </c>
      <c r="E73" s="18"/>
      <c r="F73" s="18" t="s">
        <v>3</v>
      </c>
      <c r="G73" s="19">
        <f>VLOOKUP(B73,[1]Brokers!$B$9:$Z$71,7,0)</f>
        <v>0</v>
      </c>
      <c r="H73" s="19">
        <f>VLOOKUP(B73,[1]Brokers!$B$9:$X$66,23,0)</f>
        <v>0</v>
      </c>
      <c r="I73" s="19">
        <f>VLOOKUP(B73,[1]Brokers!$B$9:$M$66,12,0)</f>
        <v>0</v>
      </c>
      <c r="J73" s="19">
        <f>VLOOKUP($B73,[1]Brokers!$B$9:$R$66,16,0)</f>
        <v>0</v>
      </c>
      <c r="K73" s="19">
        <f>VLOOKUP(B73,[1]Brokers!$B$9:$S$66,18,0)</f>
        <v>0</v>
      </c>
      <c r="L73" s="20">
        <f t="shared" si="3"/>
        <v>0</v>
      </c>
      <c r="M73" s="21">
        <f t="shared" si="4"/>
        <v>0</v>
      </c>
      <c r="N73" s="22">
        <f t="shared" si="5"/>
        <v>0</v>
      </c>
      <c r="O73" s="21">
        <f>VLOOKUP(B73,[2]Brokers!$B$9:$AA$66,26,0)</f>
        <v>0</v>
      </c>
      <c r="P73" s="25"/>
    </row>
    <row r="74" spans="1:16" ht="16.5" customHeight="1" thickBot="1" x14ac:dyDescent="0.3">
      <c r="A74" s="37" t="s">
        <v>1</v>
      </c>
      <c r="B74" s="38"/>
      <c r="C74" s="39"/>
      <c r="D74" s="26">
        <f>COUNTA(D16:D73)</f>
        <v>58</v>
      </c>
      <c r="E74" s="26">
        <f>COUNTA(E16:E73)</f>
        <v>26</v>
      </c>
      <c r="F74" s="26">
        <f>COUNTA(F16:F73)</f>
        <v>14</v>
      </c>
      <c r="G74" s="27">
        <f>SUM(G16:G73)</f>
        <v>1889682914.3800004</v>
      </c>
      <c r="H74" s="27">
        <f>SUM(H16:H73)</f>
        <v>10719860440</v>
      </c>
      <c r="I74" s="27">
        <f t="shared" ref="I74:K74" si="6">SUM(I16:I73)</f>
        <v>0</v>
      </c>
      <c r="J74" s="27">
        <f t="shared" si="6"/>
        <v>0</v>
      </c>
      <c r="K74" s="27">
        <f t="shared" si="6"/>
        <v>29484252782</v>
      </c>
      <c r="L74" s="27">
        <f>SUM(L16:L73)</f>
        <v>42093796136.380005</v>
      </c>
      <c r="M74" s="27">
        <f>SUM(M16:M73)</f>
        <v>82901618079.339981</v>
      </c>
      <c r="N74" s="28">
        <f>SUM(N16:N73)</f>
        <v>1</v>
      </c>
      <c r="O74" s="29"/>
      <c r="P74" s="25"/>
    </row>
    <row r="75" spans="1:16" x14ac:dyDescent="0.25">
      <c r="K75" s="30"/>
      <c r="L75" s="31"/>
      <c r="N75" s="30"/>
      <c r="O75" s="29"/>
      <c r="P75" s="25"/>
    </row>
    <row r="76" spans="1:16" ht="27.6" customHeight="1" x14ac:dyDescent="0.25">
      <c r="B76" s="52" t="s">
        <v>126</v>
      </c>
      <c r="C76" s="52"/>
      <c r="D76" s="52"/>
      <c r="E76" s="52"/>
      <c r="F76" s="52"/>
      <c r="H76" s="32"/>
      <c r="K76" s="30"/>
      <c r="L76" s="30"/>
      <c r="O76" s="29"/>
      <c r="P76" s="25"/>
    </row>
    <row r="77" spans="1:16" ht="27.6" customHeight="1" x14ac:dyDescent="0.25">
      <c r="C77" s="53"/>
      <c r="D77" s="53"/>
      <c r="E77" s="53"/>
      <c r="F77" s="53"/>
      <c r="O77" s="29"/>
      <c r="P77" s="25"/>
    </row>
    <row r="78" spans="1:16" x14ac:dyDescent="0.25">
      <c r="O78" s="29"/>
      <c r="P78" s="25"/>
    </row>
    <row r="79" spans="1:16" x14ac:dyDescent="0.25">
      <c r="O79" s="29"/>
      <c r="P79" s="25"/>
    </row>
  </sheetData>
  <mergeCells count="17">
    <mergeCell ref="B76:F76"/>
    <mergeCell ref="C77:F77"/>
    <mergeCell ref="J14:K14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9" fitToHeight="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"/>
  <sheetViews>
    <sheetView topLeftCell="A36" workbookViewId="0">
      <selection activeCell="A3" sqref="A3:XFD60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38.5703125" bestFit="1" customWidth="1"/>
    <col min="4" max="6" width="3.7109375" customWidth="1"/>
    <col min="7" max="7" width="16.85546875" bestFit="1" customWidth="1"/>
    <col min="8" max="8" width="18.7109375" bestFit="1" customWidth="1"/>
    <col min="9" max="10" width="5.5703125" bestFit="1" customWidth="1"/>
    <col min="11" max="11" width="18.7109375" bestFit="1" customWidth="1"/>
    <col min="12" max="13" width="19.5703125" bestFit="1" customWidth="1"/>
    <col min="14" max="14" width="8.42578125" bestFit="1" customWidth="1"/>
    <col min="15" max="15" width="19.5703125" bestFit="1" customWidth="1"/>
  </cols>
  <sheetData>
    <row r="3" spans="1:16" s="1" customFormat="1" ht="15.75" x14ac:dyDescent="0.25">
      <c r="A3" s="14">
        <v>1</v>
      </c>
      <c r="B3" s="15" t="s">
        <v>2</v>
      </c>
      <c r="C3" s="16" t="s">
        <v>76</v>
      </c>
      <c r="D3" s="17" t="s">
        <v>3</v>
      </c>
      <c r="E3" s="18" t="s">
        <v>3</v>
      </c>
      <c r="F3" s="18" t="s">
        <v>3</v>
      </c>
      <c r="G3" s="19">
        <f>VLOOKUP(B3,[1]Brokers!$B$9:$Z$71,7,0)</f>
        <v>367200481.12</v>
      </c>
      <c r="H3" s="19">
        <f>VLOOKUP(B3,[1]Brokers!$B$9:$X$66,23,0)</f>
        <v>1194655120</v>
      </c>
      <c r="I3" s="19">
        <f>VLOOKUP(B3,[1]Brokers!$B$9:$M$66,12,0)</f>
        <v>0</v>
      </c>
      <c r="J3" s="19">
        <f>VLOOKUP($B3,[1]Brokers!$B$9:$R$66,16,0)</f>
        <v>0</v>
      </c>
      <c r="K3" s="19">
        <f>VLOOKUP(B3,[1]Brokers!$B$9:$S$66,18,0)</f>
        <v>8237532622</v>
      </c>
      <c r="L3" s="20">
        <f t="shared" ref="L3:L34" si="0">G3+H3+I3+J3+K3</f>
        <v>9799388223.1199989</v>
      </c>
      <c r="M3" s="21">
        <f t="shared" ref="M3:M34" si="1">L3+O3</f>
        <v>25405354040.895889</v>
      </c>
      <c r="N3" s="22" t="e">
        <f t="shared" ref="N3:N34" si="2">M3/$M$74</f>
        <v>#DIV/0!</v>
      </c>
      <c r="O3" s="21">
        <f>VLOOKUP(B3,[2]Brokers!$B$9:$AA$66,26,0)</f>
        <v>15605965817.77589</v>
      </c>
      <c r="P3" s="4"/>
    </row>
    <row r="4" spans="1:16" s="1" customFormat="1" ht="15.75" x14ac:dyDescent="0.25">
      <c r="A4" s="14">
        <v>3</v>
      </c>
      <c r="B4" s="15" t="s">
        <v>5</v>
      </c>
      <c r="C4" s="16" t="s">
        <v>78</v>
      </c>
      <c r="D4" s="17" t="s">
        <v>3</v>
      </c>
      <c r="E4" s="18" t="s">
        <v>3</v>
      </c>
      <c r="F4" s="18" t="s">
        <v>3</v>
      </c>
      <c r="G4" s="19">
        <f>VLOOKUP(B4,[1]Brokers!$B$9:$Z$71,7,0)</f>
        <v>833000</v>
      </c>
      <c r="H4" s="19">
        <f>VLOOKUP(B4,[1]Brokers!$B$9:$X$66,23,0)</f>
        <v>0</v>
      </c>
      <c r="I4" s="19">
        <f>VLOOKUP(B4,[1]Brokers!$B$9:$M$66,12,0)</f>
        <v>0</v>
      </c>
      <c r="J4" s="19">
        <f>VLOOKUP($B4,[1]Brokers!$B$9:$R$66,16,0)</f>
        <v>0</v>
      </c>
      <c r="K4" s="19">
        <f>VLOOKUP(B4,[1]Brokers!$B$9:$S$66,18,0)</f>
        <v>4606469851</v>
      </c>
      <c r="L4" s="20">
        <f t="shared" si="0"/>
        <v>4607302851</v>
      </c>
      <c r="M4" s="21">
        <f t="shared" si="1"/>
        <v>21622135650.904087</v>
      </c>
      <c r="N4" s="22" t="e">
        <f t="shared" si="2"/>
        <v>#DIV/0!</v>
      </c>
      <c r="O4" s="21">
        <f>VLOOKUP(B4,[2]Brokers!$B$9:$AA$66,26,0)</f>
        <v>17014832799.904087</v>
      </c>
      <c r="P4" s="4"/>
    </row>
    <row r="5" spans="1:16" s="8" customFormat="1" ht="15.75" x14ac:dyDescent="0.25">
      <c r="A5" s="14">
        <v>4</v>
      </c>
      <c r="B5" s="15" t="s">
        <v>6</v>
      </c>
      <c r="C5" s="16" t="s">
        <v>79</v>
      </c>
      <c r="D5" s="17" t="s">
        <v>3</v>
      </c>
      <c r="E5" s="18"/>
      <c r="F5" s="18" t="s">
        <v>3</v>
      </c>
      <c r="G5" s="19">
        <f>VLOOKUP(B5,[1]Brokers!$B$9:$Z$71,7,0)</f>
        <v>37804989.799999997</v>
      </c>
      <c r="H5" s="19">
        <f>VLOOKUP(B5,[1]Brokers!$B$9:$X$66,23,0)</f>
        <v>6102742700</v>
      </c>
      <c r="I5" s="19">
        <f>VLOOKUP(B5,[1]Brokers!$B$9:$M$66,12,0)</f>
        <v>0</v>
      </c>
      <c r="J5" s="19">
        <f>VLOOKUP($B5,[1]Brokers!$B$9:$R$66,16,0)</f>
        <v>0</v>
      </c>
      <c r="K5" s="19">
        <f>VLOOKUP(B5,[1]Brokers!$B$9:$S$66,18,0)</f>
        <v>5383764106</v>
      </c>
      <c r="L5" s="20">
        <f t="shared" si="0"/>
        <v>11524311795.799999</v>
      </c>
      <c r="M5" s="21">
        <f t="shared" si="1"/>
        <v>12916027878.299999</v>
      </c>
      <c r="N5" s="22" t="e">
        <f t="shared" si="2"/>
        <v>#DIV/0!</v>
      </c>
      <c r="O5" s="21">
        <f>VLOOKUP(B5,[2]Brokers!$B$9:$AA$66,26,0)</f>
        <v>1391716082.5</v>
      </c>
      <c r="P5" s="10"/>
    </row>
    <row r="6" spans="1:16" s="1" customFormat="1" ht="15.75" x14ac:dyDescent="0.25">
      <c r="A6" s="14">
        <v>9</v>
      </c>
      <c r="B6" s="15" t="s">
        <v>11</v>
      </c>
      <c r="C6" s="16" t="s">
        <v>84</v>
      </c>
      <c r="D6" s="17" t="s">
        <v>3</v>
      </c>
      <c r="E6" s="18" t="s">
        <v>3</v>
      </c>
      <c r="F6" s="18" t="s">
        <v>3</v>
      </c>
      <c r="G6" s="19">
        <f>VLOOKUP(B6,[1]Brokers!$B$9:$Z$71,7,0)</f>
        <v>137584977.75</v>
      </c>
      <c r="H6" s="19">
        <f>VLOOKUP(B6,[1]Brokers!$B$9:$X$66,23,0)</f>
        <v>0</v>
      </c>
      <c r="I6" s="19">
        <f>VLOOKUP(B6,[1]Brokers!$B$9:$M$66,12,0)</f>
        <v>0</v>
      </c>
      <c r="J6" s="19">
        <f>VLOOKUP($B6,[1]Brokers!$B$9:$R$66,16,0)</f>
        <v>0</v>
      </c>
      <c r="K6" s="19">
        <f>VLOOKUP(B6,[1]Brokers!$B$9:$S$66,18,0)</f>
        <v>6489417688</v>
      </c>
      <c r="L6" s="20">
        <f t="shared" si="0"/>
        <v>6627002665.75</v>
      </c>
      <c r="M6" s="21">
        <f t="shared" si="1"/>
        <v>8358078179.2299995</v>
      </c>
      <c r="N6" s="22" t="e">
        <f t="shared" si="2"/>
        <v>#DIV/0!</v>
      </c>
      <c r="O6" s="21">
        <f>VLOOKUP(B6,[2]Brokers!$B$9:$AA$66,26,0)</f>
        <v>1731075513.48</v>
      </c>
      <c r="P6" s="4"/>
    </row>
    <row r="7" spans="1:16" s="1" customFormat="1" ht="15.75" x14ac:dyDescent="0.25">
      <c r="A7" s="14">
        <v>10</v>
      </c>
      <c r="B7" s="15" t="s">
        <v>12</v>
      </c>
      <c r="C7" s="16" t="s">
        <v>85</v>
      </c>
      <c r="D7" s="17" t="s">
        <v>3</v>
      </c>
      <c r="E7" s="18" t="s">
        <v>3</v>
      </c>
      <c r="F7" s="18" t="s">
        <v>3</v>
      </c>
      <c r="G7" s="19">
        <f>VLOOKUP(B7,[1]Brokers!$B$9:$Z$71,7,0)</f>
        <v>1219292</v>
      </c>
      <c r="H7" s="19">
        <f>VLOOKUP(B7,[1]Brokers!$B$9:$X$66,23,0)</f>
        <v>3422462620</v>
      </c>
      <c r="I7" s="19">
        <f>VLOOKUP(B7,[1]Brokers!$B$9:$M$66,12,0)</f>
        <v>0</v>
      </c>
      <c r="J7" s="19">
        <f>VLOOKUP($B7,[1]Brokers!$B$9:$R$66,16,0)</f>
        <v>0</v>
      </c>
      <c r="K7" s="19">
        <f>VLOOKUP(B7,[1]Brokers!$B$9:$S$66,18,0)</f>
        <v>1613695901</v>
      </c>
      <c r="L7" s="20">
        <f t="shared" si="0"/>
        <v>5037377813</v>
      </c>
      <c r="M7" s="21">
        <f t="shared" si="1"/>
        <v>6333552223</v>
      </c>
      <c r="N7" s="22" t="e">
        <f t="shared" si="2"/>
        <v>#DIV/0!</v>
      </c>
      <c r="O7" s="21">
        <f>VLOOKUP(B7,[2]Brokers!$B$9:$AA$66,26,0)</f>
        <v>1296174410</v>
      </c>
      <c r="P7" s="4"/>
    </row>
    <row r="8" spans="1:16" s="1" customFormat="1" ht="15.75" x14ac:dyDescent="0.25">
      <c r="A8" s="14">
        <v>8</v>
      </c>
      <c r="B8" s="15" t="s">
        <v>10</v>
      </c>
      <c r="C8" s="16" t="s">
        <v>83</v>
      </c>
      <c r="D8" s="17" t="s">
        <v>3</v>
      </c>
      <c r="E8" s="18" t="s">
        <v>3</v>
      </c>
      <c r="F8" s="18" t="s">
        <v>3</v>
      </c>
      <c r="G8" s="19">
        <f>VLOOKUP(B8,[1]Brokers!$B$9:$Z$71,7,0)</f>
        <v>102089279.09999999</v>
      </c>
      <c r="H8" s="19">
        <f>VLOOKUP(B8,[1]Brokers!$B$9:$X$66,23,0)</f>
        <v>0</v>
      </c>
      <c r="I8" s="19">
        <f>VLOOKUP(B8,[1]Brokers!$B$9:$M$66,12,0)</f>
        <v>0</v>
      </c>
      <c r="J8" s="19">
        <f>VLOOKUP($B8,[1]Brokers!$B$9:$R$66,16,0)</f>
        <v>0</v>
      </c>
      <c r="K8" s="19">
        <f>VLOOKUP(B8,[1]Brokers!$B$9:$S$66,18,0)</f>
        <v>512293219</v>
      </c>
      <c r="L8" s="20">
        <f t="shared" si="0"/>
        <v>614382498.10000002</v>
      </c>
      <c r="M8" s="21">
        <f t="shared" si="1"/>
        <v>1917817162.9700246</v>
      </c>
      <c r="N8" s="22" t="e">
        <f t="shared" si="2"/>
        <v>#DIV/0!</v>
      </c>
      <c r="O8" s="21">
        <f>VLOOKUP(B8,[2]Brokers!$B$9:$AA$66,26,0)</f>
        <v>1303434664.8700247</v>
      </c>
      <c r="P8" s="4"/>
    </row>
    <row r="9" spans="1:16" s="1" customFormat="1" ht="15.75" x14ac:dyDescent="0.25">
      <c r="A9" s="14">
        <v>14</v>
      </c>
      <c r="B9" s="15" t="s">
        <v>16</v>
      </c>
      <c r="C9" s="16" t="s">
        <v>88</v>
      </c>
      <c r="D9" s="17" t="s">
        <v>3</v>
      </c>
      <c r="E9" s="18" t="s">
        <v>3</v>
      </c>
      <c r="F9" s="18"/>
      <c r="G9" s="19">
        <f>VLOOKUP(B9,[1]Brokers!$B$9:$Z$71,7,0)</f>
        <v>70159762.950000003</v>
      </c>
      <c r="H9" s="19">
        <f>VLOOKUP(B9,[1]Brokers!$B$9:$X$66,23,0)</f>
        <v>0</v>
      </c>
      <c r="I9" s="19">
        <f>VLOOKUP(B9,[1]Brokers!$B$9:$M$66,12,0)</f>
        <v>0</v>
      </c>
      <c r="J9" s="19">
        <f>VLOOKUP($B9,[1]Brokers!$B$9:$R$66,16,0)</f>
        <v>0</v>
      </c>
      <c r="K9" s="19">
        <f>VLOOKUP(B9,[1]Brokers!$B$9:$S$66,18,0)</f>
        <v>1059147849</v>
      </c>
      <c r="L9" s="20">
        <f t="shared" si="0"/>
        <v>1129307611.95</v>
      </c>
      <c r="M9" s="21">
        <f t="shared" si="1"/>
        <v>1246198921.6000001</v>
      </c>
      <c r="N9" s="22" t="e">
        <f t="shared" si="2"/>
        <v>#DIV/0!</v>
      </c>
      <c r="O9" s="21">
        <f>VLOOKUP(B9,[2]Brokers!$B$9:$AA$66,26,0)</f>
        <v>116891309.65000001</v>
      </c>
      <c r="P9" s="4"/>
    </row>
    <row r="10" spans="1:16" s="1" customFormat="1" ht="15.75" x14ac:dyDescent="0.25">
      <c r="A10" s="14">
        <v>12</v>
      </c>
      <c r="B10" s="15" t="s">
        <v>14</v>
      </c>
      <c r="C10" s="16" t="s">
        <v>14</v>
      </c>
      <c r="D10" s="17" t="s">
        <v>3</v>
      </c>
      <c r="E10" s="18" t="s">
        <v>3</v>
      </c>
      <c r="F10" s="18"/>
      <c r="G10" s="19">
        <f>VLOOKUP(B10,[1]Brokers!$B$9:$Z$71,7,0)</f>
        <v>117792229.40000001</v>
      </c>
      <c r="H10" s="19">
        <f>VLOOKUP(B10,[1]Brokers!$B$9:$X$66,23,0)</f>
        <v>0</v>
      </c>
      <c r="I10" s="19">
        <f>VLOOKUP(B10,[1]Brokers!$B$9:$M$66,12,0)</f>
        <v>0</v>
      </c>
      <c r="J10" s="19">
        <f>VLOOKUP($B10,[1]Brokers!$B$9:$R$66,16,0)</f>
        <v>0</v>
      </c>
      <c r="K10" s="19">
        <f>VLOOKUP(B10,[1]Brokers!$B$9:$S$66,18,0)</f>
        <v>0</v>
      </c>
      <c r="L10" s="20">
        <f t="shared" si="0"/>
        <v>117792229.40000001</v>
      </c>
      <c r="M10" s="21">
        <f t="shared" si="1"/>
        <v>1204854945.4000001</v>
      </c>
      <c r="N10" s="22" t="e">
        <f t="shared" si="2"/>
        <v>#DIV/0!</v>
      </c>
      <c r="O10" s="21">
        <f>VLOOKUP(B10,[2]Brokers!$B$9:$AA$66,26,0)</f>
        <v>1087062716</v>
      </c>
      <c r="P10" s="4"/>
    </row>
    <row r="11" spans="1:16" s="1" customFormat="1" ht="15.75" x14ac:dyDescent="0.25">
      <c r="A11" s="14">
        <v>16</v>
      </c>
      <c r="B11" s="15" t="s">
        <v>18</v>
      </c>
      <c r="C11" s="16" t="s">
        <v>90</v>
      </c>
      <c r="D11" s="17" t="s">
        <v>3</v>
      </c>
      <c r="E11" s="18" t="s">
        <v>3</v>
      </c>
      <c r="F11" s="18" t="s">
        <v>3</v>
      </c>
      <c r="G11" s="19">
        <f>VLOOKUP(B11,[1]Brokers!$B$9:$Z$71,7,0)</f>
        <v>1508941</v>
      </c>
      <c r="H11" s="19">
        <f>VLOOKUP(B11,[1]Brokers!$B$9:$X$66,23,0)</f>
        <v>0</v>
      </c>
      <c r="I11" s="19">
        <f>VLOOKUP(B11,[1]Brokers!$B$9:$M$66,12,0)</f>
        <v>0</v>
      </c>
      <c r="J11" s="19">
        <f>VLOOKUP($B11,[1]Brokers!$B$9:$R$66,16,0)</f>
        <v>0</v>
      </c>
      <c r="K11" s="19">
        <f>VLOOKUP(B11,[1]Brokers!$B$9:$S$66,18,0)</f>
        <v>932046588</v>
      </c>
      <c r="L11" s="20">
        <f t="shared" si="0"/>
        <v>933555529</v>
      </c>
      <c r="M11" s="21">
        <f t="shared" si="1"/>
        <v>935402279</v>
      </c>
      <c r="N11" s="22" t="e">
        <f t="shared" si="2"/>
        <v>#DIV/0!</v>
      </c>
      <c r="O11" s="21">
        <f>VLOOKUP(B11,[2]Brokers!$B$9:$AA$66,26,0)</f>
        <v>1846750</v>
      </c>
      <c r="P11" s="4"/>
    </row>
    <row r="12" spans="1:16" s="1" customFormat="1" ht="15.75" x14ac:dyDescent="0.25">
      <c r="A12" s="14">
        <v>2</v>
      </c>
      <c r="B12" s="15" t="s">
        <v>4</v>
      </c>
      <c r="C12" s="16" t="s">
        <v>77</v>
      </c>
      <c r="D12" s="17" t="s">
        <v>3</v>
      </c>
      <c r="E12" s="18" t="s">
        <v>3</v>
      </c>
      <c r="F12" s="18"/>
      <c r="G12" s="19">
        <f>VLOOKUP(B12,[1]Brokers!$B$9:$Z$71,7,0)</f>
        <v>85426712.329999998</v>
      </c>
      <c r="H12" s="19">
        <f>VLOOKUP(B12,[1]Brokers!$B$9:$X$66,23,0)</f>
        <v>0</v>
      </c>
      <c r="I12" s="19">
        <f>VLOOKUP(B12,[1]Brokers!$B$9:$M$66,12,0)</f>
        <v>0</v>
      </c>
      <c r="J12" s="19">
        <f>VLOOKUP($B12,[1]Brokers!$B$9:$R$66,16,0)</f>
        <v>0</v>
      </c>
      <c r="K12" s="19">
        <f>VLOOKUP(B12,[1]Brokers!$B$9:$S$66,18,0)</f>
        <v>236032978</v>
      </c>
      <c r="L12" s="20">
        <f t="shared" si="0"/>
        <v>321459690.32999998</v>
      </c>
      <c r="M12" s="21">
        <f t="shared" si="1"/>
        <v>920387066.73000002</v>
      </c>
      <c r="N12" s="22" t="e">
        <f t="shared" si="2"/>
        <v>#DIV/0!</v>
      </c>
      <c r="O12" s="21">
        <f>VLOOKUP(B12,[2]Brokers!$B$9:$AA$66,26,0)</f>
        <v>598927376.39999998</v>
      </c>
    </row>
    <row r="13" spans="1:16" s="1" customFormat="1" ht="15.75" x14ac:dyDescent="0.25">
      <c r="A13" s="14">
        <v>18</v>
      </c>
      <c r="B13" s="15" t="s">
        <v>20</v>
      </c>
      <c r="C13" s="16" t="s">
        <v>92</v>
      </c>
      <c r="D13" s="17" t="s">
        <v>3</v>
      </c>
      <c r="E13" s="18"/>
      <c r="F13" s="18"/>
      <c r="G13" s="19">
        <f>VLOOKUP(B13,[1]Brokers!$B$9:$Z$71,7,0)</f>
        <v>417964036.60000002</v>
      </c>
      <c r="H13" s="19">
        <f>VLOOKUP(B13,[1]Brokers!$B$9:$X$66,23,0)</f>
        <v>0</v>
      </c>
      <c r="I13" s="19">
        <f>VLOOKUP(B13,[1]Brokers!$B$9:$M$66,12,0)</f>
        <v>0</v>
      </c>
      <c r="J13" s="19">
        <f>VLOOKUP($B13,[1]Brokers!$B$9:$R$66,16,0)</f>
        <v>0</v>
      </c>
      <c r="K13" s="19">
        <f>VLOOKUP(B13,[1]Brokers!$B$9:$S$66,18,0)</f>
        <v>0</v>
      </c>
      <c r="L13" s="20">
        <f t="shared" si="0"/>
        <v>417964036.60000002</v>
      </c>
      <c r="M13" s="21">
        <f t="shared" si="1"/>
        <v>434329178.40000004</v>
      </c>
      <c r="N13" s="22" t="e">
        <f t="shared" si="2"/>
        <v>#DIV/0!</v>
      </c>
      <c r="O13" s="21">
        <f>VLOOKUP(B13,[2]Brokers!$B$9:$AA$66,26,0)</f>
        <v>16365141.800000001</v>
      </c>
      <c r="P13" s="4"/>
    </row>
    <row r="14" spans="1:16" s="1" customFormat="1" ht="15.75" x14ac:dyDescent="0.25">
      <c r="A14" s="14">
        <v>7</v>
      </c>
      <c r="B14" s="15" t="s">
        <v>9</v>
      </c>
      <c r="C14" s="16" t="s">
        <v>82</v>
      </c>
      <c r="D14" s="17" t="s">
        <v>3</v>
      </c>
      <c r="E14" s="18" t="s">
        <v>3</v>
      </c>
      <c r="F14" s="18"/>
      <c r="G14" s="19">
        <f>VLOOKUP(B14,[1]Brokers!$B$9:$Z$71,7,0)</f>
        <v>139915462.90000001</v>
      </c>
      <c r="H14" s="19">
        <f>VLOOKUP(B14,[1]Brokers!$B$9:$X$66,23,0)</f>
        <v>0</v>
      </c>
      <c r="I14" s="19">
        <f>VLOOKUP(B14,[1]Brokers!$B$9:$M$66,12,0)</f>
        <v>0</v>
      </c>
      <c r="J14" s="19">
        <f>VLOOKUP($B14,[1]Brokers!$B$9:$R$66,16,0)</f>
        <v>0</v>
      </c>
      <c r="K14" s="19">
        <f>VLOOKUP(B14,[1]Brokers!$B$9:$S$66,18,0)</f>
        <v>78102328</v>
      </c>
      <c r="L14" s="20">
        <f t="shared" si="0"/>
        <v>218017790.90000001</v>
      </c>
      <c r="M14" s="21">
        <f t="shared" si="1"/>
        <v>385712199.20000005</v>
      </c>
      <c r="N14" s="22" t="e">
        <f t="shared" si="2"/>
        <v>#DIV/0!</v>
      </c>
      <c r="O14" s="21">
        <f>VLOOKUP(B14,[2]Brokers!$B$9:$AA$66,26,0)</f>
        <v>167694408.30000001</v>
      </c>
      <c r="P14" s="4"/>
    </row>
    <row r="15" spans="1:16" s="1" customFormat="1" ht="15.75" x14ac:dyDescent="0.25">
      <c r="A15" s="14">
        <v>21</v>
      </c>
      <c r="B15" s="15" t="s">
        <v>23</v>
      </c>
      <c r="C15" s="16" t="s">
        <v>95</v>
      </c>
      <c r="D15" s="17" t="s">
        <v>3</v>
      </c>
      <c r="E15" s="18" t="s">
        <v>3</v>
      </c>
      <c r="F15" s="18"/>
      <c r="G15" s="19">
        <f>VLOOKUP(B15,[1]Brokers!$B$9:$Z$71,7,0)</f>
        <v>25393320</v>
      </c>
      <c r="H15" s="19">
        <f>VLOOKUP(B15,[1]Brokers!$B$9:$X$66,23,0)</f>
        <v>0</v>
      </c>
      <c r="I15" s="19">
        <f>VLOOKUP(B15,[1]Brokers!$B$9:$M$66,12,0)</f>
        <v>0</v>
      </c>
      <c r="J15" s="19">
        <f>VLOOKUP($B15,[1]Brokers!$B$9:$R$66,16,0)</f>
        <v>0</v>
      </c>
      <c r="K15" s="19">
        <f>VLOOKUP(B15,[1]Brokers!$B$9:$S$66,18,0)</f>
        <v>144280500</v>
      </c>
      <c r="L15" s="20">
        <f t="shared" si="0"/>
        <v>169673820</v>
      </c>
      <c r="M15" s="21">
        <f t="shared" si="1"/>
        <v>241451713</v>
      </c>
      <c r="N15" s="22" t="e">
        <f t="shared" si="2"/>
        <v>#DIV/0!</v>
      </c>
      <c r="O15" s="21">
        <f>VLOOKUP(B15,[2]Brokers!$B$9:$AA$66,26,0)</f>
        <v>71777893</v>
      </c>
      <c r="P15" s="4"/>
    </row>
    <row r="16" spans="1:16" s="1" customFormat="1" ht="15.75" x14ac:dyDescent="0.25">
      <c r="A16" s="14">
        <v>5</v>
      </c>
      <c r="B16" s="15" t="s">
        <v>7</v>
      </c>
      <c r="C16" s="16" t="s">
        <v>80</v>
      </c>
      <c r="D16" s="17" t="s">
        <v>3</v>
      </c>
      <c r="E16" s="18" t="s">
        <v>3</v>
      </c>
      <c r="F16" s="18" t="s">
        <v>3</v>
      </c>
      <c r="G16" s="19">
        <f>VLOOKUP(B16,[1]Brokers!$B$9:$Z$71,7,0)</f>
        <v>39369775.399999999</v>
      </c>
      <c r="H16" s="19">
        <f>VLOOKUP(B16,[1]Brokers!$B$9:$X$66,23,0)</f>
        <v>0</v>
      </c>
      <c r="I16" s="19">
        <f>VLOOKUP(B16,[1]Brokers!$B$9:$M$66,12,0)</f>
        <v>0</v>
      </c>
      <c r="J16" s="19">
        <f>VLOOKUP($B16,[1]Brokers!$B$9:$R$66,16,0)</f>
        <v>0</v>
      </c>
      <c r="K16" s="19">
        <f>VLOOKUP(B16,[1]Brokers!$B$9:$S$66,18,0)</f>
        <v>55799000</v>
      </c>
      <c r="L16" s="20">
        <f t="shared" si="0"/>
        <v>95168775.400000006</v>
      </c>
      <c r="M16" s="21">
        <f t="shared" si="1"/>
        <v>209932730.90000001</v>
      </c>
      <c r="N16" s="22" t="e">
        <f t="shared" si="2"/>
        <v>#DIV/0!</v>
      </c>
      <c r="O16" s="21">
        <f>VLOOKUP(B16,[2]Brokers!$B$9:$AA$66,26,0)</f>
        <v>114763955.5</v>
      </c>
      <c r="P16" s="4"/>
    </row>
    <row r="17" spans="1:16" s="1" customFormat="1" ht="15.75" x14ac:dyDescent="0.25">
      <c r="A17" s="14">
        <v>6</v>
      </c>
      <c r="B17" s="15" t="s">
        <v>8</v>
      </c>
      <c r="C17" s="16" t="s">
        <v>81</v>
      </c>
      <c r="D17" s="17" t="s">
        <v>3</v>
      </c>
      <c r="E17" s="18" t="s">
        <v>3</v>
      </c>
      <c r="F17" s="18"/>
      <c r="G17" s="19">
        <f>VLOOKUP(B17,[1]Brokers!$B$9:$Z$71,7,0)</f>
        <v>30535421.84</v>
      </c>
      <c r="H17" s="19">
        <f>VLOOKUP(B17,[1]Brokers!$B$9:$X$66,23,0)</f>
        <v>0</v>
      </c>
      <c r="I17" s="19">
        <f>VLOOKUP(B17,[1]Brokers!$B$9:$M$66,12,0)</f>
        <v>0</v>
      </c>
      <c r="J17" s="19">
        <f>VLOOKUP($B17,[1]Brokers!$B$9:$R$66,16,0)</f>
        <v>0</v>
      </c>
      <c r="K17" s="19">
        <f>VLOOKUP(B17,[1]Brokers!$B$9:$S$66,18,0)</f>
        <v>86016332</v>
      </c>
      <c r="L17" s="20">
        <f t="shared" si="0"/>
        <v>116551753.84</v>
      </c>
      <c r="M17" s="21">
        <f t="shared" si="1"/>
        <v>168354329.27000001</v>
      </c>
      <c r="N17" s="22" t="e">
        <f t="shared" si="2"/>
        <v>#DIV/0!</v>
      </c>
      <c r="O17" s="21">
        <f>VLOOKUP(B17,[2]Brokers!$B$9:$AA$66,26,0)</f>
        <v>51802575.43</v>
      </c>
      <c r="P17" s="4"/>
    </row>
    <row r="18" spans="1:16" s="1" customFormat="1" ht="15.75" x14ac:dyDescent="0.25">
      <c r="A18" s="14">
        <v>20</v>
      </c>
      <c r="B18" s="15" t="s">
        <v>22</v>
      </c>
      <c r="C18" s="16" t="s">
        <v>94</v>
      </c>
      <c r="D18" s="17" t="s">
        <v>3</v>
      </c>
      <c r="E18" s="17" t="s">
        <v>3</v>
      </c>
      <c r="F18" s="18" t="s">
        <v>3</v>
      </c>
      <c r="G18" s="19">
        <f>VLOOKUP(B18,[1]Brokers!$B$9:$Z$71,7,0)</f>
        <v>107545705.8</v>
      </c>
      <c r="H18" s="19">
        <f>VLOOKUP(B18,[1]Brokers!$B$9:$X$66,23,0)</f>
        <v>0</v>
      </c>
      <c r="I18" s="19">
        <f>VLOOKUP(B18,[1]Brokers!$B$9:$M$66,12,0)</f>
        <v>0</v>
      </c>
      <c r="J18" s="19">
        <f>VLOOKUP($B18,[1]Brokers!$B$9:$R$66,16,0)</f>
        <v>0</v>
      </c>
      <c r="K18" s="19">
        <f>VLOOKUP(B18,[1]Brokers!$B$9:$S$66,18,0)</f>
        <v>0</v>
      </c>
      <c r="L18" s="20">
        <f t="shared" si="0"/>
        <v>107545705.8</v>
      </c>
      <c r="M18" s="21">
        <f t="shared" si="1"/>
        <v>158935310.80000001</v>
      </c>
      <c r="N18" s="22" t="e">
        <f t="shared" si="2"/>
        <v>#DIV/0!</v>
      </c>
      <c r="O18" s="21">
        <f>VLOOKUP(B18,[2]Brokers!$B$9:$AA$66,26,0)</f>
        <v>51389605</v>
      </c>
      <c r="P18" s="4"/>
    </row>
    <row r="19" spans="1:16" s="1" customFormat="1" ht="15.75" x14ac:dyDescent="0.25">
      <c r="A19" s="14">
        <v>19</v>
      </c>
      <c r="B19" s="15" t="s">
        <v>21</v>
      </c>
      <c r="C19" s="16" t="s">
        <v>93</v>
      </c>
      <c r="D19" s="17" t="s">
        <v>3</v>
      </c>
      <c r="E19" s="18"/>
      <c r="F19" s="18"/>
      <c r="G19" s="19">
        <f>VLOOKUP(B19,[1]Brokers!$B$9:$Z$71,7,0)</f>
        <v>41957537</v>
      </c>
      <c r="H19" s="19">
        <f>VLOOKUP(B19,[1]Brokers!$B$9:$X$66,23,0)</f>
        <v>0</v>
      </c>
      <c r="I19" s="19">
        <f>VLOOKUP(B19,[1]Brokers!$B$9:$M$66,12,0)</f>
        <v>0</v>
      </c>
      <c r="J19" s="19">
        <f>VLOOKUP($B19,[1]Brokers!$B$9:$R$66,16,0)</f>
        <v>0</v>
      </c>
      <c r="K19" s="19">
        <f>VLOOKUP(B19,[1]Brokers!$B$9:$S$66,18,0)</f>
        <v>46981656</v>
      </c>
      <c r="L19" s="20">
        <f t="shared" si="0"/>
        <v>88939193</v>
      </c>
      <c r="M19" s="21">
        <f t="shared" si="1"/>
        <v>116983931.40000001</v>
      </c>
      <c r="N19" s="22" t="e">
        <f t="shared" si="2"/>
        <v>#DIV/0!</v>
      </c>
      <c r="O19" s="21">
        <f>VLOOKUP(B19,[2]Brokers!$B$9:$AA$66,26,0)</f>
        <v>28044738.399999999</v>
      </c>
      <c r="P19" s="4"/>
    </row>
    <row r="20" spans="1:16" s="1" customFormat="1" ht="15.75" x14ac:dyDescent="0.25">
      <c r="A20" s="14">
        <v>31</v>
      </c>
      <c r="B20" s="15" t="s">
        <v>33</v>
      </c>
      <c r="C20" s="16" t="s">
        <v>105</v>
      </c>
      <c r="D20" s="17" t="s">
        <v>3</v>
      </c>
      <c r="E20" s="18" t="s">
        <v>3</v>
      </c>
      <c r="F20" s="18"/>
      <c r="G20" s="19">
        <f>VLOOKUP(B20,[1]Brokers!$B$9:$Z$71,7,0)</f>
        <v>66218389</v>
      </c>
      <c r="H20" s="19">
        <f>VLOOKUP(B20,[1]Brokers!$B$9:$X$66,23,0)</f>
        <v>0</v>
      </c>
      <c r="I20" s="19">
        <f>VLOOKUP(B20,[1]Brokers!$B$9:$M$66,12,0)</f>
        <v>0</v>
      </c>
      <c r="J20" s="19">
        <f>VLOOKUP($B20,[1]Brokers!$B$9:$R$66,16,0)</f>
        <v>0</v>
      </c>
      <c r="K20" s="19">
        <f>VLOOKUP(B20,[1]Brokers!$B$9:$S$66,18,0)</f>
        <v>0</v>
      </c>
      <c r="L20" s="20">
        <f t="shared" si="0"/>
        <v>66218389</v>
      </c>
      <c r="M20" s="21">
        <f t="shared" si="1"/>
        <v>87946226.200000003</v>
      </c>
      <c r="N20" s="22" t="e">
        <f t="shared" si="2"/>
        <v>#DIV/0!</v>
      </c>
      <c r="O20" s="21">
        <f>VLOOKUP(B20,[2]Brokers!$B$9:$AA$66,26,0)</f>
        <v>21727837.199999999</v>
      </c>
      <c r="P20" s="4"/>
    </row>
    <row r="21" spans="1:16" s="1" customFormat="1" ht="15.75" x14ac:dyDescent="0.25">
      <c r="A21" s="14">
        <v>25</v>
      </c>
      <c r="B21" s="15" t="s">
        <v>27</v>
      </c>
      <c r="C21" s="16" t="s">
        <v>99</v>
      </c>
      <c r="D21" s="17" t="s">
        <v>3</v>
      </c>
      <c r="E21" s="18"/>
      <c r="F21" s="18"/>
      <c r="G21" s="19">
        <f>VLOOKUP(B21,[1]Brokers!$B$9:$Z$71,7,0)</f>
        <v>6628637</v>
      </c>
      <c r="H21" s="19">
        <f>VLOOKUP(B21,[1]Brokers!$B$9:$X$66,23,0)</f>
        <v>0</v>
      </c>
      <c r="I21" s="19">
        <f>VLOOKUP(B21,[1]Brokers!$B$9:$M$66,12,0)</f>
        <v>0</v>
      </c>
      <c r="J21" s="19">
        <f>VLOOKUP($B21,[1]Brokers!$B$9:$R$66,16,0)</f>
        <v>0</v>
      </c>
      <c r="K21" s="19">
        <f>VLOOKUP(B21,[1]Brokers!$B$9:$S$66,18,0)</f>
        <v>0</v>
      </c>
      <c r="L21" s="20">
        <f t="shared" si="0"/>
        <v>6628637</v>
      </c>
      <c r="M21" s="21">
        <f t="shared" si="1"/>
        <v>54110307.600000001</v>
      </c>
      <c r="N21" s="22" t="e">
        <f t="shared" si="2"/>
        <v>#DIV/0!</v>
      </c>
      <c r="O21" s="21">
        <f>VLOOKUP(B21,[2]Brokers!$B$9:$AA$66,26,0)</f>
        <v>47481670.600000001</v>
      </c>
      <c r="P21" s="4"/>
    </row>
    <row r="22" spans="1:16" s="1" customFormat="1" ht="15.75" x14ac:dyDescent="0.25">
      <c r="A22" s="14">
        <v>28</v>
      </c>
      <c r="B22" s="15" t="s">
        <v>30</v>
      </c>
      <c r="C22" s="16" t="s">
        <v>102</v>
      </c>
      <c r="D22" s="17" t="s">
        <v>3</v>
      </c>
      <c r="E22" s="18"/>
      <c r="F22" s="18"/>
      <c r="G22" s="19">
        <f>VLOOKUP(B22,[1]Brokers!$B$9:$Z$71,7,0)</f>
        <v>27452330.190000001</v>
      </c>
      <c r="H22" s="19">
        <f>VLOOKUP(B22,[1]Brokers!$B$9:$X$66,23,0)</f>
        <v>0</v>
      </c>
      <c r="I22" s="19">
        <f>VLOOKUP(B22,[1]Brokers!$B$9:$M$66,12,0)</f>
        <v>0</v>
      </c>
      <c r="J22" s="19">
        <f>VLOOKUP($B22,[1]Brokers!$B$9:$R$66,16,0)</f>
        <v>0</v>
      </c>
      <c r="K22" s="19">
        <f>VLOOKUP(B22,[1]Brokers!$B$9:$S$66,18,0)</f>
        <v>0</v>
      </c>
      <c r="L22" s="20">
        <f t="shared" si="0"/>
        <v>27452330.190000001</v>
      </c>
      <c r="M22" s="21">
        <f t="shared" si="1"/>
        <v>41036448.060000002</v>
      </c>
      <c r="N22" s="22" t="e">
        <f t="shared" si="2"/>
        <v>#DIV/0!</v>
      </c>
      <c r="O22" s="21">
        <f>VLOOKUP(B22,[2]Brokers!$B$9:$AA$66,26,0)</f>
        <v>13584117.869999999</v>
      </c>
      <c r="P22" s="4"/>
    </row>
    <row r="23" spans="1:16" s="1" customFormat="1" ht="15.75" x14ac:dyDescent="0.25">
      <c r="A23" s="14">
        <v>23</v>
      </c>
      <c r="B23" s="15" t="s">
        <v>25</v>
      </c>
      <c r="C23" s="16" t="s">
        <v>97</v>
      </c>
      <c r="D23" s="17" t="s">
        <v>3</v>
      </c>
      <c r="E23" s="18"/>
      <c r="F23" s="18"/>
      <c r="G23" s="19">
        <f>VLOOKUP(B23,[1]Brokers!$B$9:$Z$71,7,0)</f>
        <v>16415770.300000001</v>
      </c>
      <c r="H23" s="19">
        <f>VLOOKUP(B23,[1]Brokers!$B$9:$X$66,23,0)</f>
        <v>0</v>
      </c>
      <c r="I23" s="19">
        <f>VLOOKUP(B23,[1]Brokers!$B$9:$M$66,12,0)</f>
        <v>0</v>
      </c>
      <c r="J23" s="19">
        <f>VLOOKUP($B23,[1]Brokers!$B$9:$R$66,16,0)</f>
        <v>0</v>
      </c>
      <c r="K23" s="19">
        <f>VLOOKUP(B23,[1]Brokers!$B$9:$S$66,18,0)</f>
        <v>0</v>
      </c>
      <c r="L23" s="20">
        <f t="shared" si="0"/>
        <v>16415770.300000001</v>
      </c>
      <c r="M23" s="21">
        <f t="shared" si="1"/>
        <v>33377870.370000001</v>
      </c>
      <c r="N23" s="22" t="e">
        <f t="shared" si="2"/>
        <v>#DIV/0!</v>
      </c>
      <c r="O23" s="21">
        <f>VLOOKUP(B23,[2]Brokers!$B$9:$AA$66,26,0)</f>
        <v>16962100.07</v>
      </c>
      <c r="P23" s="4"/>
    </row>
    <row r="24" spans="1:16" s="1" customFormat="1" ht="15.75" x14ac:dyDescent="0.25">
      <c r="A24" s="14">
        <v>15</v>
      </c>
      <c r="B24" s="15" t="s">
        <v>17</v>
      </c>
      <c r="C24" s="16" t="s">
        <v>89</v>
      </c>
      <c r="D24" s="17" t="s">
        <v>3</v>
      </c>
      <c r="E24" s="18" t="s">
        <v>3</v>
      </c>
      <c r="F24" s="18"/>
      <c r="G24" s="19">
        <f>VLOOKUP(B24,[1]Brokers!$B$9:$Z$71,7,0)</f>
        <v>6543663</v>
      </c>
      <c r="H24" s="19">
        <f>VLOOKUP(B24,[1]Brokers!$B$9:$X$66,23,0)</f>
        <v>0</v>
      </c>
      <c r="I24" s="19">
        <f>VLOOKUP(B24,[1]Brokers!$B$9:$M$66,12,0)</f>
        <v>0</v>
      </c>
      <c r="J24" s="19">
        <f>VLOOKUP($B24,[1]Brokers!$B$9:$R$66,16,0)</f>
        <v>0</v>
      </c>
      <c r="K24" s="19">
        <f>VLOOKUP(B24,[1]Brokers!$B$9:$S$66,18,0)</f>
        <v>0</v>
      </c>
      <c r="L24" s="20">
        <f t="shared" si="0"/>
        <v>6543663</v>
      </c>
      <c r="M24" s="21">
        <f t="shared" si="1"/>
        <v>22946135</v>
      </c>
      <c r="N24" s="22" t="e">
        <f t="shared" si="2"/>
        <v>#DIV/0!</v>
      </c>
      <c r="O24" s="21">
        <f>VLOOKUP(B24,[2]Brokers!$B$9:$AA$66,26,0)</f>
        <v>16402472</v>
      </c>
      <c r="P24" s="4"/>
    </row>
    <row r="25" spans="1:16" s="1" customFormat="1" ht="15.75" x14ac:dyDescent="0.25">
      <c r="A25" s="14">
        <v>27</v>
      </c>
      <c r="B25" s="15" t="s">
        <v>29</v>
      </c>
      <c r="C25" s="16" t="s">
        <v>101</v>
      </c>
      <c r="D25" s="17" t="s">
        <v>3</v>
      </c>
      <c r="E25" s="18"/>
      <c r="F25" s="18"/>
      <c r="G25" s="19">
        <f>VLOOKUP(B25,[1]Brokers!$B$9:$Z$71,7,0)</f>
        <v>11500991</v>
      </c>
      <c r="H25" s="19">
        <f>VLOOKUP(B25,[1]Brokers!$B$9:$X$66,23,0)</f>
        <v>0</v>
      </c>
      <c r="I25" s="19">
        <f>VLOOKUP(B25,[1]Brokers!$B$9:$M$66,12,0)</f>
        <v>0</v>
      </c>
      <c r="J25" s="19">
        <f>VLOOKUP($B25,[1]Brokers!$B$9:$R$66,16,0)</f>
        <v>0</v>
      </c>
      <c r="K25" s="19">
        <f>VLOOKUP(B25,[1]Brokers!$B$9:$S$66,18,0)</f>
        <v>0</v>
      </c>
      <c r="L25" s="20">
        <f t="shared" si="0"/>
        <v>11500991</v>
      </c>
      <c r="M25" s="21">
        <f t="shared" si="1"/>
        <v>18053913</v>
      </c>
      <c r="N25" s="22" t="e">
        <f t="shared" si="2"/>
        <v>#DIV/0!</v>
      </c>
      <c r="O25" s="21">
        <f>VLOOKUP(B25,[2]Brokers!$B$9:$AA$66,26,0)</f>
        <v>6552922</v>
      </c>
      <c r="P25" s="4"/>
    </row>
    <row r="26" spans="1:16" s="1" customFormat="1" ht="15.75" x14ac:dyDescent="0.25">
      <c r="A26" s="14">
        <v>17</v>
      </c>
      <c r="B26" s="15" t="s">
        <v>19</v>
      </c>
      <c r="C26" s="16" t="s">
        <v>91</v>
      </c>
      <c r="D26" s="17" t="s">
        <v>3</v>
      </c>
      <c r="E26" s="18" t="s">
        <v>3</v>
      </c>
      <c r="F26" s="18" t="s">
        <v>3</v>
      </c>
      <c r="G26" s="19">
        <f>VLOOKUP(B26,[1]Brokers!$B$9:$Z$71,7,0)</f>
        <v>11778832</v>
      </c>
      <c r="H26" s="19">
        <f>VLOOKUP(B26,[1]Brokers!$B$9:$X$66,23,0)</f>
        <v>0</v>
      </c>
      <c r="I26" s="19">
        <f>VLOOKUP(B26,[1]Brokers!$B$9:$M$66,12,0)</f>
        <v>0</v>
      </c>
      <c r="J26" s="19">
        <f>VLOOKUP($B26,[1]Brokers!$B$9:$R$66,16,0)</f>
        <v>0</v>
      </c>
      <c r="K26" s="19">
        <f>VLOOKUP(B26,[1]Brokers!$B$9:$S$66,18,0)</f>
        <v>0</v>
      </c>
      <c r="L26" s="20">
        <f t="shared" si="0"/>
        <v>11778832</v>
      </c>
      <c r="M26" s="21">
        <f t="shared" si="1"/>
        <v>13617820</v>
      </c>
      <c r="N26" s="22" t="e">
        <f t="shared" si="2"/>
        <v>#DIV/0!</v>
      </c>
      <c r="O26" s="21">
        <f>VLOOKUP(B26,[2]Brokers!$B$9:$AA$66,26,0)</f>
        <v>1838988</v>
      </c>
      <c r="P26" s="4"/>
    </row>
    <row r="27" spans="1:16" s="1" customFormat="1" ht="15.75" x14ac:dyDescent="0.25">
      <c r="A27" s="14">
        <v>35</v>
      </c>
      <c r="B27" s="15" t="s">
        <v>37</v>
      </c>
      <c r="C27" s="16" t="s">
        <v>109</v>
      </c>
      <c r="D27" s="17" t="s">
        <v>3</v>
      </c>
      <c r="E27" s="18"/>
      <c r="F27" s="18"/>
      <c r="G27" s="19">
        <f>VLOOKUP(B27,[1]Brokers!$B$9:$Z$71,7,0)</f>
        <v>4803935</v>
      </c>
      <c r="H27" s="19">
        <f>VLOOKUP(B27,[1]Brokers!$B$9:$X$66,23,0)</f>
        <v>0</v>
      </c>
      <c r="I27" s="19">
        <f>VLOOKUP(B27,[1]Brokers!$B$9:$M$66,12,0)</f>
        <v>0</v>
      </c>
      <c r="J27" s="19">
        <f>VLOOKUP($B27,[1]Brokers!$B$9:$R$66,16,0)</f>
        <v>0</v>
      </c>
      <c r="K27" s="19">
        <f>VLOOKUP(B27,[1]Brokers!$B$9:$S$66,18,0)</f>
        <v>0</v>
      </c>
      <c r="L27" s="20">
        <f t="shared" si="0"/>
        <v>4803935</v>
      </c>
      <c r="M27" s="21">
        <f t="shared" si="1"/>
        <v>12657403.91</v>
      </c>
      <c r="N27" s="22" t="e">
        <f t="shared" si="2"/>
        <v>#DIV/0!</v>
      </c>
      <c r="O27" s="21">
        <f>VLOOKUP(B27,[2]Brokers!$B$9:$AA$66,26,0)</f>
        <v>7853468.9100000001</v>
      </c>
      <c r="P27" s="4"/>
    </row>
    <row r="28" spans="1:16" s="1" customFormat="1" ht="15.75" x14ac:dyDescent="0.25">
      <c r="A28" s="14">
        <v>33</v>
      </c>
      <c r="B28" s="15" t="s">
        <v>35</v>
      </c>
      <c r="C28" s="16" t="s">
        <v>107</v>
      </c>
      <c r="D28" s="17" t="s">
        <v>3</v>
      </c>
      <c r="E28" s="18"/>
      <c r="F28" s="18"/>
      <c r="G28" s="19">
        <f>VLOOKUP(B28,[1]Brokers!$B$9:$Z$71,7,0)</f>
        <v>1043394</v>
      </c>
      <c r="H28" s="19">
        <f>VLOOKUP(B28,[1]Brokers!$B$9:$X$66,23,0)</f>
        <v>0</v>
      </c>
      <c r="I28" s="19">
        <f>VLOOKUP(B28,[1]Brokers!$B$9:$M$66,12,0)</f>
        <v>0</v>
      </c>
      <c r="J28" s="19">
        <f>VLOOKUP($B28,[1]Brokers!$B$9:$R$66,16,0)</f>
        <v>0</v>
      </c>
      <c r="K28" s="19">
        <f>VLOOKUP(B28,[1]Brokers!$B$9:$S$66,18,0)</f>
        <v>0</v>
      </c>
      <c r="L28" s="20">
        <f t="shared" si="0"/>
        <v>1043394</v>
      </c>
      <c r="M28" s="21">
        <f t="shared" si="1"/>
        <v>9471102.8000000007</v>
      </c>
      <c r="N28" s="22" t="e">
        <f t="shared" si="2"/>
        <v>#DIV/0!</v>
      </c>
      <c r="O28" s="21">
        <f>VLOOKUP(B28,[2]Brokers!$B$9:$AA$66,26,0)</f>
        <v>8427708.8000000007</v>
      </c>
      <c r="P28" s="4"/>
    </row>
    <row r="29" spans="1:16" s="1" customFormat="1" ht="15.75" x14ac:dyDescent="0.25">
      <c r="A29" s="14">
        <v>22</v>
      </c>
      <c r="B29" s="15" t="s">
        <v>24</v>
      </c>
      <c r="C29" s="16" t="s">
        <v>96</v>
      </c>
      <c r="D29" s="17" t="s">
        <v>3</v>
      </c>
      <c r="E29" s="18"/>
      <c r="F29" s="18"/>
      <c r="G29" s="19">
        <f>VLOOKUP(B29,[1]Brokers!$B$9:$Z$71,7,0)</f>
        <v>3883190.9</v>
      </c>
      <c r="H29" s="19">
        <f>VLOOKUP(B29,[1]Brokers!$B$9:$X$66,23,0)</f>
        <v>0</v>
      </c>
      <c r="I29" s="19">
        <f>VLOOKUP(B29,[1]Brokers!$B$9:$M$66,12,0)</f>
        <v>0</v>
      </c>
      <c r="J29" s="19">
        <f>VLOOKUP($B29,[1]Brokers!$B$9:$R$66,16,0)</f>
        <v>0</v>
      </c>
      <c r="K29" s="19">
        <f>VLOOKUP(B29,[1]Brokers!$B$9:$S$66,18,0)</f>
        <v>1923740</v>
      </c>
      <c r="L29" s="20">
        <f t="shared" si="0"/>
        <v>5806930.9000000004</v>
      </c>
      <c r="M29" s="21">
        <f t="shared" si="1"/>
        <v>8069200.9000000004</v>
      </c>
      <c r="N29" s="22" t="e">
        <f t="shared" si="2"/>
        <v>#DIV/0!</v>
      </c>
      <c r="O29" s="21">
        <f>VLOOKUP(B29,[2]Brokers!$B$9:$AA$66,26,0)</f>
        <v>2262270</v>
      </c>
      <c r="P29" s="4"/>
    </row>
    <row r="30" spans="1:16" s="1" customFormat="1" ht="15.75" x14ac:dyDescent="0.25">
      <c r="A30" s="14">
        <v>37</v>
      </c>
      <c r="B30" s="15" t="s">
        <v>39</v>
      </c>
      <c r="C30" s="16" t="s">
        <v>111</v>
      </c>
      <c r="D30" s="17" t="s">
        <v>3</v>
      </c>
      <c r="E30" s="18"/>
      <c r="F30" s="18"/>
      <c r="G30" s="19">
        <f>VLOOKUP(B30,[1]Brokers!$B$9:$Z$71,7,0)</f>
        <v>1351785</v>
      </c>
      <c r="H30" s="19">
        <f>VLOOKUP(B30,[1]Brokers!$B$9:$X$66,23,0)</f>
        <v>0</v>
      </c>
      <c r="I30" s="19">
        <f>VLOOKUP(B30,[1]Brokers!$B$9:$M$66,12,0)</f>
        <v>0</v>
      </c>
      <c r="J30" s="19">
        <f>VLOOKUP($B30,[1]Brokers!$B$9:$R$66,16,0)</f>
        <v>0</v>
      </c>
      <c r="K30" s="19">
        <f>VLOOKUP(B30,[1]Brokers!$B$9:$S$66,18,0)</f>
        <v>0</v>
      </c>
      <c r="L30" s="20">
        <f t="shared" si="0"/>
        <v>1351785</v>
      </c>
      <c r="M30" s="21">
        <f t="shared" si="1"/>
        <v>6571053</v>
      </c>
      <c r="N30" s="22" t="e">
        <f t="shared" si="2"/>
        <v>#DIV/0!</v>
      </c>
      <c r="O30" s="21">
        <f>VLOOKUP(B30,[2]Brokers!$B$9:$AA$66,26,0)</f>
        <v>5219268</v>
      </c>
      <c r="P30" s="4"/>
    </row>
    <row r="31" spans="1:16" s="1" customFormat="1" ht="15.75" x14ac:dyDescent="0.25">
      <c r="A31" s="14">
        <v>29</v>
      </c>
      <c r="B31" s="15" t="s">
        <v>31</v>
      </c>
      <c r="C31" s="16" t="s">
        <v>103</v>
      </c>
      <c r="D31" s="17" t="s">
        <v>3</v>
      </c>
      <c r="E31" s="18"/>
      <c r="F31" s="18"/>
      <c r="G31" s="19">
        <f>VLOOKUP(B31,[1]Brokers!$B$9:$Z$71,7,0)</f>
        <v>1630512</v>
      </c>
      <c r="H31" s="19">
        <f>VLOOKUP(B31,[1]Brokers!$B$9:$X$66,23,0)</f>
        <v>0</v>
      </c>
      <c r="I31" s="19">
        <f>VLOOKUP(B31,[1]Brokers!$B$9:$M$66,12,0)</f>
        <v>0</v>
      </c>
      <c r="J31" s="19">
        <f>VLOOKUP($B31,[1]Brokers!$B$9:$R$66,16,0)</f>
        <v>0</v>
      </c>
      <c r="K31" s="19">
        <f>VLOOKUP(B31,[1]Brokers!$B$9:$S$66,18,0)</f>
        <v>0</v>
      </c>
      <c r="L31" s="20">
        <f t="shared" si="0"/>
        <v>1630512</v>
      </c>
      <c r="M31" s="21">
        <f t="shared" si="1"/>
        <v>4820442</v>
      </c>
      <c r="N31" s="22" t="e">
        <f t="shared" si="2"/>
        <v>#DIV/0!</v>
      </c>
      <c r="O31" s="21">
        <f>VLOOKUP(B31,[2]Brokers!$B$9:$AA$66,26,0)</f>
        <v>3189930</v>
      </c>
      <c r="P31" s="4"/>
    </row>
    <row r="32" spans="1:16" s="1" customFormat="1" ht="15.75" x14ac:dyDescent="0.25">
      <c r="A32" s="14">
        <v>38</v>
      </c>
      <c r="B32" s="15" t="s">
        <v>40</v>
      </c>
      <c r="C32" s="16" t="s">
        <v>40</v>
      </c>
      <c r="D32" s="17" t="s">
        <v>3</v>
      </c>
      <c r="E32" s="18" t="s">
        <v>3</v>
      </c>
      <c r="F32" s="18"/>
      <c r="G32" s="19">
        <f>VLOOKUP(B32,[1]Brokers!$B$9:$Z$71,7,0)</f>
        <v>3424400</v>
      </c>
      <c r="H32" s="19">
        <f>VLOOKUP(B32,[1]Brokers!$B$9:$X$66,23,0)</f>
        <v>0</v>
      </c>
      <c r="I32" s="19">
        <f>VLOOKUP(B32,[1]Brokers!$B$9:$M$66,12,0)</f>
        <v>0</v>
      </c>
      <c r="J32" s="19">
        <f>VLOOKUP($B32,[1]Brokers!$B$9:$R$66,16,0)</f>
        <v>0</v>
      </c>
      <c r="K32" s="19">
        <f>VLOOKUP(B32,[1]Brokers!$B$9:$S$66,18,0)</f>
        <v>0</v>
      </c>
      <c r="L32" s="20">
        <f t="shared" si="0"/>
        <v>3424400</v>
      </c>
      <c r="M32" s="21">
        <f t="shared" si="1"/>
        <v>3424400</v>
      </c>
      <c r="N32" s="22" t="e">
        <f t="shared" si="2"/>
        <v>#DIV/0!</v>
      </c>
      <c r="O32" s="21">
        <f>VLOOKUP(B32,[2]Brokers!$B$9:$AA$66,26,0)</f>
        <v>0</v>
      </c>
      <c r="P32" s="4"/>
    </row>
    <row r="33" spans="1:16" s="1" customFormat="1" ht="15.75" x14ac:dyDescent="0.25">
      <c r="A33" s="14">
        <v>34</v>
      </c>
      <c r="B33" s="15" t="s">
        <v>36</v>
      </c>
      <c r="C33" s="16" t="s">
        <v>108</v>
      </c>
      <c r="D33" s="17" t="s">
        <v>3</v>
      </c>
      <c r="E33" s="18"/>
      <c r="F33" s="18"/>
      <c r="G33" s="19">
        <f>VLOOKUP(B33,[1]Brokers!$B$9:$Z$71,7,0)</f>
        <v>0</v>
      </c>
      <c r="H33" s="19">
        <f>VLOOKUP(B33,[1]Brokers!$B$9:$X$66,23,0)</f>
        <v>0</v>
      </c>
      <c r="I33" s="19">
        <f>VLOOKUP(B33,[1]Brokers!$B$9:$M$66,12,0)</f>
        <v>0</v>
      </c>
      <c r="J33" s="19">
        <f>VLOOKUP($B33,[1]Brokers!$B$9:$R$66,16,0)</f>
        <v>0</v>
      </c>
      <c r="K33" s="19">
        <f>VLOOKUP(B33,[1]Brokers!$B$9:$S$66,18,0)</f>
        <v>0</v>
      </c>
      <c r="L33" s="20">
        <f t="shared" si="0"/>
        <v>0</v>
      </c>
      <c r="M33" s="21">
        <f t="shared" si="1"/>
        <v>3183285</v>
      </c>
      <c r="N33" s="22" t="e">
        <f t="shared" si="2"/>
        <v>#DIV/0!</v>
      </c>
      <c r="O33" s="21">
        <f>VLOOKUP(B33,[2]Brokers!$B$9:$AA$66,26,0)</f>
        <v>3183285</v>
      </c>
      <c r="P33" s="4"/>
    </row>
    <row r="34" spans="1:16" s="24" customFormat="1" ht="15.75" x14ac:dyDescent="0.25">
      <c r="A34" s="14">
        <v>36</v>
      </c>
      <c r="B34" s="15" t="s">
        <v>38</v>
      </c>
      <c r="C34" s="16" t="s">
        <v>110</v>
      </c>
      <c r="D34" s="17" t="s">
        <v>3</v>
      </c>
      <c r="E34" s="18"/>
      <c r="F34" s="18"/>
      <c r="G34" s="19">
        <f>VLOOKUP(B34,[1]Brokers!$B$9:$Z$71,7,0)</f>
        <v>1238700</v>
      </c>
      <c r="H34" s="19">
        <f>VLOOKUP(B34,[1]Brokers!$B$9:$X$66,23,0)</f>
        <v>0</v>
      </c>
      <c r="I34" s="19">
        <f>VLOOKUP(B34,[1]Brokers!$B$9:$M$66,12,0)</f>
        <v>0</v>
      </c>
      <c r="J34" s="19">
        <f>VLOOKUP($B34,[1]Brokers!$B$9:$R$66,16,0)</f>
        <v>0</v>
      </c>
      <c r="K34" s="19">
        <f>VLOOKUP(B34,[1]Brokers!$B$9:$S$66,18,0)</f>
        <v>0</v>
      </c>
      <c r="L34" s="20">
        <f t="shared" si="0"/>
        <v>1238700</v>
      </c>
      <c r="M34" s="21">
        <f t="shared" si="1"/>
        <v>2916000</v>
      </c>
      <c r="N34" s="22" t="e">
        <f t="shared" si="2"/>
        <v>#DIV/0!</v>
      </c>
      <c r="O34" s="21">
        <f>VLOOKUP(B34,[2]Brokers!$B$9:$AA$66,26,0)</f>
        <v>1677300</v>
      </c>
      <c r="P34" s="23"/>
    </row>
    <row r="35" spans="1:16" s="1" customFormat="1" ht="15.75" x14ac:dyDescent="0.25">
      <c r="A35" s="14">
        <v>30</v>
      </c>
      <c r="B35" s="15" t="s">
        <v>32</v>
      </c>
      <c r="C35" s="16" t="s">
        <v>104</v>
      </c>
      <c r="D35" s="17" t="s">
        <v>3</v>
      </c>
      <c r="E35" s="18" t="s">
        <v>3</v>
      </c>
      <c r="F35" s="18" t="s">
        <v>3</v>
      </c>
      <c r="G35" s="19">
        <f>VLOOKUP(B35,[1]Brokers!$B$9:$Z$71,7,0)</f>
        <v>0</v>
      </c>
      <c r="H35" s="19">
        <f>VLOOKUP(B35,[1]Brokers!$B$9:$X$66,23,0)</f>
        <v>0</v>
      </c>
      <c r="I35" s="19">
        <f>VLOOKUP(B35,[1]Brokers!$B$9:$M$66,12,0)</f>
        <v>0</v>
      </c>
      <c r="J35" s="19">
        <f>VLOOKUP($B35,[1]Brokers!$B$9:$R$66,16,0)</f>
        <v>0</v>
      </c>
      <c r="K35" s="19">
        <f>VLOOKUP(B35,[1]Brokers!$B$9:$S$66,18,0)</f>
        <v>0</v>
      </c>
      <c r="L35" s="20">
        <f t="shared" ref="L35:L60" si="3">G35+H35+I35+J35+K35</f>
        <v>0</v>
      </c>
      <c r="M35" s="21">
        <f t="shared" ref="M35:M60" si="4">L35+O35</f>
        <v>1156040</v>
      </c>
      <c r="N35" s="22" t="e">
        <f t="shared" ref="N35:N60" si="5">M35/$M$74</f>
        <v>#DIV/0!</v>
      </c>
      <c r="O35" s="21">
        <f>VLOOKUP(B35,[2]Brokers!$B$9:$AA$66,26,0)</f>
        <v>1156040</v>
      </c>
      <c r="P35" s="4"/>
    </row>
    <row r="36" spans="1:16" s="1" customFormat="1" ht="15.75" x14ac:dyDescent="0.25">
      <c r="A36" s="14">
        <v>11</v>
      </c>
      <c r="B36" s="15" t="s">
        <v>13</v>
      </c>
      <c r="C36" s="16" t="s">
        <v>86</v>
      </c>
      <c r="D36" s="17" t="s">
        <v>3</v>
      </c>
      <c r="E36" s="18" t="s">
        <v>3</v>
      </c>
      <c r="F36" s="18"/>
      <c r="G36" s="19">
        <f>VLOOKUP(B36,[1]Brokers!$B$9:$Z$71,7,0)</f>
        <v>787305</v>
      </c>
      <c r="H36" s="19">
        <f>VLOOKUP(B36,[1]Brokers!$B$9:$X$66,23,0)</f>
        <v>0</v>
      </c>
      <c r="I36" s="19">
        <f>VLOOKUP(B36,[1]Brokers!$B$9:$M$66,12,0)</f>
        <v>0</v>
      </c>
      <c r="J36" s="19">
        <f>VLOOKUP($B36,[1]Brokers!$B$9:$R$66,16,0)</f>
        <v>0</v>
      </c>
      <c r="K36" s="19">
        <f>VLOOKUP(B36,[1]Brokers!$B$9:$S$66,18,0)</f>
        <v>0</v>
      </c>
      <c r="L36" s="20">
        <f t="shared" si="3"/>
        <v>787305</v>
      </c>
      <c r="M36" s="21">
        <f t="shared" si="4"/>
        <v>787305</v>
      </c>
      <c r="N36" s="22" t="e">
        <f t="shared" si="5"/>
        <v>#DIV/0!</v>
      </c>
      <c r="O36" s="21">
        <f>VLOOKUP(B36,[2]Brokers!$B$9:$AA$66,26,0)</f>
        <v>0</v>
      </c>
      <c r="P36" s="4"/>
    </row>
    <row r="37" spans="1:16" s="1" customFormat="1" ht="15.75" x14ac:dyDescent="0.25">
      <c r="A37" s="14">
        <v>43</v>
      </c>
      <c r="B37" s="15" t="s">
        <v>45</v>
      </c>
      <c r="C37" s="16" t="s">
        <v>115</v>
      </c>
      <c r="D37" s="17" t="s">
        <v>3</v>
      </c>
      <c r="E37" s="18"/>
      <c r="F37" s="18"/>
      <c r="G37" s="19">
        <f>VLOOKUP(B37,[1]Brokers!$B$9:$Z$71,7,0)</f>
        <v>0</v>
      </c>
      <c r="H37" s="19">
        <f>VLOOKUP(B37,[1]Brokers!$B$9:$X$66,23,0)</f>
        <v>0</v>
      </c>
      <c r="I37" s="19">
        <f>VLOOKUP(B37,[1]Brokers!$B$9:$M$66,12,0)</f>
        <v>0</v>
      </c>
      <c r="J37" s="19">
        <f>VLOOKUP($B37,[1]Brokers!$B$9:$R$66,16,0)</f>
        <v>0</v>
      </c>
      <c r="K37" s="19">
        <f>VLOOKUP(B37,[1]Brokers!$B$9:$S$66,18,0)</f>
        <v>748424</v>
      </c>
      <c r="L37" s="20">
        <f t="shared" si="3"/>
        <v>748424</v>
      </c>
      <c r="M37" s="21">
        <f t="shared" si="4"/>
        <v>748424</v>
      </c>
      <c r="N37" s="22" t="e">
        <f t="shared" si="5"/>
        <v>#DIV/0!</v>
      </c>
      <c r="O37" s="21">
        <f>VLOOKUP(B37,[2]Brokers!$B$9:$AA$66,26,0)</f>
        <v>0</v>
      </c>
      <c r="P37" s="4"/>
    </row>
    <row r="38" spans="1:16" s="1" customFormat="1" ht="15.75" x14ac:dyDescent="0.25">
      <c r="A38" s="14">
        <v>39</v>
      </c>
      <c r="B38" s="15" t="s">
        <v>41</v>
      </c>
      <c r="C38" s="16" t="s">
        <v>112</v>
      </c>
      <c r="D38" s="17" t="s">
        <v>3</v>
      </c>
      <c r="E38" s="18"/>
      <c r="F38" s="18"/>
      <c r="G38" s="19">
        <f>VLOOKUP(B38,[1]Brokers!$B$9:$Z$71,7,0)</f>
        <v>429200</v>
      </c>
      <c r="H38" s="19">
        <f>VLOOKUP(B38,[1]Brokers!$B$9:$X$66,23,0)</f>
        <v>0</v>
      </c>
      <c r="I38" s="19">
        <f>VLOOKUP(B38,[1]Brokers!$B$9:$M$66,12,0)</f>
        <v>0</v>
      </c>
      <c r="J38" s="19">
        <f>VLOOKUP($B38,[1]Brokers!$B$9:$R$66,16,0)</f>
        <v>0</v>
      </c>
      <c r="K38" s="19">
        <f>VLOOKUP(B38,[1]Brokers!$B$9:$S$66,18,0)</f>
        <v>0</v>
      </c>
      <c r="L38" s="20">
        <f t="shared" si="3"/>
        <v>429200</v>
      </c>
      <c r="M38" s="21">
        <f t="shared" si="4"/>
        <v>726414.5</v>
      </c>
      <c r="N38" s="22" t="e">
        <f t="shared" si="5"/>
        <v>#DIV/0!</v>
      </c>
      <c r="O38" s="21">
        <f>VLOOKUP(B38,[2]Brokers!$B$9:$AA$66,26,0)</f>
        <v>297214.5</v>
      </c>
      <c r="P38" s="4"/>
    </row>
    <row r="39" spans="1:16" s="1" customFormat="1" ht="15.75" x14ac:dyDescent="0.25">
      <c r="A39" s="14">
        <v>24</v>
      </c>
      <c r="B39" s="15" t="s">
        <v>26</v>
      </c>
      <c r="C39" s="16" t="s">
        <v>98</v>
      </c>
      <c r="D39" s="17" t="s">
        <v>3</v>
      </c>
      <c r="E39" s="18"/>
      <c r="F39" s="18"/>
      <c r="G39" s="19">
        <f>VLOOKUP(B39,[1]Brokers!$B$9:$Z$71,7,0)</f>
        <v>250955</v>
      </c>
      <c r="H39" s="19">
        <f>VLOOKUP(B39,[1]Brokers!$B$9:$X$66,23,0)</f>
        <v>0</v>
      </c>
      <c r="I39" s="19">
        <f>VLOOKUP(B39,[1]Brokers!$B$9:$M$66,12,0)</f>
        <v>0</v>
      </c>
      <c r="J39" s="19">
        <f>VLOOKUP($B39,[1]Brokers!$B$9:$R$66,16,0)</f>
        <v>0</v>
      </c>
      <c r="K39" s="19">
        <f>VLOOKUP(B39,[1]Brokers!$B$9:$S$66,18,0)</f>
        <v>0</v>
      </c>
      <c r="L39" s="20">
        <f t="shared" si="3"/>
        <v>250955</v>
      </c>
      <c r="M39" s="21">
        <f t="shared" si="4"/>
        <v>490547</v>
      </c>
      <c r="N39" s="22" t="e">
        <f t="shared" si="5"/>
        <v>#DIV/0!</v>
      </c>
      <c r="O39" s="21">
        <f>VLOOKUP(B39,[2]Brokers!$B$9:$AA$66,26,0)</f>
        <v>239592</v>
      </c>
      <c r="P39" s="4"/>
    </row>
    <row r="40" spans="1:16" s="1" customFormat="1" ht="15.75" x14ac:dyDescent="0.25">
      <c r="A40" s="14">
        <v>13</v>
      </c>
      <c r="B40" s="15" t="s">
        <v>15</v>
      </c>
      <c r="C40" s="16" t="s">
        <v>87</v>
      </c>
      <c r="D40" s="17" t="s">
        <v>3</v>
      </c>
      <c r="E40" s="18"/>
      <c r="F40" s="18"/>
      <c r="G40" s="19">
        <f>VLOOKUP(B40,[1]Brokers!$B$9:$Z$71,7,0)</f>
        <v>0</v>
      </c>
      <c r="H40" s="19">
        <f>VLOOKUP(B40,[1]Brokers!$B$9:$X$66,23,0)</f>
        <v>0</v>
      </c>
      <c r="I40" s="19">
        <f>VLOOKUP(B40,[1]Brokers!$B$9:$M$66,12,0)</f>
        <v>0</v>
      </c>
      <c r="J40" s="19">
        <f>VLOOKUP($B40,[1]Brokers!$B$9:$R$66,16,0)</f>
        <v>0</v>
      </c>
      <c r="K40" s="19">
        <f>VLOOKUP(B40,[1]Brokers!$B$9:$S$66,18,0)</f>
        <v>0</v>
      </c>
      <c r="L40" s="20">
        <f t="shared" si="3"/>
        <v>0</v>
      </c>
      <c r="M40" s="21">
        <f t="shared" si="4"/>
        <v>0</v>
      </c>
      <c r="N40" s="22" t="e">
        <f t="shared" si="5"/>
        <v>#DIV/0!</v>
      </c>
      <c r="O40" s="21">
        <f>VLOOKUP(B40,[2]Brokers!$B$9:$AA$66,26,0)</f>
        <v>0</v>
      </c>
      <c r="P40" s="4"/>
    </row>
    <row r="41" spans="1:16" s="1" customFormat="1" ht="15.75" x14ac:dyDescent="0.25">
      <c r="A41" s="14">
        <v>26</v>
      </c>
      <c r="B41" s="15" t="s">
        <v>28</v>
      </c>
      <c r="C41" s="16" t="s">
        <v>100</v>
      </c>
      <c r="D41" s="17" t="s">
        <v>3</v>
      </c>
      <c r="E41" s="18" t="s">
        <v>3</v>
      </c>
      <c r="F41" s="18"/>
      <c r="G41" s="19">
        <f>VLOOKUP(B41,[1]Brokers!$B$9:$Z$71,7,0)</f>
        <v>0</v>
      </c>
      <c r="H41" s="19">
        <f>VLOOKUP(B41,[1]Brokers!$B$9:$X$66,23,0)</f>
        <v>0</v>
      </c>
      <c r="I41" s="19">
        <f>VLOOKUP(B41,[1]Brokers!$B$9:$M$66,12,0)</f>
        <v>0</v>
      </c>
      <c r="J41" s="19">
        <f>VLOOKUP($B41,[1]Brokers!$B$9:$R$66,16,0)</f>
        <v>0</v>
      </c>
      <c r="K41" s="19">
        <f>VLOOKUP(B41,[1]Brokers!$B$9:$S$66,18,0)</f>
        <v>0</v>
      </c>
      <c r="L41" s="20">
        <f t="shared" si="3"/>
        <v>0</v>
      </c>
      <c r="M41" s="21">
        <f t="shared" si="4"/>
        <v>0</v>
      </c>
      <c r="N41" s="22" t="e">
        <f t="shared" si="5"/>
        <v>#DIV/0!</v>
      </c>
      <c r="O41" s="21">
        <f>VLOOKUP(B41,[2]Brokers!$B$9:$AA$66,26,0)</f>
        <v>0</v>
      </c>
      <c r="P41" s="4"/>
    </row>
    <row r="42" spans="1:16" s="1" customFormat="1" ht="15.75" x14ac:dyDescent="0.25">
      <c r="A42" s="14">
        <v>32</v>
      </c>
      <c r="B42" s="15" t="s">
        <v>34</v>
      </c>
      <c r="C42" s="16" t="s">
        <v>106</v>
      </c>
      <c r="D42" s="17" t="s">
        <v>3</v>
      </c>
      <c r="E42" s="18" t="s">
        <v>3</v>
      </c>
      <c r="F42" s="18" t="s">
        <v>3</v>
      </c>
      <c r="G42" s="19">
        <f>VLOOKUP(B42,[1]Brokers!$B$9:$Z$71,7,0)</f>
        <v>0</v>
      </c>
      <c r="H42" s="19">
        <f>VLOOKUP(B42,[1]Brokers!$B$9:$X$66,23,0)</f>
        <v>0</v>
      </c>
      <c r="I42" s="19">
        <f>VLOOKUP(B42,[1]Brokers!$B$9:$M$66,12,0)</f>
        <v>0</v>
      </c>
      <c r="J42" s="19">
        <f>VLOOKUP($B42,[1]Brokers!$B$9:$R$66,16,0)</f>
        <v>0</v>
      </c>
      <c r="K42" s="19">
        <f>VLOOKUP(B42,[1]Brokers!$B$9:$S$66,18,0)</f>
        <v>0</v>
      </c>
      <c r="L42" s="20">
        <f t="shared" si="3"/>
        <v>0</v>
      </c>
      <c r="M42" s="21">
        <f t="shared" si="4"/>
        <v>0</v>
      </c>
      <c r="N42" s="22" t="e">
        <f t="shared" si="5"/>
        <v>#DIV/0!</v>
      </c>
      <c r="O42" s="21">
        <f>VLOOKUP(B42,[2]Brokers!$B$9:$AA$66,26,0)</f>
        <v>0</v>
      </c>
      <c r="P42" s="4"/>
    </row>
    <row r="43" spans="1:16" s="1" customFormat="1" ht="15.75" x14ac:dyDescent="0.25">
      <c r="A43" s="14">
        <v>40</v>
      </c>
      <c r="B43" s="15" t="s">
        <v>42</v>
      </c>
      <c r="C43" s="16" t="s">
        <v>42</v>
      </c>
      <c r="D43" s="17" t="s">
        <v>3</v>
      </c>
      <c r="E43" s="18"/>
      <c r="F43" s="18"/>
      <c r="G43" s="19">
        <f>VLOOKUP(B43,[1]Brokers!$B$9:$Z$71,7,0)</f>
        <v>0</v>
      </c>
      <c r="H43" s="19">
        <f>VLOOKUP(B43,[1]Brokers!$B$9:$X$66,23,0)</f>
        <v>0</v>
      </c>
      <c r="I43" s="19">
        <f>VLOOKUP(B43,[1]Brokers!$B$9:$M$66,12,0)</f>
        <v>0</v>
      </c>
      <c r="J43" s="19">
        <f>VLOOKUP($B43,[1]Brokers!$B$9:$R$66,16,0)</f>
        <v>0</v>
      </c>
      <c r="K43" s="19">
        <f>VLOOKUP(B43,[1]Brokers!$B$9:$S$66,18,0)</f>
        <v>0</v>
      </c>
      <c r="L43" s="20">
        <f t="shared" si="3"/>
        <v>0</v>
      </c>
      <c r="M43" s="21">
        <f t="shared" si="4"/>
        <v>0</v>
      </c>
      <c r="N43" s="22" t="e">
        <f t="shared" si="5"/>
        <v>#DIV/0!</v>
      </c>
      <c r="O43" s="21">
        <f>VLOOKUP(B43,[2]Brokers!$B$9:$AA$66,26,0)</f>
        <v>0</v>
      </c>
      <c r="P43" s="4"/>
    </row>
    <row r="44" spans="1:16" s="1" customFormat="1" ht="15.75" x14ac:dyDescent="0.25">
      <c r="A44" s="14">
        <v>41</v>
      </c>
      <c r="B44" s="15" t="s">
        <v>43</v>
      </c>
      <c r="C44" s="16" t="s">
        <v>113</v>
      </c>
      <c r="D44" s="17" t="s">
        <v>3</v>
      </c>
      <c r="E44" s="18"/>
      <c r="F44" s="18"/>
      <c r="G44" s="19">
        <f>VLOOKUP(B44,[1]Brokers!$B$9:$Z$71,7,0)</f>
        <v>0</v>
      </c>
      <c r="H44" s="19">
        <f>VLOOKUP(B44,[1]Brokers!$B$9:$X$66,23,0)</f>
        <v>0</v>
      </c>
      <c r="I44" s="19">
        <f>VLOOKUP(B44,[1]Brokers!$B$9:$M$66,12,0)</f>
        <v>0</v>
      </c>
      <c r="J44" s="19">
        <f>VLOOKUP($B44,[1]Brokers!$B$9:$R$66,16,0)</f>
        <v>0</v>
      </c>
      <c r="K44" s="19">
        <f>VLOOKUP(B44,[1]Brokers!$B$9:$S$66,18,0)</f>
        <v>0</v>
      </c>
      <c r="L44" s="20">
        <f t="shared" si="3"/>
        <v>0</v>
      </c>
      <c r="M44" s="21">
        <f t="shared" si="4"/>
        <v>0</v>
      </c>
      <c r="N44" s="22" t="e">
        <f t="shared" si="5"/>
        <v>#DIV/0!</v>
      </c>
      <c r="O44" s="21">
        <f>VLOOKUP(B44,[2]Brokers!$B$9:$AA$66,26,0)</f>
        <v>0</v>
      </c>
      <c r="P44" s="4"/>
    </row>
    <row r="45" spans="1:16" s="1" customFormat="1" ht="15.75" x14ac:dyDescent="0.25">
      <c r="A45" s="14">
        <v>42</v>
      </c>
      <c r="B45" s="15" t="s">
        <v>44</v>
      </c>
      <c r="C45" s="16" t="s">
        <v>114</v>
      </c>
      <c r="D45" s="17" t="s">
        <v>3</v>
      </c>
      <c r="E45" s="18" t="s">
        <v>3</v>
      </c>
      <c r="F45" s="18" t="s">
        <v>3</v>
      </c>
      <c r="G45" s="19">
        <f>VLOOKUP(B45,[1]Brokers!$B$9:$Z$71,7,0)</f>
        <v>0</v>
      </c>
      <c r="H45" s="19">
        <f>VLOOKUP(B45,[1]Brokers!$B$9:$X$66,23,0)</f>
        <v>0</v>
      </c>
      <c r="I45" s="19">
        <f>VLOOKUP(B45,[1]Brokers!$B$9:$M$66,12,0)</f>
        <v>0</v>
      </c>
      <c r="J45" s="19">
        <f>VLOOKUP($B45,[1]Brokers!$B$9:$R$66,16,0)</f>
        <v>0</v>
      </c>
      <c r="K45" s="19">
        <f>VLOOKUP(B45,[1]Brokers!$B$9:$S$66,18,0)</f>
        <v>0</v>
      </c>
      <c r="L45" s="20">
        <f t="shared" si="3"/>
        <v>0</v>
      </c>
      <c r="M45" s="21">
        <f t="shared" si="4"/>
        <v>0</v>
      </c>
      <c r="N45" s="22" t="e">
        <f t="shared" si="5"/>
        <v>#DIV/0!</v>
      </c>
      <c r="O45" s="21">
        <f>VLOOKUP(B45,[2]Brokers!$B$9:$AA$66,26,0)</f>
        <v>0</v>
      </c>
      <c r="P45" s="4"/>
    </row>
    <row r="46" spans="1:16" s="1" customFormat="1" ht="15.75" x14ac:dyDescent="0.25">
      <c r="A46" s="14">
        <v>44</v>
      </c>
      <c r="B46" s="15" t="s">
        <v>46</v>
      </c>
      <c r="C46" s="16" t="s">
        <v>116</v>
      </c>
      <c r="D46" s="17" t="s">
        <v>3</v>
      </c>
      <c r="E46" s="18"/>
      <c r="F46" s="18"/>
      <c r="G46" s="19">
        <f>VLOOKUP(B46,[1]Brokers!$B$9:$Z$71,7,0)</f>
        <v>0</v>
      </c>
      <c r="H46" s="19">
        <f>VLOOKUP(B46,[1]Brokers!$B$9:$X$66,23,0)</f>
        <v>0</v>
      </c>
      <c r="I46" s="19">
        <f>VLOOKUP(B46,[1]Brokers!$B$9:$M$66,12,0)</f>
        <v>0</v>
      </c>
      <c r="J46" s="19">
        <f>VLOOKUP($B46,[1]Brokers!$B$9:$R$66,16,0)</f>
        <v>0</v>
      </c>
      <c r="K46" s="19">
        <f>VLOOKUP(B46,[1]Brokers!$B$9:$S$66,18,0)</f>
        <v>0</v>
      </c>
      <c r="L46" s="20">
        <f t="shared" si="3"/>
        <v>0</v>
      </c>
      <c r="M46" s="21">
        <f t="shared" si="4"/>
        <v>0</v>
      </c>
      <c r="N46" s="22" t="e">
        <f t="shared" si="5"/>
        <v>#DIV/0!</v>
      </c>
      <c r="O46" s="21">
        <f>VLOOKUP(B46,[2]Brokers!$B$9:$AA$66,26,0)</f>
        <v>0</v>
      </c>
      <c r="P46" s="4"/>
    </row>
    <row r="47" spans="1:16" s="1" customFormat="1" ht="15.75" x14ac:dyDescent="0.25">
      <c r="A47" s="14">
        <v>45</v>
      </c>
      <c r="B47" s="15" t="s">
        <v>47</v>
      </c>
      <c r="C47" s="16" t="s">
        <v>117</v>
      </c>
      <c r="D47" s="17" t="s">
        <v>3</v>
      </c>
      <c r="E47" s="18" t="s">
        <v>3</v>
      </c>
      <c r="F47" s="18"/>
      <c r="G47" s="19">
        <f>VLOOKUP(B47,[1]Brokers!$B$9:$Z$71,7,0)</f>
        <v>0</v>
      </c>
      <c r="H47" s="19">
        <f>VLOOKUP(B47,[1]Brokers!$B$9:$X$66,23,0)</f>
        <v>0</v>
      </c>
      <c r="I47" s="19">
        <f>VLOOKUP(B47,[1]Brokers!$B$9:$M$66,12,0)</f>
        <v>0</v>
      </c>
      <c r="J47" s="19">
        <f>VLOOKUP($B47,[1]Brokers!$B$9:$R$66,16,0)</f>
        <v>0</v>
      </c>
      <c r="K47" s="19">
        <f>VLOOKUP(B47,[1]Brokers!$B$9:$S$66,18,0)</f>
        <v>0</v>
      </c>
      <c r="L47" s="20">
        <f t="shared" si="3"/>
        <v>0</v>
      </c>
      <c r="M47" s="21">
        <f t="shared" si="4"/>
        <v>0</v>
      </c>
      <c r="N47" s="22" t="e">
        <f t="shared" si="5"/>
        <v>#DIV/0!</v>
      </c>
      <c r="O47" s="21">
        <f>VLOOKUP(B47,[2]Brokers!$B$9:$AA$66,26,0)</f>
        <v>0</v>
      </c>
      <c r="P47" s="4"/>
    </row>
    <row r="48" spans="1:16" s="1" customFormat="1" ht="15.75" x14ac:dyDescent="0.25">
      <c r="A48" s="14">
        <v>46</v>
      </c>
      <c r="B48" s="15" t="s">
        <v>48</v>
      </c>
      <c r="C48" s="16" t="s">
        <v>48</v>
      </c>
      <c r="D48" s="17" t="s">
        <v>3</v>
      </c>
      <c r="E48" s="18"/>
      <c r="F48" s="18"/>
      <c r="G48" s="19">
        <f>VLOOKUP(B48,[1]Brokers!$B$9:$Z$71,7,0)</f>
        <v>0</v>
      </c>
      <c r="H48" s="19">
        <f>VLOOKUP(B48,[1]Brokers!$B$9:$X$66,23,0)</f>
        <v>0</v>
      </c>
      <c r="I48" s="19">
        <f>VLOOKUP(B48,[1]Brokers!$B$9:$M$66,12,0)</f>
        <v>0</v>
      </c>
      <c r="J48" s="19">
        <f>VLOOKUP($B48,[1]Brokers!$B$9:$R$66,16,0)</f>
        <v>0</v>
      </c>
      <c r="K48" s="19">
        <f>VLOOKUP(B48,[1]Brokers!$B$9:$S$66,18,0)</f>
        <v>0</v>
      </c>
      <c r="L48" s="20">
        <f t="shared" si="3"/>
        <v>0</v>
      </c>
      <c r="M48" s="21">
        <f t="shared" si="4"/>
        <v>0</v>
      </c>
      <c r="N48" s="22" t="e">
        <f t="shared" si="5"/>
        <v>#DIV/0!</v>
      </c>
      <c r="O48" s="21">
        <f>VLOOKUP(B48,[2]Brokers!$B$9:$AA$66,26,0)</f>
        <v>0</v>
      </c>
      <c r="P48" s="4"/>
    </row>
    <row r="49" spans="1:16" s="1" customFormat="1" ht="15.75" x14ac:dyDescent="0.25">
      <c r="A49" s="14">
        <v>47</v>
      </c>
      <c r="B49" s="15" t="s">
        <v>49</v>
      </c>
      <c r="C49" s="16" t="s">
        <v>49</v>
      </c>
      <c r="D49" s="17" t="s">
        <v>3</v>
      </c>
      <c r="E49" s="17" t="s">
        <v>3</v>
      </c>
      <c r="F49" s="18"/>
      <c r="G49" s="19">
        <f>VLOOKUP(B49,[1]Brokers!$B$9:$Z$71,7,0)</f>
        <v>0</v>
      </c>
      <c r="H49" s="19">
        <f>VLOOKUP(B49,[1]Brokers!$B$9:$X$66,23,0)</f>
        <v>0</v>
      </c>
      <c r="I49" s="19">
        <f>VLOOKUP(B49,[1]Brokers!$B$9:$M$66,12,0)</f>
        <v>0</v>
      </c>
      <c r="J49" s="19">
        <f>VLOOKUP($B49,[1]Brokers!$B$9:$R$66,16,0)</f>
        <v>0</v>
      </c>
      <c r="K49" s="19">
        <f>VLOOKUP(B49,[1]Brokers!$B$9:$S$66,18,0)</f>
        <v>0</v>
      </c>
      <c r="L49" s="20">
        <f t="shared" si="3"/>
        <v>0</v>
      </c>
      <c r="M49" s="21">
        <f t="shared" si="4"/>
        <v>0</v>
      </c>
      <c r="N49" s="22" t="e">
        <f t="shared" si="5"/>
        <v>#DIV/0!</v>
      </c>
      <c r="O49" s="21">
        <f>VLOOKUP(B49,[2]Brokers!$B$9:$AA$66,26,0)</f>
        <v>0</v>
      </c>
      <c r="P49" s="4"/>
    </row>
    <row r="50" spans="1:16" s="1" customFormat="1" ht="15.75" x14ac:dyDescent="0.25">
      <c r="A50" s="14">
        <v>48</v>
      </c>
      <c r="B50" s="15" t="s">
        <v>50</v>
      </c>
      <c r="C50" s="16" t="s">
        <v>118</v>
      </c>
      <c r="D50" s="17" t="s">
        <v>3</v>
      </c>
      <c r="E50" s="18"/>
      <c r="F50" s="18"/>
      <c r="G50" s="19">
        <f>VLOOKUP(B50,[1]Brokers!$B$9:$Z$71,7,0)</f>
        <v>0</v>
      </c>
      <c r="H50" s="19">
        <f>VLOOKUP(B50,[1]Brokers!$B$9:$X$66,23,0)</f>
        <v>0</v>
      </c>
      <c r="I50" s="19">
        <f>VLOOKUP(B50,[1]Brokers!$B$9:$M$66,12,0)</f>
        <v>0</v>
      </c>
      <c r="J50" s="19">
        <f>VLOOKUP($B50,[1]Brokers!$B$9:$R$66,16,0)</f>
        <v>0</v>
      </c>
      <c r="K50" s="19">
        <f>VLOOKUP(B50,[1]Brokers!$B$9:$S$66,18,0)</f>
        <v>0</v>
      </c>
      <c r="L50" s="20">
        <f t="shared" si="3"/>
        <v>0</v>
      </c>
      <c r="M50" s="21">
        <f t="shared" si="4"/>
        <v>0</v>
      </c>
      <c r="N50" s="22" t="e">
        <f t="shared" si="5"/>
        <v>#DIV/0!</v>
      </c>
      <c r="O50" s="21">
        <f>VLOOKUP(B50,[2]Brokers!$B$9:$AA$66,26,0)</f>
        <v>0</v>
      </c>
      <c r="P50" s="4"/>
    </row>
    <row r="51" spans="1:16" s="1" customFormat="1" ht="15.75" x14ac:dyDescent="0.25">
      <c r="A51" s="14">
        <v>49</v>
      </c>
      <c r="B51" s="15" t="s">
        <v>51</v>
      </c>
      <c r="C51" s="16" t="s">
        <v>51</v>
      </c>
      <c r="D51" s="17" t="s">
        <v>3</v>
      </c>
      <c r="E51" s="18"/>
      <c r="F51" s="18"/>
      <c r="G51" s="19">
        <f>VLOOKUP(B51,[1]Brokers!$B$9:$Z$71,7,0)</f>
        <v>0</v>
      </c>
      <c r="H51" s="19">
        <f>VLOOKUP(B51,[1]Brokers!$B$9:$X$66,23,0)</f>
        <v>0</v>
      </c>
      <c r="I51" s="19">
        <f>VLOOKUP(B51,[1]Brokers!$B$9:$M$66,12,0)</f>
        <v>0</v>
      </c>
      <c r="J51" s="19">
        <f>VLOOKUP($B51,[1]Brokers!$B$9:$R$66,16,0)</f>
        <v>0</v>
      </c>
      <c r="K51" s="19">
        <f>VLOOKUP(B51,[1]Brokers!$B$9:$S$66,18,0)</f>
        <v>0</v>
      </c>
      <c r="L51" s="20">
        <f t="shared" si="3"/>
        <v>0</v>
      </c>
      <c r="M51" s="21">
        <f t="shared" si="4"/>
        <v>0</v>
      </c>
      <c r="N51" s="22" t="e">
        <f t="shared" si="5"/>
        <v>#DIV/0!</v>
      </c>
      <c r="O51" s="21">
        <f>VLOOKUP(B51,[2]Brokers!$B$9:$AA$66,26,0)</f>
        <v>0</v>
      </c>
      <c r="P51" s="4"/>
    </row>
    <row r="52" spans="1:16" s="1" customFormat="1" ht="15.75" x14ac:dyDescent="0.25">
      <c r="A52" s="14">
        <v>50</v>
      </c>
      <c r="B52" s="15" t="s">
        <v>52</v>
      </c>
      <c r="C52" s="16" t="s">
        <v>119</v>
      </c>
      <c r="D52" s="17" t="s">
        <v>3</v>
      </c>
      <c r="E52" s="18"/>
      <c r="F52" s="18"/>
      <c r="G52" s="19">
        <f>VLOOKUP(B52,[1]Brokers!$B$9:$Z$71,7,0)</f>
        <v>0</v>
      </c>
      <c r="H52" s="19">
        <f>VLOOKUP(B52,[1]Brokers!$B$9:$X$66,23,0)</f>
        <v>0</v>
      </c>
      <c r="I52" s="19">
        <f>VLOOKUP(B52,[1]Brokers!$B$9:$M$66,12,0)</f>
        <v>0</v>
      </c>
      <c r="J52" s="19">
        <f>VLOOKUP($B52,[1]Brokers!$B$9:$R$66,16,0)</f>
        <v>0</v>
      </c>
      <c r="K52" s="19">
        <f>VLOOKUP(B52,[1]Brokers!$B$9:$S$66,18,0)</f>
        <v>0</v>
      </c>
      <c r="L52" s="20">
        <f t="shared" si="3"/>
        <v>0</v>
      </c>
      <c r="M52" s="21">
        <f t="shared" si="4"/>
        <v>0</v>
      </c>
      <c r="N52" s="22" t="e">
        <f t="shared" si="5"/>
        <v>#DIV/0!</v>
      </c>
      <c r="O52" s="21">
        <f>VLOOKUP(B52,[2]Brokers!$B$9:$AA$66,26,0)</f>
        <v>0</v>
      </c>
      <c r="P52" s="4"/>
    </row>
    <row r="53" spans="1:16" s="1" customFormat="1" ht="15.75" x14ac:dyDescent="0.25">
      <c r="A53" s="14">
        <v>51</v>
      </c>
      <c r="B53" s="15" t="s">
        <v>53</v>
      </c>
      <c r="C53" s="16" t="s">
        <v>53</v>
      </c>
      <c r="D53" s="17" t="s">
        <v>3</v>
      </c>
      <c r="E53" s="18"/>
      <c r="F53" s="18"/>
      <c r="G53" s="19">
        <f>VLOOKUP(B53,[1]Brokers!$B$9:$Z$71,7,0)</f>
        <v>0</v>
      </c>
      <c r="H53" s="19">
        <f>VLOOKUP(B53,[1]Brokers!$B$9:$X$66,23,0)</f>
        <v>0</v>
      </c>
      <c r="I53" s="19">
        <f>VLOOKUP(B53,[1]Brokers!$B$9:$M$66,12,0)</f>
        <v>0</v>
      </c>
      <c r="J53" s="19">
        <f>VLOOKUP($B53,[1]Brokers!$B$9:$R$66,16,0)</f>
        <v>0</v>
      </c>
      <c r="K53" s="19">
        <f>VLOOKUP(B53,[1]Brokers!$B$9:$S$66,18,0)</f>
        <v>0</v>
      </c>
      <c r="L53" s="20">
        <f t="shared" si="3"/>
        <v>0</v>
      </c>
      <c r="M53" s="21">
        <f t="shared" si="4"/>
        <v>0</v>
      </c>
      <c r="N53" s="22" t="e">
        <f t="shared" si="5"/>
        <v>#DIV/0!</v>
      </c>
      <c r="O53" s="21">
        <f>VLOOKUP(B53,[2]Brokers!$B$9:$AA$66,26,0)</f>
        <v>0</v>
      </c>
      <c r="P53" s="4"/>
    </row>
    <row r="54" spans="1:16" s="1" customFormat="1" ht="15.75" x14ac:dyDescent="0.25">
      <c r="A54" s="14">
        <v>52</v>
      </c>
      <c r="B54" s="15" t="s">
        <v>54</v>
      </c>
      <c r="C54" s="16" t="s">
        <v>120</v>
      </c>
      <c r="D54" s="17" t="s">
        <v>3</v>
      </c>
      <c r="E54" s="18"/>
      <c r="F54" s="18"/>
      <c r="G54" s="19">
        <f>VLOOKUP(B54,[1]Brokers!$B$9:$Z$71,7,0)</f>
        <v>0</v>
      </c>
      <c r="H54" s="19">
        <f>VLOOKUP(B54,[1]Brokers!$B$9:$X$66,23,0)</f>
        <v>0</v>
      </c>
      <c r="I54" s="19">
        <f>VLOOKUP(B54,[1]Brokers!$B$9:$M$66,12,0)</f>
        <v>0</v>
      </c>
      <c r="J54" s="19">
        <f>VLOOKUP($B54,[1]Brokers!$B$9:$R$66,16,0)</f>
        <v>0</v>
      </c>
      <c r="K54" s="19">
        <f>VLOOKUP(B54,[1]Brokers!$B$9:$S$66,18,0)</f>
        <v>0</v>
      </c>
      <c r="L54" s="20">
        <f t="shared" si="3"/>
        <v>0</v>
      </c>
      <c r="M54" s="21">
        <f t="shared" si="4"/>
        <v>0</v>
      </c>
      <c r="N54" s="22" t="e">
        <f t="shared" si="5"/>
        <v>#DIV/0!</v>
      </c>
      <c r="O54" s="21">
        <f>VLOOKUP(B54,[2]Brokers!$B$9:$AA$66,26,0)</f>
        <v>0</v>
      </c>
      <c r="P54" s="4"/>
    </row>
    <row r="55" spans="1:16" s="1" customFormat="1" ht="15.75" x14ac:dyDescent="0.25">
      <c r="A55" s="14">
        <v>53</v>
      </c>
      <c r="B55" s="15" t="s">
        <v>55</v>
      </c>
      <c r="C55" s="16" t="s">
        <v>55</v>
      </c>
      <c r="D55" s="17" t="s">
        <v>3</v>
      </c>
      <c r="E55" s="18"/>
      <c r="F55" s="18"/>
      <c r="G55" s="19">
        <f>VLOOKUP(B55,[1]Brokers!$B$9:$Z$71,7,0)</f>
        <v>0</v>
      </c>
      <c r="H55" s="19">
        <f>VLOOKUP(B55,[1]Brokers!$B$9:$X$66,23,0)</f>
        <v>0</v>
      </c>
      <c r="I55" s="19">
        <f>VLOOKUP(B55,[1]Brokers!$B$9:$M$66,12,0)</f>
        <v>0</v>
      </c>
      <c r="J55" s="19">
        <f>VLOOKUP($B55,[1]Brokers!$B$9:$R$66,16,0)</f>
        <v>0</v>
      </c>
      <c r="K55" s="19">
        <f>VLOOKUP(B55,[1]Brokers!$B$9:$S$66,18,0)</f>
        <v>0</v>
      </c>
      <c r="L55" s="20">
        <f t="shared" si="3"/>
        <v>0</v>
      </c>
      <c r="M55" s="21">
        <f t="shared" si="4"/>
        <v>0</v>
      </c>
      <c r="N55" s="22" t="e">
        <f t="shared" si="5"/>
        <v>#DIV/0!</v>
      </c>
      <c r="O55" s="21">
        <f>VLOOKUP(B55,[2]Brokers!$B$9:$AA$66,26,0)</f>
        <v>0</v>
      </c>
      <c r="P55" s="4"/>
    </row>
    <row r="56" spans="1:16" s="1" customFormat="1" ht="15.75" x14ac:dyDescent="0.25">
      <c r="A56" s="14">
        <v>54</v>
      </c>
      <c r="B56" s="15" t="s">
        <v>56</v>
      </c>
      <c r="C56" s="16" t="s">
        <v>121</v>
      </c>
      <c r="D56" s="17" t="s">
        <v>3</v>
      </c>
      <c r="E56" s="18"/>
      <c r="F56" s="18"/>
      <c r="G56" s="19">
        <f>VLOOKUP(B56,[1]Brokers!$B$9:$Z$71,7,0)</f>
        <v>0</v>
      </c>
      <c r="H56" s="19">
        <f>VLOOKUP(B56,[1]Brokers!$B$9:$X$66,23,0)</f>
        <v>0</v>
      </c>
      <c r="I56" s="19">
        <f>VLOOKUP(B56,[1]Brokers!$B$9:$M$66,12,0)</f>
        <v>0</v>
      </c>
      <c r="J56" s="19">
        <f>VLOOKUP($B56,[1]Brokers!$B$9:$R$66,16,0)</f>
        <v>0</v>
      </c>
      <c r="K56" s="19">
        <f>VLOOKUP(B56,[1]Brokers!$B$9:$S$66,18,0)</f>
        <v>0</v>
      </c>
      <c r="L56" s="20">
        <f t="shared" si="3"/>
        <v>0</v>
      </c>
      <c r="M56" s="21">
        <f t="shared" si="4"/>
        <v>0</v>
      </c>
      <c r="N56" s="22" t="e">
        <f t="shared" si="5"/>
        <v>#DIV/0!</v>
      </c>
      <c r="O56" s="21">
        <f>VLOOKUP(B56,[2]Brokers!$B$9:$AA$66,26,0)</f>
        <v>0</v>
      </c>
      <c r="P56" s="4"/>
    </row>
    <row r="57" spans="1:16" s="1" customFormat="1" ht="15.75" x14ac:dyDescent="0.25">
      <c r="A57" s="14">
        <v>55</v>
      </c>
      <c r="B57" s="15" t="s">
        <v>57</v>
      </c>
      <c r="C57" s="16" t="s">
        <v>122</v>
      </c>
      <c r="D57" s="17" t="s">
        <v>3</v>
      </c>
      <c r="E57" s="18"/>
      <c r="F57" s="18"/>
      <c r="G57" s="19">
        <f>VLOOKUP(B57,[1]Brokers!$B$9:$Z$71,7,0)</f>
        <v>0</v>
      </c>
      <c r="H57" s="19">
        <f>VLOOKUP(B57,[1]Brokers!$B$9:$X$66,23,0)</f>
        <v>0</v>
      </c>
      <c r="I57" s="19">
        <f>VLOOKUP(B57,[1]Brokers!$B$9:$M$66,12,0)</f>
        <v>0</v>
      </c>
      <c r="J57" s="19">
        <f>VLOOKUP($B57,[1]Brokers!$B$9:$R$66,16,0)</f>
        <v>0</v>
      </c>
      <c r="K57" s="19">
        <f>VLOOKUP(B57,[1]Brokers!$B$9:$S$66,18,0)</f>
        <v>0</v>
      </c>
      <c r="L57" s="20">
        <f t="shared" si="3"/>
        <v>0</v>
      </c>
      <c r="M57" s="21">
        <f t="shared" si="4"/>
        <v>0</v>
      </c>
      <c r="N57" s="22" t="e">
        <f t="shared" si="5"/>
        <v>#DIV/0!</v>
      </c>
      <c r="O57" s="21">
        <f>VLOOKUP(B57,[2]Brokers!$B$9:$AA$66,26,0)</f>
        <v>0</v>
      </c>
      <c r="P57" s="4"/>
    </row>
    <row r="58" spans="1:16" s="1" customFormat="1" ht="15.75" x14ac:dyDescent="0.25">
      <c r="A58" s="14">
        <v>56</v>
      </c>
      <c r="B58" s="15" t="s">
        <v>58</v>
      </c>
      <c r="C58" s="16" t="s">
        <v>123</v>
      </c>
      <c r="D58" s="17" t="s">
        <v>3</v>
      </c>
      <c r="E58" s="18"/>
      <c r="F58" s="18"/>
      <c r="G58" s="19">
        <f>VLOOKUP(B58,[1]Brokers!$B$9:$Z$71,7,0)</f>
        <v>0</v>
      </c>
      <c r="H58" s="19">
        <f>VLOOKUP(B58,[1]Brokers!$B$9:$X$66,23,0)</f>
        <v>0</v>
      </c>
      <c r="I58" s="19">
        <f>VLOOKUP(B58,[1]Brokers!$B$9:$M$66,12,0)</f>
        <v>0</v>
      </c>
      <c r="J58" s="19">
        <f>VLOOKUP($B58,[1]Brokers!$B$9:$R$66,16,0)</f>
        <v>0</v>
      </c>
      <c r="K58" s="19">
        <f>VLOOKUP(B58,[1]Brokers!$B$9:$S$66,18,0)</f>
        <v>0</v>
      </c>
      <c r="L58" s="20">
        <f t="shared" si="3"/>
        <v>0</v>
      </c>
      <c r="M58" s="21">
        <f t="shared" si="4"/>
        <v>0</v>
      </c>
      <c r="N58" s="22" t="e">
        <f t="shared" si="5"/>
        <v>#DIV/0!</v>
      </c>
      <c r="O58" s="21">
        <f>VLOOKUP(B58,[2]Brokers!$B$9:$AA$66,26,0)</f>
        <v>0</v>
      </c>
      <c r="P58" s="25"/>
    </row>
    <row r="59" spans="1:16" s="1" customFormat="1" ht="15.75" x14ac:dyDescent="0.25">
      <c r="A59" s="14">
        <v>57</v>
      </c>
      <c r="B59" s="15" t="s">
        <v>59</v>
      </c>
      <c r="C59" s="16" t="s">
        <v>124</v>
      </c>
      <c r="D59" s="17" t="s">
        <v>3</v>
      </c>
      <c r="E59" s="18" t="s">
        <v>3</v>
      </c>
      <c r="F59" s="18"/>
      <c r="G59" s="19">
        <f>VLOOKUP(B59,[1]Brokers!$B$9:$Z$71,7,0)</f>
        <v>0</v>
      </c>
      <c r="H59" s="19">
        <f>VLOOKUP(B59,[1]Brokers!$B$9:$X$66,23,0)</f>
        <v>0</v>
      </c>
      <c r="I59" s="19">
        <f>VLOOKUP(B59,[1]Brokers!$B$9:$M$66,12,0)</f>
        <v>0</v>
      </c>
      <c r="J59" s="19">
        <f>VLOOKUP($B59,[1]Brokers!$B$9:$R$66,16,0)</f>
        <v>0</v>
      </c>
      <c r="K59" s="19">
        <f>VLOOKUP(B59,[1]Brokers!$B$9:$S$66,18,0)</f>
        <v>0</v>
      </c>
      <c r="L59" s="20">
        <f t="shared" si="3"/>
        <v>0</v>
      </c>
      <c r="M59" s="21">
        <f t="shared" si="4"/>
        <v>0</v>
      </c>
      <c r="N59" s="22" t="e">
        <f t="shared" si="5"/>
        <v>#DIV/0!</v>
      </c>
      <c r="O59" s="21">
        <f>VLOOKUP(B59,[2]Brokers!$B$9:$AA$66,26,0)</f>
        <v>0</v>
      </c>
      <c r="P59" s="25"/>
    </row>
    <row r="60" spans="1:16" s="1" customFormat="1" ht="15.75" x14ac:dyDescent="0.25">
      <c r="A60" s="14">
        <v>58</v>
      </c>
      <c r="B60" s="15" t="s">
        <v>60</v>
      </c>
      <c r="C60" s="16" t="s">
        <v>125</v>
      </c>
      <c r="D60" s="17" t="s">
        <v>3</v>
      </c>
      <c r="E60" s="18"/>
      <c r="F60" s="18" t="s">
        <v>3</v>
      </c>
      <c r="G60" s="19">
        <f>VLOOKUP(B60,[1]Brokers!$B$9:$Z$71,7,0)</f>
        <v>0</v>
      </c>
      <c r="H60" s="19">
        <f>VLOOKUP(B60,[1]Brokers!$B$9:$X$66,23,0)</f>
        <v>0</v>
      </c>
      <c r="I60" s="19">
        <f>VLOOKUP(B60,[1]Brokers!$B$9:$M$66,12,0)</f>
        <v>0</v>
      </c>
      <c r="J60" s="19">
        <f>VLOOKUP($B60,[1]Brokers!$B$9:$R$66,16,0)</f>
        <v>0</v>
      </c>
      <c r="K60" s="19">
        <f>VLOOKUP(B60,[1]Brokers!$B$9:$S$66,18,0)</f>
        <v>0</v>
      </c>
      <c r="L60" s="20">
        <f t="shared" si="3"/>
        <v>0</v>
      </c>
      <c r="M60" s="21">
        <f t="shared" si="4"/>
        <v>0</v>
      </c>
      <c r="N60" s="22" t="e">
        <f t="shared" si="5"/>
        <v>#DIV/0!</v>
      </c>
      <c r="O60" s="21">
        <f>VLOOKUP(B60,[2]Brokers!$B$9:$AA$66,26,0)</f>
        <v>0</v>
      </c>
      <c r="P60" s="25"/>
    </row>
  </sheetData>
  <sortState ref="A3:O60">
    <sortCondition descending="1" ref="M3:M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"/>
  <sheetViews>
    <sheetView workbookViewId="0">
      <selection activeCell="M3" sqref="M3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38.5703125" bestFit="1" customWidth="1"/>
    <col min="4" max="6" width="3.7109375" customWidth="1"/>
    <col min="7" max="7" width="16.85546875" bestFit="1" customWidth="1"/>
    <col min="8" max="8" width="18.7109375" bestFit="1" customWidth="1"/>
    <col min="9" max="10" width="5.5703125" bestFit="1" customWidth="1"/>
    <col min="11" max="11" width="18.7109375" bestFit="1" customWidth="1"/>
    <col min="12" max="13" width="19.5703125" bestFit="1" customWidth="1"/>
    <col min="14" max="14" width="8.42578125" bestFit="1" customWidth="1"/>
    <col min="15" max="15" width="19.5703125" bestFit="1" customWidth="1"/>
  </cols>
  <sheetData>
    <row r="3" spans="1:16" s="1" customFormat="1" ht="15.75" x14ac:dyDescent="0.25">
      <c r="A3" s="14">
        <v>13</v>
      </c>
      <c r="B3" s="15" t="s">
        <v>15</v>
      </c>
      <c r="C3" s="16" t="s">
        <v>87</v>
      </c>
      <c r="D3" s="17" t="s">
        <v>3</v>
      </c>
      <c r="E3" s="18"/>
      <c r="F3" s="18"/>
      <c r="G3" s="19">
        <f>VLOOKUP(B3,[1]Brokers!$B$9:$Z$71,7,0)</f>
        <v>0</v>
      </c>
      <c r="H3" s="19">
        <f>VLOOKUP(B3,[1]Brokers!$B$9:$X$66,23,0)</f>
        <v>0</v>
      </c>
      <c r="I3" s="19">
        <f>VLOOKUP(B3,[1]Brokers!$B$9:$M$66,12,0)</f>
        <v>0</v>
      </c>
      <c r="J3" s="19">
        <f>VLOOKUP($B3,[1]Brokers!$B$9:$R$66,16,0)</f>
        <v>0</v>
      </c>
      <c r="K3" s="19">
        <f>VLOOKUP(B3,[1]Brokers!$B$9:$S$66,18,0)</f>
        <v>0</v>
      </c>
      <c r="L3" s="20">
        <f t="shared" ref="L3:L34" si="0">G3+H3+I3+J3+K3</f>
        <v>0</v>
      </c>
      <c r="M3" s="21">
        <f t="shared" ref="M3:M34" si="1">L3+O3</f>
        <v>0</v>
      </c>
      <c r="N3" s="22" t="e">
        <f t="shared" ref="N3:N34" si="2">M3/$M$74</f>
        <v>#DIV/0!</v>
      </c>
      <c r="O3" s="21">
        <f>VLOOKUP(B3,[2]Brokers!$B$9:$AA$66,26,0)</f>
        <v>0</v>
      </c>
      <c r="P3" s="4"/>
    </row>
    <row r="4" spans="1:16" s="1" customFormat="1" ht="15.75" x14ac:dyDescent="0.25">
      <c r="A4" s="14">
        <v>26</v>
      </c>
      <c r="B4" s="15" t="s">
        <v>28</v>
      </c>
      <c r="C4" s="16" t="s">
        <v>100</v>
      </c>
      <c r="D4" s="17" t="s">
        <v>3</v>
      </c>
      <c r="E4" s="18" t="s">
        <v>3</v>
      </c>
      <c r="F4" s="18"/>
      <c r="G4" s="19">
        <f>VLOOKUP(B4,[1]Brokers!$B$9:$Z$71,7,0)</f>
        <v>0</v>
      </c>
      <c r="H4" s="19">
        <f>VLOOKUP(B4,[1]Brokers!$B$9:$X$66,23,0)</f>
        <v>0</v>
      </c>
      <c r="I4" s="19">
        <f>VLOOKUP(B4,[1]Brokers!$B$9:$M$66,12,0)</f>
        <v>0</v>
      </c>
      <c r="J4" s="19">
        <f>VLOOKUP($B4,[1]Brokers!$B$9:$R$66,16,0)</f>
        <v>0</v>
      </c>
      <c r="K4" s="19">
        <f>VLOOKUP(B4,[1]Brokers!$B$9:$S$66,18,0)</f>
        <v>0</v>
      </c>
      <c r="L4" s="20">
        <f t="shared" si="0"/>
        <v>0</v>
      </c>
      <c r="M4" s="21">
        <f t="shared" si="1"/>
        <v>0</v>
      </c>
      <c r="N4" s="22" t="e">
        <f t="shared" si="2"/>
        <v>#DIV/0!</v>
      </c>
      <c r="O4" s="21">
        <f>VLOOKUP(B4,[2]Brokers!$B$9:$AA$66,26,0)</f>
        <v>0</v>
      </c>
      <c r="P4" s="4"/>
    </row>
    <row r="5" spans="1:16" s="8" customFormat="1" ht="15.75" x14ac:dyDescent="0.25">
      <c r="A5" s="14">
        <v>32</v>
      </c>
      <c r="B5" s="15" t="s">
        <v>34</v>
      </c>
      <c r="C5" s="16" t="s">
        <v>106</v>
      </c>
      <c r="D5" s="17" t="s">
        <v>3</v>
      </c>
      <c r="E5" s="18" t="s">
        <v>3</v>
      </c>
      <c r="F5" s="18" t="s">
        <v>3</v>
      </c>
      <c r="G5" s="19">
        <f>VLOOKUP(B5,[1]Brokers!$B$9:$Z$71,7,0)</f>
        <v>0</v>
      </c>
      <c r="H5" s="19">
        <f>VLOOKUP(B5,[1]Brokers!$B$9:$X$66,23,0)</f>
        <v>0</v>
      </c>
      <c r="I5" s="19">
        <f>VLOOKUP(B5,[1]Brokers!$B$9:$M$66,12,0)</f>
        <v>0</v>
      </c>
      <c r="J5" s="19">
        <f>VLOOKUP($B5,[1]Brokers!$B$9:$R$66,16,0)</f>
        <v>0</v>
      </c>
      <c r="K5" s="19">
        <f>VLOOKUP(B5,[1]Brokers!$B$9:$S$66,18,0)</f>
        <v>0</v>
      </c>
      <c r="L5" s="20">
        <f t="shared" si="0"/>
        <v>0</v>
      </c>
      <c r="M5" s="21">
        <f t="shared" si="1"/>
        <v>0</v>
      </c>
      <c r="N5" s="22" t="e">
        <f t="shared" si="2"/>
        <v>#DIV/0!</v>
      </c>
      <c r="O5" s="21">
        <f>VLOOKUP(B5,[2]Brokers!$B$9:$AA$66,26,0)</f>
        <v>0</v>
      </c>
      <c r="P5" s="10"/>
    </row>
    <row r="6" spans="1:16" s="1" customFormat="1" ht="15.75" x14ac:dyDescent="0.25">
      <c r="A6" s="14">
        <v>40</v>
      </c>
      <c r="B6" s="15" t="s">
        <v>42</v>
      </c>
      <c r="C6" s="16" t="s">
        <v>42</v>
      </c>
      <c r="D6" s="17" t="s">
        <v>3</v>
      </c>
      <c r="E6" s="18"/>
      <c r="F6" s="18"/>
      <c r="G6" s="19">
        <f>VLOOKUP(B6,[1]Brokers!$B$9:$Z$71,7,0)</f>
        <v>0</v>
      </c>
      <c r="H6" s="19">
        <f>VLOOKUP(B6,[1]Brokers!$B$9:$X$66,23,0)</f>
        <v>0</v>
      </c>
      <c r="I6" s="19">
        <f>VLOOKUP(B6,[1]Brokers!$B$9:$M$66,12,0)</f>
        <v>0</v>
      </c>
      <c r="J6" s="19">
        <f>VLOOKUP($B6,[1]Brokers!$B$9:$R$66,16,0)</f>
        <v>0</v>
      </c>
      <c r="K6" s="19">
        <f>VLOOKUP(B6,[1]Brokers!$B$9:$S$66,18,0)</f>
        <v>0</v>
      </c>
      <c r="L6" s="20">
        <f t="shared" si="0"/>
        <v>0</v>
      </c>
      <c r="M6" s="21">
        <f t="shared" si="1"/>
        <v>0</v>
      </c>
      <c r="N6" s="22" t="e">
        <f t="shared" si="2"/>
        <v>#DIV/0!</v>
      </c>
      <c r="O6" s="21">
        <f>VLOOKUP(B6,[2]Brokers!$B$9:$AA$66,26,0)</f>
        <v>0</v>
      </c>
      <c r="P6" s="4"/>
    </row>
    <row r="7" spans="1:16" s="1" customFormat="1" ht="15.75" x14ac:dyDescent="0.25">
      <c r="A7" s="14">
        <v>41</v>
      </c>
      <c r="B7" s="15" t="s">
        <v>43</v>
      </c>
      <c r="C7" s="16" t="s">
        <v>113</v>
      </c>
      <c r="D7" s="17" t="s">
        <v>3</v>
      </c>
      <c r="E7" s="18"/>
      <c r="F7" s="18"/>
      <c r="G7" s="19">
        <f>VLOOKUP(B7,[1]Brokers!$B$9:$Z$71,7,0)</f>
        <v>0</v>
      </c>
      <c r="H7" s="19">
        <f>VLOOKUP(B7,[1]Brokers!$B$9:$X$66,23,0)</f>
        <v>0</v>
      </c>
      <c r="I7" s="19">
        <f>VLOOKUP(B7,[1]Brokers!$B$9:$M$66,12,0)</f>
        <v>0</v>
      </c>
      <c r="J7" s="19">
        <f>VLOOKUP($B7,[1]Brokers!$B$9:$R$66,16,0)</f>
        <v>0</v>
      </c>
      <c r="K7" s="19">
        <f>VLOOKUP(B7,[1]Brokers!$B$9:$S$66,18,0)</f>
        <v>0</v>
      </c>
      <c r="L7" s="20">
        <f t="shared" si="0"/>
        <v>0</v>
      </c>
      <c r="M7" s="21">
        <f t="shared" si="1"/>
        <v>0</v>
      </c>
      <c r="N7" s="22" t="e">
        <f t="shared" si="2"/>
        <v>#DIV/0!</v>
      </c>
      <c r="O7" s="21">
        <f>VLOOKUP(B7,[2]Brokers!$B$9:$AA$66,26,0)</f>
        <v>0</v>
      </c>
      <c r="P7" s="4"/>
    </row>
    <row r="8" spans="1:16" s="1" customFormat="1" ht="15.75" x14ac:dyDescent="0.25">
      <c r="A8" s="14">
        <v>42</v>
      </c>
      <c r="B8" s="15" t="s">
        <v>44</v>
      </c>
      <c r="C8" s="16" t="s">
        <v>114</v>
      </c>
      <c r="D8" s="17" t="s">
        <v>3</v>
      </c>
      <c r="E8" s="18" t="s">
        <v>3</v>
      </c>
      <c r="F8" s="18" t="s">
        <v>3</v>
      </c>
      <c r="G8" s="19">
        <f>VLOOKUP(B8,[1]Brokers!$B$9:$Z$71,7,0)</f>
        <v>0</v>
      </c>
      <c r="H8" s="19">
        <f>VLOOKUP(B8,[1]Brokers!$B$9:$X$66,23,0)</f>
        <v>0</v>
      </c>
      <c r="I8" s="19">
        <f>VLOOKUP(B8,[1]Brokers!$B$9:$M$66,12,0)</f>
        <v>0</v>
      </c>
      <c r="J8" s="19">
        <f>VLOOKUP($B8,[1]Brokers!$B$9:$R$66,16,0)</f>
        <v>0</v>
      </c>
      <c r="K8" s="19">
        <f>VLOOKUP(B8,[1]Brokers!$B$9:$S$66,18,0)</f>
        <v>0</v>
      </c>
      <c r="L8" s="20">
        <f t="shared" si="0"/>
        <v>0</v>
      </c>
      <c r="M8" s="21">
        <f t="shared" si="1"/>
        <v>0</v>
      </c>
      <c r="N8" s="22" t="e">
        <f t="shared" si="2"/>
        <v>#DIV/0!</v>
      </c>
      <c r="O8" s="21">
        <f>VLOOKUP(B8,[2]Brokers!$B$9:$AA$66,26,0)</f>
        <v>0</v>
      </c>
      <c r="P8" s="4"/>
    </row>
    <row r="9" spans="1:16" s="1" customFormat="1" ht="15.75" x14ac:dyDescent="0.25">
      <c r="A9" s="14">
        <v>44</v>
      </c>
      <c r="B9" s="15" t="s">
        <v>46</v>
      </c>
      <c r="C9" s="16" t="s">
        <v>116</v>
      </c>
      <c r="D9" s="17" t="s">
        <v>3</v>
      </c>
      <c r="E9" s="18"/>
      <c r="F9" s="18"/>
      <c r="G9" s="19">
        <f>VLOOKUP(B9,[1]Brokers!$B$9:$Z$71,7,0)</f>
        <v>0</v>
      </c>
      <c r="H9" s="19">
        <f>VLOOKUP(B9,[1]Brokers!$B$9:$X$66,23,0)</f>
        <v>0</v>
      </c>
      <c r="I9" s="19">
        <f>VLOOKUP(B9,[1]Brokers!$B$9:$M$66,12,0)</f>
        <v>0</v>
      </c>
      <c r="J9" s="19">
        <f>VLOOKUP($B9,[1]Brokers!$B$9:$R$66,16,0)</f>
        <v>0</v>
      </c>
      <c r="K9" s="19">
        <f>VLOOKUP(B9,[1]Brokers!$B$9:$S$66,18,0)</f>
        <v>0</v>
      </c>
      <c r="L9" s="20">
        <f t="shared" si="0"/>
        <v>0</v>
      </c>
      <c r="M9" s="21">
        <f t="shared" si="1"/>
        <v>0</v>
      </c>
      <c r="N9" s="22" t="e">
        <f t="shared" si="2"/>
        <v>#DIV/0!</v>
      </c>
      <c r="O9" s="21">
        <f>VLOOKUP(B9,[2]Brokers!$B$9:$AA$66,26,0)</f>
        <v>0</v>
      </c>
      <c r="P9" s="4"/>
    </row>
    <row r="10" spans="1:16" s="1" customFormat="1" ht="15.75" x14ac:dyDescent="0.25">
      <c r="A10" s="14">
        <v>45</v>
      </c>
      <c r="B10" s="15" t="s">
        <v>47</v>
      </c>
      <c r="C10" s="16" t="s">
        <v>117</v>
      </c>
      <c r="D10" s="17" t="s">
        <v>3</v>
      </c>
      <c r="E10" s="18" t="s">
        <v>3</v>
      </c>
      <c r="F10" s="18"/>
      <c r="G10" s="19">
        <f>VLOOKUP(B10,[1]Brokers!$B$9:$Z$71,7,0)</f>
        <v>0</v>
      </c>
      <c r="H10" s="19">
        <f>VLOOKUP(B10,[1]Brokers!$B$9:$X$66,23,0)</f>
        <v>0</v>
      </c>
      <c r="I10" s="19">
        <f>VLOOKUP(B10,[1]Brokers!$B$9:$M$66,12,0)</f>
        <v>0</v>
      </c>
      <c r="J10" s="19">
        <f>VLOOKUP($B10,[1]Brokers!$B$9:$R$66,16,0)</f>
        <v>0</v>
      </c>
      <c r="K10" s="19">
        <f>VLOOKUP(B10,[1]Brokers!$B$9:$S$66,18,0)</f>
        <v>0</v>
      </c>
      <c r="L10" s="20">
        <f t="shared" si="0"/>
        <v>0</v>
      </c>
      <c r="M10" s="21">
        <f t="shared" si="1"/>
        <v>0</v>
      </c>
      <c r="N10" s="22" t="e">
        <f t="shared" si="2"/>
        <v>#DIV/0!</v>
      </c>
      <c r="O10" s="21">
        <f>VLOOKUP(B10,[2]Brokers!$B$9:$AA$66,26,0)</f>
        <v>0</v>
      </c>
      <c r="P10" s="4"/>
    </row>
    <row r="11" spans="1:16" s="1" customFormat="1" ht="15.75" x14ac:dyDescent="0.25">
      <c r="A11" s="14">
        <v>46</v>
      </c>
      <c r="B11" s="15" t="s">
        <v>48</v>
      </c>
      <c r="C11" s="16" t="s">
        <v>48</v>
      </c>
      <c r="D11" s="17" t="s">
        <v>3</v>
      </c>
      <c r="E11" s="18"/>
      <c r="F11" s="18"/>
      <c r="G11" s="19">
        <f>VLOOKUP(B11,[1]Brokers!$B$9:$Z$71,7,0)</f>
        <v>0</v>
      </c>
      <c r="H11" s="19">
        <f>VLOOKUP(B11,[1]Brokers!$B$9:$X$66,23,0)</f>
        <v>0</v>
      </c>
      <c r="I11" s="19">
        <f>VLOOKUP(B11,[1]Brokers!$B$9:$M$66,12,0)</f>
        <v>0</v>
      </c>
      <c r="J11" s="19">
        <f>VLOOKUP($B11,[1]Brokers!$B$9:$R$66,16,0)</f>
        <v>0</v>
      </c>
      <c r="K11" s="19">
        <f>VLOOKUP(B11,[1]Brokers!$B$9:$S$66,18,0)</f>
        <v>0</v>
      </c>
      <c r="L11" s="20">
        <f t="shared" si="0"/>
        <v>0</v>
      </c>
      <c r="M11" s="21">
        <f t="shared" si="1"/>
        <v>0</v>
      </c>
      <c r="N11" s="22" t="e">
        <f t="shared" si="2"/>
        <v>#DIV/0!</v>
      </c>
      <c r="O11" s="21">
        <f>VLOOKUP(B11,[2]Brokers!$B$9:$AA$66,26,0)</f>
        <v>0</v>
      </c>
      <c r="P11" s="4"/>
    </row>
    <row r="12" spans="1:16" s="1" customFormat="1" ht="15.75" x14ac:dyDescent="0.25">
      <c r="A12" s="14">
        <v>47</v>
      </c>
      <c r="B12" s="15" t="s">
        <v>49</v>
      </c>
      <c r="C12" s="16" t="s">
        <v>49</v>
      </c>
      <c r="D12" s="17" t="s">
        <v>3</v>
      </c>
      <c r="E12" s="17" t="s">
        <v>3</v>
      </c>
      <c r="F12" s="18"/>
      <c r="G12" s="19">
        <f>VLOOKUP(B12,[1]Brokers!$B$9:$Z$71,7,0)</f>
        <v>0</v>
      </c>
      <c r="H12" s="19">
        <f>VLOOKUP(B12,[1]Brokers!$B$9:$X$66,23,0)</f>
        <v>0</v>
      </c>
      <c r="I12" s="19">
        <f>VLOOKUP(B12,[1]Brokers!$B$9:$M$66,12,0)</f>
        <v>0</v>
      </c>
      <c r="J12" s="19">
        <f>VLOOKUP($B12,[1]Brokers!$B$9:$R$66,16,0)</f>
        <v>0</v>
      </c>
      <c r="K12" s="19">
        <f>VLOOKUP(B12,[1]Brokers!$B$9:$S$66,18,0)</f>
        <v>0</v>
      </c>
      <c r="L12" s="20">
        <f t="shared" si="0"/>
        <v>0</v>
      </c>
      <c r="M12" s="21">
        <f t="shared" si="1"/>
        <v>0</v>
      </c>
      <c r="N12" s="22" t="e">
        <f t="shared" si="2"/>
        <v>#DIV/0!</v>
      </c>
      <c r="O12" s="21">
        <f>VLOOKUP(B12,[2]Brokers!$B$9:$AA$66,26,0)</f>
        <v>0</v>
      </c>
    </row>
    <row r="13" spans="1:16" s="1" customFormat="1" ht="15.75" x14ac:dyDescent="0.25">
      <c r="A13" s="14">
        <v>48</v>
      </c>
      <c r="B13" s="15" t="s">
        <v>50</v>
      </c>
      <c r="C13" s="16" t="s">
        <v>118</v>
      </c>
      <c r="D13" s="17" t="s">
        <v>3</v>
      </c>
      <c r="E13" s="18"/>
      <c r="F13" s="18"/>
      <c r="G13" s="19">
        <f>VLOOKUP(B13,[1]Brokers!$B$9:$Z$71,7,0)</f>
        <v>0</v>
      </c>
      <c r="H13" s="19">
        <f>VLOOKUP(B13,[1]Brokers!$B$9:$X$66,23,0)</f>
        <v>0</v>
      </c>
      <c r="I13" s="19">
        <f>VLOOKUP(B13,[1]Brokers!$B$9:$M$66,12,0)</f>
        <v>0</v>
      </c>
      <c r="J13" s="19">
        <f>VLOOKUP($B13,[1]Brokers!$B$9:$R$66,16,0)</f>
        <v>0</v>
      </c>
      <c r="K13" s="19">
        <f>VLOOKUP(B13,[1]Brokers!$B$9:$S$66,18,0)</f>
        <v>0</v>
      </c>
      <c r="L13" s="20">
        <f t="shared" si="0"/>
        <v>0</v>
      </c>
      <c r="M13" s="21">
        <f t="shared" si="1"/>
        <v>0</v>
      </c>
      <c r="N13" s="22" t="e">
        <f t="shared" si="2"/>
        <v>#DIV/0!</v>
      </c>
      <c r="O13" s="21">
        <f>VLOOKUP(B13,[2]Brokers!$B$9:$AA$66,26,0)</f>
        <v>0</v>
      </c>
      <c r="P13" s="4"/>
    </row>
    <row r="14" spans="1:16" s="1" customFormat="1" ht="15.75" x14ac:dyDescent="0.25">
      <c r="A14" s="14">
        <v>49</v>
      </c>
      <c r="B14" s="15" t="s">
        <v>51</v>
      </c>
      <c r="C14" s="16" t="s">
        <v>51</v>
      </c>
      <c r="D14" s="17" t="s">
        <v>3</v>
      </c>
      <c r="E14" s="18"/>
      <c r="F14" s="18"/>
      <c r="G14" s="19">
        <f>VLOOKUP(B14,[1]Brokers!$B$9:$Z$71,7,0)</f>
        <v>0</v>
      </c>
      <c r="H14" s="19">
        <f>VLOOKUP(B14,[1]Brokers!$B$9:$X$66,23,0)</f>
        <v>0</v>
      </c>
      <c r="I14" s="19">
        <f>VLOOKUP(B14,[1]Brokers!$B$9:$M$66,12,0)</f>
        <v>0</v>
      </c>
      <c r="J14" s="19">
        <f>VLOOKUP($B14,[1]Brokers!$B$9:$R$66,16,0)</f>
        <v>0</v>
      </c>
      <c r="K14" s="19">
        <f>VLOOKUP(B14,[1]Brokers!$B$9:$S$66,18,0)</f>
        <v>0</v>
      </c>
      <c r="L14" s="20">
        <f t="shared" si="0"/>
        <v>0</v>
      </c>
      <c r="M14" s="21">
        <f t="shared" si="1"/>
        <v>0</v>
      </c>
      <c r="N14" s="22" t="e">
        <f t="shared" si="2"/>
        <v>#DIV/0!</v>
      </c>
      <c r="O14" s="21">
        <f>VLOOKUP(B14,[2]Brokers!$B$9:$AA$66,26,0)</f>
        <v>0</v>
      </c>
      <c r="P14" s="4"/>
    </row>
    <row r="15" spans="1:16" s="1" customFormat="1" ht="15.75" x14ac:dyDescent="0.25">
      <c r="A15" s="14">
        <v>50</v>
      </c>
      <c r="B15" s="15" t="s">
        <v>52</v>
      </c>
      <c r="C15" s="16" t="s">
        <v>119</v>
      </c>
      <c r="D15" s="17" t="s">
        <v>3</v>
      </c>
      <c r="E15" s="18"/>
      <c r="F15" s="18"/>
      <c r="G15" s="19">
        <f>VLOOKUP(B15,[1]Brokers!$B$9:$Z$71,7,0)</f>
        <v>0</v>
      </c>
      <c r="H15" s="19">
        <f>VLOOKUP(B15,[1]Brokers!$B$9:$X$66,23,0)</f>
        <v>0</v>
      </c>
      <c r="I15" s="19">
        <f>VLOOKUP(B15,[1]Brokers!$B$9:$M$66,12,0)</f>
        <v>0</v>
      </c>
      <c r="J15" s="19">
        <f>VLOOKUP($B15,[1]Brokers!$B$9:$R$66,16,0)</f>
        <v>0</v>
      </c>
      <c r="K15" s="19">
        <f>VLOOKUP(B15,[1]Brokers!$B$9:$S$66,18,0)</f>
        <v>0</v>
      </c>
      <c r="L15" s="20">
        <f t="shared" si="0"/>
        <v>0</v>
      </c>
      <c r="M15" s="21">
        <f t="shared" si="1"/>
        <v>0</v>
      </c>
      <c r="N15" s="22" t="e">
        <f t="shared" si="2"/>
        <v>#DIV/0!</v>
      </c>
      <c r="O15" s="21">
        <f>VLOOKUP(B15,[2]Brokers!$B$9:$AA$66,26,0)</f>
        <v>0</v>
      </c>
      <c r="P15" s="4"/>
    </row>
    <row r="16" spans="1:16" s="1" customFormat="1" ht="15.75" x14ac:dyDescent="0.25">
      <c r="A16" s="14">
        <v>51</v>
      </c>
      <c r="B16" s="15" t="s">
        <v>53</v>
      </c>
      <c r="C16" s="16" t="s">
        <v>53</v>
      </c>
      <c r="D16" s="17" t="s">
        <v>3</v>
      </c>
      <c r="E16" s="18"/>
      <c r="F16" s="18"/>
      <c r="G16" s="19">
        <f>VLOOKUP(B16,[1]Brokers!$B$9:$Z$71,7,0)</f>
        <v>0</v>
      </c>
      <c r="H16" s="19">
        <f>VLOOKUP(B16,[1]Brokers!$B$9:$X$66,23,0)</f>
        <v>0</v>
      </c>
      <c r="I16" s="19">
        <f>VLOOKUP(B16,[1]Brokers!$B$9:$M$66,12,0)</f>
        <v>0</v>
      </c>
      <c r="J16" s="19">
        <f>VLOOKUP($B16,[1]Brokers!$B$9:$R$66,16,0)</f>
        <v>0</v>
      </c>
      <c r="K16" s="19">
        <f>VLOOKUP(B16,[1]Brokers!$B$9:$S$66,18,0)</f>
        <v>0</v>
      </c>
      <c r="L16" s="20">
        <f t="shared" si="0"/>
        <v>0</v>
      </c>
      <c r="M16" s="21">
        <f t="shared" si="1"/>
        <v>0</v>
      </c>
      <c r="N16" s="22" t="e">
        <f t="shared" si="2"/>
        <v>#DIV/0!</v>
      </c>
      <c r="O16" s="21">
        <f>VLOOKUP(B16,[2]Brokers!$B$9:$AA$66,26,0)</f>
        <v>0</v>
      </c>
      <c r="P16" s="4"/>
    </row>
    <row r="17" spans="1:16" s="1" customFormat="1" ht="15.75" x14ac:dyDescent="0.25">
      <c r="A17" s="14">
        <v>52</v>
      </c>
      <c r="B17" s="15" t="s">
        <v>54</v>
      </c>
      <c r="C17" s="16" t="s">
        <v>120</v>
      </c>
      <c r="D17" s="17" t="s">
        <v>3</v>
      </c>
      <c r="E17" s="18"/>
      <c r="F17" s="18"/>
      <c r="G17" s="19">
        <f>VLOOKUP(B17,[1]Brokers!$B$9:$Z$71,7,0)</f>
        <v>0</v>
      </c>
      <c r="H17" s="19">
        <f>VLOOKUP(B17,[1]Brokers!$B$9:$X$66,23,0)</f>
        <v>0</v>
      </c>
      <c r="I17" s="19">
        <f>VLOOKUP(B17,[1]Brokers!$B$9:$M$66,12,0)</f>
        <v>0</v>
      </c>
      <c r="J17" s="19">
        <f>VLOOKUP($B17,[1]Brokers!$B$9:$R$66,16,0)</f>
        <v>0</v>
      </c>
      <c r="K17" s="19">
        <f>VLOOKUP(B17,[1]Brokers!$B$9:$S$66,18,0)</f>
        <v>0</v>
      </c>
      <c r="L17" s="20">
        <f t="shared" si="0"/>
        <v>0</v>
      </c>
      <c r="M17" s="21">
        <f t="shared" si="1"/>
        <v>0</v>
      </c>
      <c r="N17" s="22" t="e">
        <f t="shared" si="2"/>
        <v>#DIV/0!</v>
      </c>
      <c r="O17" s="21">
        <f>VLOOKUP(B17,[2]Brokers!$B$9:$AA$66,26,0)</f>
        <v>0</v>
      </c>
      <c r="P17" s="4"/>
    </row>
    <row r="18" spans="1:16" s="1" customFormat="1" ht="15.75" x14ac:dyDescent="0.25">
      <c r="A18" s="14">
        <v>53</v>
      </c>
      <c r="B18" s="15" t="s">
        <v>55</v>
      </c>
      <c r="C18" s="16" t="s">
        <v>55</v>
      </c>
      <c r="D18" s="17" t="s">
        <v>3</v>
      </c>
      <c r="E18" s="18"/>
      <c r="F18" s="18"/>
      <c r="G18" s="19">
        <f>VLOOKUP(B18,[1]Brokers!$B$9:$Z$71,7,0)</f>
        <v>0</v>
      </c>
      <c r="H18" s="19">
        <f>VLOOKUP(B18,[1]Brokers!$B$9:$X$66,23,0)</f>
        <v>0</v>
      </c>
      <c r="I18" s="19">
        <f>VLOOKUP(B18,[1]Brokers!$B$9:$M$66,12,0)</f>
        <v>0</v>
      </c>
      <c r="J18" s="19">
        <f>VLOOKUP($B18,[1]Brokers!$B$9:$R$66,16,0)</f>
        <v>0</v>
      </c>
      <c r="K18" s="19">
        <f>VLOOKUP(B18,[1]Brokers!$B$9:$S$66,18,0)</f>
        <v>0</v>
      </c>
      <c r="L18" s="20">
        <f t="shared" si="0"/>
        <v>0</v>
      </c>
      <c r="M18" s="21">
        <f t="shared" si="1"/>
        <v>0</v>
      </c>
      <c r="N18" s="22" t="e">
        <f t="shared" si="2"/>
        <v>#DIV/0!</v>
      </c>
      <c r="O18" s="21">
        <f>VLOOKUP(B18,[2]Brokers!$B$9:$AA$66,26,0)</f>
        <v>0</v>
      </c>
      <c r="P18" s="4"/>
    </row>
    <row r="19" spans="1:16" s="1" customFormat="1" ht="15.75" x14ac:dyDescent="0.25">
      <c r="A19" s="14">
        <v>54</v>
      </c>
      <c r="B19" s="15" t="s">
        <v>56</v>
      </c>
      <c r="C19" s="16" t="s">
        <v>121</v>
      </c>
      <c r="D19" s="17" t="s">
        <v>3</v>
      </c>
      <c r="E19" s="18"/>
      <c r="F19" s="18"/>
      <c r="G19" s="19">
        <f>VLOOKUP(B19,[1]Brokers!$B$9:$Z$71,7,0)</f>
        <v>0</v>
      </c>
      <c r="H19" s="19">
        <f>VLOOKUP(B19,[1]Brokers!$B$9:$X$66,23,0)</f>
        <v>0</v>
      </c>
      <c r="I19" s="19">
        <f>VLOOKUP(B19,[1]Brokers!$B$9:$M$66,12,0)</f>
        <v>0</v>
      </c>
      <c r="J19" s="19">
        <f>VLOOKUP($B19,[1]Brokers!$B$9:$R$66,16,0)</f>
        <v>0</v>
      </c>
      <c r="K19" s="19">
        <f>VLOOKUP(B19,[1]Brokers!$B$9:$S$66,18,0)</f>
        <v>0</v>
      </c>
      <c r="L19" s="20">
        <f t="shared" si="0"/>
        <v>0</v>
      </c>
      <c r="M19" s="21">
        <f t="shared" si="1"/>
        <v>0</v>
      </c>
      <c r="N19" s="22" t="e">
        <f t="shared" si="2"/>
        <v>#DIV/0!</v>
      </c>
      <c r="O19" s="21">
        <f>VLOOKUP(B19,[2]Brokers!$B$9:$AA$66,26,0)</f>
        <v>0</v>
      </c>
      <c r="P19" s="4"/>
    </row>
    <row r="20" spans="1:16" s="1" customFormat="1" ht="15.75" x14ac:dyDescent="0.25">
      <c r="A20" s="14">
        <v>55</v>
      </c>
      <c r="B20" s="15" t="s">
        <v>57</v>
      </c>
      <c r="C20" s="16" t="s">
        <v>122</v>
      </c>
      <c r="D20" s="17" t="s">
        <v>3</v>
      </c>
      <c r="E20" s="18"/>
      <c r="F20" s="18"/>
      <c r="G20" s="19">
        <f>VLOOKUP(B20,[1]Brokers!$B$9:$Z$71,7,0)</f>
        <v>0</v>
      </c>
      <c r="H20" s="19">
        <f>VLOOKUP(B20,[1]Brokers!$B$9:$X$66,23,0)</f>
        <v>0</v>
      </c>
      <c r="I20" s="19">
        <f>VLOOKUP(B20,[1]Brokers!$B$9:$M$66,12,0)</f>
        <v>0</v>
      </c>
      <c r="J20" s="19">
        <f>VLOOKUP($B20,[1]Brokers!$B$9:$R$66,16,0)</f>
        <v>0</v>
      </c>
      <c r="K20" s="19">
        <f>VLOOKUP(B20,[1]Brokers!$B$9:$S$66,18,0)</f>
        <v>0</v>
      </c>
      <c r="L20" s="20">
        <f t="shared" si="0"/>
        <v>0</v>
      </c>
      <c r="M20" s="21">
        <f t="shared" si="1"/>
        <v>0</v>
      </c>
      <c r="N20" s="22" t="e">
        <f t="shared" si="2"/>
        <v>#DIV/0!</v>
      </c>
      <c r="O20" s="21">
        <f>VLOOKUP(B20,[2]Brokers!$B$9:$AA$66,26,0)</f>
        <v>0</v>
      </c>
      <c r="P20" s="4"/>
    </row>
    <row r="21" spans="1:16" s="1" customFormat="1" ht="15.75" x14ac:dyDescent="0.25">
      <c r="A21" s="14">
        <v>56</v>
      </c>
      <c r="B21" s="15" t="s">
        <v>58</v>
      </c>
      <c r="C21" s="16" t="s">
        <v>123</v>
      </c>
      <c r="D21" s="17" t="s">
        <v>3</v>
      </c>
      <c r="E21" s="18"/>
      <c r="F21" s="18"/>
      <c r="G21" s="19">
        <f>VLOOKUP(B21,[1]Brokers!$B$9:$Z$71,7,0)</f>
        <v>0</v>
      </c>
      <c r="H21" s="19">
        <f>VLOOKUP(B21,[1]Brokers!$B$9:$X$66,23,0)</f>
        <v>0</v>
      </c>
      <c r="I21" s="19">
        <f>VLOOKUP(B21,[1]Brokers!$B$9:$M$66,12,0)</f>
        <v>0</v>
      </c>
      <c r="J21" s="19">
        <f>VLOOKUP($B21,[1]Brokers!$B$9:$R$66,16,0)</f>
        <v>0</v>
      </c>
      <c r="K21" s="19">
        <f>VLOOKUP(B21,[1]Brokers!$B$9:$S$66,18,0)</f>
        <v>0</v>
      </c>
      <c r="L21" s="20">
        <f t="shared" si="0"/>
        <v>0</v>
      </c>
      <c r="M21" s="21">
        <f t="shared" si="1"/>
        <v>0</v>
      </c>
      <c r="N21" s="22" t="e">
        <f t="shared" si="2"/>
        <v>#DIV/0!</v>
      </c>
      <c r="O21" s="21">
        <f>VLOOKUP(B21,[2]Brokers!$B$9:$AA$66,26,0)</f>
        <v>0</v>
      </c>
      <c r="P21" s="4"/>
    </row>
    <row r="22" spans="1:16" s="1" customFormat="1" ht="15.75" x14ac:dyDescent="0.25">
      <c r="A22" s="14">
        <v>57</v>
      </c>
      <c r="B22" s="15" t="s">
        <v>59</v>
      </c>
      <c r="C22" s="16" t="s">
        <v>124</v>
      </c>
      <c r="D22" s="17" t="s">
        <v>3</v>
      </c>
      <c r="E22" s="18" t="s">
        <v>3</v>
      </c>
      <c r="F22" s="18"/>
      <c r="G22" s="19">
        <f>VLOOKUP(B22,[1]Brokers!$B$9:$Z$71,7,0)</f>
        <v>0</v>
      </c>
      <c r="H22" s="19">
        <f>VLOOKUP(B22,[1]Brokers!$B$9:$X$66,23,0)</f>
        <v>0</v>
      </c>
      <c r="I22" s="19">
        <f>VLOOKUP(B22,[1]Brokers!$B$9:$M$66,12,0)</f>
        <v>0</v>
      </c>
      <c r="J22" s="19">
        <f>VLOOKUP($B22,[1]Brokers!$B$9:$R$66,16,0)</f>
        <v>0</v>
      </c>
      <c r="K22" s="19">
        <f>VLOOKUP(B22,[1]Brokers!$B$9:$S$66,18,0)</f>
        <v>0</v>
      </c>
      <c r="L22" s="20">
        <f t="shared" si="0"/>
        <v>0</v>
      </c>
      <c r="M22" s="21">
        <f t="shared" si="1"/>
        <v>0</v>
      </c>
      <c r="N22" s="22" t="e">
        <f t="shared" si="2"/>
        <v>#DIV/0!</v>
      </c>
      <c r="O22" s="21">
        <f>VLOOKUP(B22,[2]Brokers!$B$9:$AA$66,26,0)</f>
        <v>0</v>
      </c>
      <c r="P22" s="4"/>
    </row>
    <row r="23" spans="1:16" s="1" customFormat="1" ht="15.75" x14ac:dyDescent="0.25">
      <c r="A23" s="14">
        <v>58</v>
      </c>
      <c r="B23" s="15" t="s">
        <v>60</v>
      </c>
      <c r="C23" s="16" t="s">
        <v>125</v>
      </c>
      <c r="D23" s="17" t="s">
        <v>3</v>
      </c>
      <c r="E23" s="18"/>
      <c r="F23" s="18" t="s">
        <v>3</v>
      </c>
      <c r="G23" s="19">
        <f>VLOOKUP(B23,[1]Brokers!$B$9:$Z$71,7,0)</f>
        <v>0</v>
      </c>
      <c r="H23" s="19">
        <f>VLOOKUP(B23,[1]Brokers!$B$9:$X$66,23,0)</f>
        <v>0</v>
      </c>
      <c r="I23" s="19">
        <f>VLOOKUP(B23,[1]Brokers!$B$9:$M$66,12,0)</f>
        <v>0</v>
      </c>
      <c r="J23" s="19">
        <f>VLOOKUP($B23,[1]Brokers!$B$9:$R$66,16,0)</f>
        <v>0</v>
      </c>
      <c r="K23" s="19">
        <f>VLOOKUP(B23,[1]Brokers!$B$9:$S$66,18,0)</f>
        <v>0</v>
      </c>
      <c r="L23" s="20">
        <f t="shared" si="0"/>
        <v>0</v>
      </c>
      <c r="M23" s="21">
        <f t="shared" si="1"/>
        <v>0</v>
      </c>
      <c r="N23" s="22" t="e">
        <f t="shared" si="2"/>
        <v>#DIV/0!</v>
      </c>
      <c r="O23" s="21">
        <f>VLOOKUP(B23,[2]Brokers!$B$9:$AA$66,26,0)</f>
        <v>0</v>
      </c>
      <c r="P23" s="4"/>
    </row>
    <row r="24" spans="1:16" s="1" customFormat="1" ht="15.75" x14ac:dyDescent="0.25">
      <c r="A24" s="14">
        <v>24</v>
      </c>
      <c r="B24" s="15" t="s">
        <v>26</v>
      </c>
      <c r="C24" s="16" t="s">
        <v>98</v>
      </c>
      <c r="D24" s="17" t="s">
        <v>3</v>
      </c>
      <c r="E24" s="18"/>
      <c r="F24" s="18"/>
      <c r="G24" s="19">
        <f>VLOOKUP(B24,[1]Brokers!$B$9:$Z$71,7,0)</f>
        <v>250955</v>
      </c>
      <c r="H24" s="19">
        <f>VLOOKUP(B24,[1]Brokers!$B$9:$X$66,23,0)</f>
        <v>0</v>
      </c>
      <c r="I24" s="19">
        <f>VLOOKUP(B24,[1]Brokers!$B$9:$M$66,12,0)</f>
        <v>0</v>
      </c>
      <c r="J24" s="19">
        <f>VLOOKUP($B24,[1]Brokers!$B$9:$R$66,16,0)</f>
        <v>0</v>
      </c>
      <c r="K24" s="19">
        <f>VLOOKUP(B24,[1]Brokers!$B$9:$S$66,18,0)</f>
        <v>0</v>
      </c>
      <c r="L24" s="20">
        <f t="shared" si="0"/>
        <v>250955</v>
      </c>
      <c r="M24" s="21">
        <f t="shared" si="1"/>
        <v>490547</v>
      </c>
      <c r="N24" s="22" t="e">
        <f t="shared" si="2"/>
        <v>#DIV/0!</v>
      </c>
      <c r="O24" s="21">
        <f>VLOOKUP(B24,[2]Brokers!$B$9:$AA$66,26,0)</f>
        <v>239592</v>
      </c>
      <c r="P24" s="4"/>
    </row>
    <row r="25" spans="1:16" s="1" customFormat="1" ht="15.75" x14ac:dyDescent="0.25">
      <c r="A25" s="14">
        <v>39</v>
      </c>
      <c r="B25" s="15" t="s">
        <v>41</v>
      </c>
      <c r="C25" s="16" t="s">
        <v>112</v>
      </c>
      <c r="D25" s="17" t="s">
        <v>3</v>
      </c>
      <c r="E25" s="18"/>
      <c r="F25" s="18"/>
      <c r="G25" s="19">
        <f>VLOOKUP(B25,[1]Brokers!$B$9:$Z$71,7,0)</f>
        <v>429200</v>
      </c>
      <c r="H25" s="19">
        <f>VLOOKUP(B25,[1]Brokers!$B$9:$X$66,23,0)</f>
        <v>0</v>
      </c>
      <c r="I25" s="19">
        <f>VLOOKUP(B25,[1]Brokers!$B$9:$M$66,12,0)</f>
        <v>0</v>
      </c>
      <c r="J25" s="19">
        <f>VLOOKUP($B25,[1]Brokers!$B$9:$R$66,16,0)</f>
        <v>0</v>
      </c>
      <c r="K25" s="19">
        <f>VLOOKUP(B25,[1]Brokers!$B$9:$S$66,18,0)</f>
        <v>0</v>
      </c>
      <c r="L25" s="20">
        <f t="shared" si="0"/>
        <v>429200</v>
      </c>
      <c r="M25" s="21">
        <f t="shared" si="1"/>
        <v>726414.5</v>
      </c>
      <c r="N25" s="22" t="e">
        <f t="shared" si="2"/>
        <v>#DIV/0!</v>
      </c>
      <c r="O25" s="21">
        <f>VLOOKUP(B25,[2]Brokers!$B$9:$AA$66,26,0)</f>
        <v>297214.5</v>
      </c>
      <c r="P25" s="4"/>
    </row>
    <row r="26" spans="1:16" s="1" customFormat="1" ht="15.75" x14ac:dyDescent="0.25">
      <c r="A26" s="14">
        <v>43</v>
      </c>
      <c r="B26" s="15" t="s">
        <v>45</v>
      </c>
      <c r="C26" s="16" t="s">
        <v>115</v>
      </c>
      <c r="D26" s="17" t="s">
        <v>3</v>
      </c>
      <c r="E26" s="18"/>
      <c r="F26" s="18"/>
      <c r="G26" s="19">
        <f>VLOOKUP(B26,[1]Brokers!$B$9:$Z$71,7,0)</f>
        <v>0</v>
      </c>
      <c r="H26" s="19">
        <f>VLOOKUP(B26,[1]Brokers!$B$9:$X$66,23,0)</f>
        <v>0</v>
      </c>
      <c r="I26" s="19">
        <f>VLOOKUP(B26,[1]Brokers!$B$9:$M$66,12,0)</f>
        <v>0</v>
      </c>
      <c r="J26" s="19">
        <f>VLOOKUP($B26,[1]Brokers!$B$9:$R$66,16,0)</f>
        <v>0</v>
      </c>
      <c r="K26" s="19">
        <f>VLOOKUP(B26,[1]Brokers!$B$9:$S$66,18,0)</f>
        <v>748424</v>
      </c>
      <c r="L26" s="20">
        <f t="shared" si="0"/>
        <v>748424</v>
      </c>
      <c r="M26" s="21">
        <f t="shared" si="1"/>
        <v>748424</v>
      </c>
      <c r="N26" s="22" t="e">
        <f t="shared" si="2"/>
        <v>#DIV/0!</v>
      </c>
      <c r="O26" s="21">
        <f>VLOOKUP(B26,[2]Brokers!$B$9:$AA$66,26,0)</f>
        <v>0</v>
      </c>
      <c r="P26" s="4"/>
    </row>
    <row r="27" spans="1:16" s="1" customFormat="1" ht="15.75" x14ac:dyDescent="0.25">
      <c r="A27" s="14">
        <v>11</v>
      </c>
      <c r="B27" s="15" t="s">
        <v>13</v>
      </c>
      <c r="C27" s="16" t="s">
        <v>86</v>
      </c>
      <c r="D27" s="17" t="s">
        <v>3</v>
      </c>
      <c r="E27" s="18" t="s">
        <v>3</v>
      </c>
      <c r="F27" s="18"/>
      <c r="G27" s="19">
        <f>VLOOKUP(B27,[1]Brokers!$B$9:$Z$71,7,0)</f>
        <v>787305</v>
      </c>
      <c r="H27" s="19">
        <f>VLOOKUP(B27,[1]Brokers!$B$9:$X$66,23,0)</f>
        <v>0</v>
      </c>
      <c r="I27" s="19">
        <f>VLOOKUP(B27,[1]Brokers!$B$9:$M$66,12,0)</f>
        <v>0</v>
      </c>
      <c r="J27" s="19">
        <f>VLOOKUP($B27,[1]Brokers!$B$9:$R$66,16,0)</f>
        <v>0</v>
      </c>
      <c r="K27" s="19">
        <f>VLOOKUP(B27,[1]Brokers!$B$9:$S$66,18,0)</f>
        <v>0</v>
      </c>
      <c r="L27" s="20">
        <f t="shared" si="0"/>
        <v>787305</v>
      </c>
      <c r="M27" s="21">
        <f t="shared" si="1"/>
        <v>787305</v>
      </c>
      <c r="N27" s="22" t="e">
        <f t="shared" si="2"/>
        <v>#DIV/0!</v>
      </c>
      <c r="O27" s="21">
        <f>VLOOKUP(B27,[2]Brokers!$B$9:$AA$66,26,0)</f>
        <v>0</v>
      </c>
      <c r="P27" s="4"/>
    </row>
    <row r="28" spans="1:16" s="1" customFormat="1" ht="15.75" x14ac:dyDescent="0.25">
      <c r="A28" s="14">
        <v>30</v>
      </c>
      <c r="B28" s="15" t="s">
        <v>32</v>
      </c>
      <c r="C28" s="16" t="s">
        <v>104</v>
      </c>
      <c r="D28" s="17" t="s">
        <v>3</v>
      </c>
      <c r="E28" s="18" t="s">
        <v>3</v>
      </c>
      <c r="F28" s="18" t="s">
        <v>3</v>
      </c>
      <c r="G28" s="19">
        <f>VLOOKUP(B28,[1]Brokers!$B$9:$Z$71,7,0)</f>
        <v>0</v>
      </c>
      <c r="H28" s="19">
        <f>VLOOKUP(B28,[1]Brokers!$B$9:$X$66,23,0)</f>
        <v>0</v>
      </c>
      <c r="I28" s="19">
        <f>VLOOKUP(B28,[1]Brokers!$B$9:$M$66,12,0)</f>
        <v>0</v>
      </c>
      <c r="J28" s="19">
        <f>VLOOKUP($B28,[1]Brokers!$B$9:$R$66,16,0)</f>
        <v>0</v>
      </c>
      <c r="K28" s="19">
        <f>VLOOKUP(B28,[1]Brokers!$B$9:$S$66,18,0)</f>
        <v>0</v>
      </c>
      <c r="L28" s="20">
        <f t="shared" si="0"/>
        <v>0</v>
      </c>
      <c r="M28" s="21">
        <f t="shared" si="1"/>
        <v>1156040</v>
      </c>
      <c r="N28" s="22" t="e">
        <f t="shared" si="2"/>
        <v>#DIV/0!</v>
      </c>
      <c r="O28" s="21">
        <f>VLOOKUP(B28,[2]Brokers!$B$9:$AA$66,26,0)</f>
        <v>1156040</v>
      </c>
      <c r="P28" s="4"/>
    </row>
    <row r="29" spans="1:16" s="1" customFormat="1" ht="15.75" x14ac:dyDescent="0.25">
      <c r="A29" s="14">
        <v>36</v>
      </c>
      <c r="B29" s="15" t="s">
        <v>38</v>
      </c>
      <c r="C29" s="16" t="s">
        <v>110</v>
      </c>
      <c r="D29" s="17" t="s">
        <v>3</v>
      </c>
      <c r="E29" s="18"/>
      <c r="F29" s="18"/>
      <c r="G29" s="19">
        <f>VLOOKUP(B29,[1]Brokers!$B$9:$Z$71,7,0)</f>
        <v>1238700</v>
      </c>
      <c r="H29" s="19">
        <f>VLOOKUP(B29,[1]Brokers!$B$9:$X$66,23,0)</f>
        <v>0</v>
      </c>
      <c r="I29" s="19">
        <f>VLOOKUP(B29,[1]Brokers!$B$9:$M$66,12,0)</f>
        <v>0</v>
      </c>
      <c r="J29" s="19">
        <f>VLOOKUP($B29,[1]Brokers!$B$9:$R$66,16,0)</f>
        <v>0</v>
      </c>
      <c r="K29" s="19">
        <f>VLOOKUP(B29,[1]Brokers!$B$9:$S$66,18,0)</f>
        <v>0</v>
      </c>
      <c r="L29" s="20">
        <f t="shared" si="0"/>
        <v>1238700</v>
      </c>
      <c r="M29" s="21">
        <f t="shared" si="1"/>
        <v>2916000</v>
      </c>
      <c r="N29" s="22" t="e">
        <f t="shared" si="2"/>
        <v>#DIV/0!</v>
      </c>
      <c r="O29" s="21">
        <f>VLOOKUP(B29,[2]Brokers!$B$9:$AA$66,26,0)</f>
        <v>1677300</v>
      </c>
      <c r="P29" s="4"/>
    </row>
    <row r="30" spans="1:16" s="1" customFormat="1" ht="15.75" x14ac:dyDescent="0.25">
      <c r="A30" s="14">
        <v>34</v>
      </c>
      <c r="B30" s="15" t="s">
        <v>36</v>
      </c>
      <c r="C30" s="16" t="s">
        <v>108</v>
      </c>
      <c r="D30" s="17" t="s">
        <v>3</v>
      </c>
      <c r="E30" s="18"/>
      <c r="F30" s="18"/>
      <c r="G30" s="19">
        <f>VLOOKUP(B30,[1]Brokers!$B$9:$Z$71,7,0)</f>
        <v>0</v>
      </c>
      <c r="H30" s="19">
        <f>VLOOKUP(B30,[1]Brokers!$B$9:$X$66,23,0)</f>
        <v>0</v>
      </c>
      <c r="I30" s="19">
        <f>VLOOKUP(B30,[1]Brokers!$B$9:$M$66,12,0)</f>
        <v>0</v>
      </c>
      <c r="J30" s="19">
        <f>VLOOKUP($B30,[1]Brokers!$B$9:$R$66,16,0)</f>
        <v>0</v>
      </c>
      <c r="K30" s="19">
        <f>VLOOKUP(B30,[1]Brokers!$B$9:$S$66,18,0)</f>
        <v>0</v>
      </c>
      <c r="L30" s="20">
        <f t="shared" si="0"/>
        <v>0</v>
      </c>
      <c r="M30" s="21">
        <f t="shared" si="1"/>
        <v>3183285</v>
      </c>
      <c r="N30" s="22" t="e">
        <f t="shared" si="2"/>
        <v>#DIV/0!</v>
      </c>
      <c r="O30" s="21">
        <f>VLOOKUP(B30,[2]Brokers!$B$9:$AA$66,26,0)</f>
        <v>3183285</v>
      </c>
      <c r="P30" s="4"/>
    </row>
    <row r="31" spans="1:16" s="1" customFormat="1" ht="15.75" x14ac:dyDescent="0.25">
      <c r="A31" s="14">
        <v>38</v>
      </c>
      <c r="B31" s="15" t="s">
        <v>40</v>
      </c>
      <c r="C31" s="16" t="s">
        <v>40</v>
      </c>
      <c r="D31" s="17" t="s">
        <v>3</v>
      </c>
      <c r="E31" s="18" t="s">
        <v>3</v>
      </c>
      <c r="F31" s="18"/>
      <c r="G31" s="19">
        <f>VLOOKUP(B31,[1]Brokers!$B$9:$Z$71,7,0)</f>
        <v>3424400</v>
      </c>
      <c r="H31" s="19">
        <f>VLOOKUP(B31,[1]Brokers!$B$9:$X$66,23,0)</f>
        <v>0</v>
      </c>
      <c r="I31" s="19">
        <f>VLOOKUP(B31,[1]Brokers!$B$9:$M$66,12,0)</f>
        <v>0</v>
      </c>
      <c r="J31" s="19">
        <f>VLOOKUP($B31,[1]Brokers!$B$9:$R$66,16,0)</f>
        <v>0</v>
      </c>
      <c r="K31" s="19">
        <f>VLOOKUP(B31,[1]Brokers!$B$9:$S$66,18,0)</f>
        <v>0</v>
      </c>
      <c r="L31" s="20">
        <f t="shared" si="0"/>
        <v>3424400</v>
      </c>
      <c r="M31" s="21">
        <f t="shared" si="1"/>
        <v>3424400</v>
      </c>
      <c r="N31" s="22" t="e">
        <f t="shared" si="2"/>
        <v>#DIV/0!</v>
      </c>
      <c r="O31" s="21">
        <f>VLOOKUP(B31,[2]Brokers!$B$9:$AA$66,26,0)</f>
        <v>0</v>
      </c>
      <c r="P31" s="4"/>
    </row>
    <row r="32" spans="1:16" s="1" customFormat="1" ht="15.75" x14ac:dyDescent="0.25">
      <c r="A32" s="14">
        <v>29</v>
      </c>
      <c r="B32" s="15" t="s">
        <v>31</v>
      </c>
      <c r="C32" s="16" t="s">
        <v>103</v>
      </c>
      <c r="D32" s="17" t="s">
        <v>3</v>
      </c>
      <c r="E32" s="18"/>
      <c r="F32" s="18"/>
      <c r="G32" s="19">
        <f>VLOOKUP(B32,[1]Brokers!$B$9:$Z$71,7,0)</f>
        <v>1630512</v>
      </c>
      <c r="H32" s="19">
        <f>VLOOKUP(B32,[1]Brokers!$B$9:$X$66,23,0)</f>
        <v>0</v>
      </c>
      <c r="I32" s="19">
        <f>VLOOKUP(B32,[1]Brokers!$B$9:$M$66,12,0)</f>
        <v>0</v>
      </c>
      <c r="J32" s="19">
        <f>VLOOKUP($B32,[1]Brokers!$B$9:$R$66,16,0)</f>
        <v>0</v>
      </c>
      <c r="K32" s="19">
        <f>VLOOKUP(B32,[1]Brokers!$B$9:$S$66,18,0)</f>
        <v>0</v>
      </c>
      <c r="L32" s="20">
        <f t="shared" si="0"/>
        <v>1630512</v>
      </c>
      <c r="M32" s="21">
        <f t="shared" si="1"/>
        <v>4820442</v>
      </c>
      <c r="N32" s="22" t="e">
        <f t="shared" si="2"/>
        <v>#DIV/0!</v>
      </c>
      <c r="O32" s="21">
        <f>VLOOKUP(B32,[2]Brokers!$B$9:$AA$66,26,0)</f>
        <v>3189930</v>
      </c>
      <c r="P32" s="4"/>
    </row>
    <row r="33" spans="1:16" s="1" customFormat="1" ht="15.75" x14ac:dyDescent="0.25">
      <c r="A33" s="14">
        <v>37</v>
      </c>
      <c r="B33" s="15" t="s">
        <v>39</v>
      </c>
      <c r="C33" s="16" t="s">
        <v>111</v>
      </c>
      <c r="D33" s="17" t="s">
        <v>3</v>
      </c>
      <c r="E33" s="18"/>
      <c r="F33" s="18"/>
      <c r="G33" s="19">
        <f>VLOOKUP(B33,[1]Brokers!$B$9:$Z$71,7,0)</f>
        <v>1351785</v>
      </c>
      <c r="H33" s="19">
        <f>VLOOKUP(B33,[1]Brokers!$B$9:$X$66,23,0)</f>
        <v>0</v>
      </c>
      <c r="I33" s="19">
        <f>VLOOKUP(B33,[1]Brokers!$B$9:$M$66,12,0)</f>
        <v>0</v>
      </c>
      <c r="J33" s="19">
        <f>VLOOKUP($B33,[1]Brokers!$B$9:$R$66,16,0)</f>
        <v>0</v>
      </c>
      <c r="K33" s="19">
        <f>VLOOKUP(B33,[1]Brokers!$B$9:$S$66,18,0)</f>
        <v>0</v>
      </c>
      <c r="L33" s="20">
        <f t="shared" si="0"/>
        <v>1351785</v>
      </c>
      <c r="M33" s="21">
        <f t="shared" si="1"/>
        <v>6571053</v>
      </c>
      <c r="N33" s="22" t="e">
        <f t="shared" si="2"/>
        <v>#DIV/0!</v>
      </c>
      <c r="O33" s="21">
        <f>VLOOKUP(B33,[2]Brokers!$B$9:$AA$66,26,0)</f>
        <v>5219268</v>
      </c>
      <c r="P33" s="4"/>
    </row>
    <row r="34" spans="1:16" s="24" customFormat="1" ht="15.75" x14ac:dyDescent="0.25">
      <c r="A34" s="14">
        <v>22</v>
      </c>
      <c r="B34" s="15" t="s">
        <v>24</v>
      </c>
      <c r="C34" s="16" t="s">
        <v>96</v>
      </c>
      <c r="D34" s="17" t="s">
        <v>3</v>
      </c>
      <c r="E34" s="18"/>
      <c r="F34" s="18"/>
      <c r="G34" s="19">
        <f>VLOOKUP(B34,[1]Brokers!$B$9:$Z$71,7,0)</f>
        <v>3883190.9</v>
      </c>
      <c r="H34" s="19">
        <f>VLOOKUP(B34,[1]Brokers!$B$9:$X$66,23,0)</f>
        <v>0</v>
      </c>
      <c r="I34" s="19">
        <f>VLOOKUP(B34,[1]Brokers!$B$9:$M$66,12,0)</f>
        <v>0</v>
      </c>
      <c r="J34" s="19">
        <f>VLOOKUP($B34,[1]Brokers!$B$9:$R$66,16,0)</f>
        <v>0</v>
      </c>
      <c r="K34" s="19">
        <f>VLOOKUP(B34,[1]Brokers!$B$9:$S$66,18,0)</f>
        <v>1923740</v>
      </c>
      <c r="L34" s="20">
        <f t="shared" si="0"/>
        <v>5806930.9000000004</v>
      </c>
      <c r="M34" s="21">
        <f t="shared" si="1"/>
        <v>8069200.9000000004</v>
      </c>
      <c r="N34" s="22" t="e">
        <f t="shared" si="2"/>
        <v>#DIV/0!</v>
      </c>
      <c r="O34" s="21">
        <f>VLOOKUP(B34,[2]Brokers!$B$9:$AA$66,26,0)</f>
        <v>2262270</v>
      </c>
      <c r="P34" s="23"/>
    </row>
    <row r="35" spans="1:16" s="1" customFormat="1" ht="15.75" x14ac:dyDescent="0.25">
      <c r="A35" s="14">
        <v>33</v>
      </c>
      <c r="B35" s="15" t="s">
        <v>35</v>
      </c>
      <c r="C35" s="16" t="s">
        <v>107</v>
      </c>
      <c r="D35" s="17" t="s">
        <v>3</v>
      </c>
      <c r="E35" s="18"/>
      <c r="F35" s="18"/>
      <c r="G35" s="19">
        <f>VLOOKUP(B35,[1]Brokers!$B$9:$Z$71,7,0)</f>
        <v>1043394</v>
      </c>
      <c r="H35" s="19">
        <f>VLOOKUP(B35,[1]Brokers!$B$9:$X$66,23,0)</f>
        <v>0</v>
      </c>
      <c r="I35" s="19">
        <f>VLOOKUP(B35,[1]Brokers!$B$9:$M$66,12,0)</f>
        <v>0</v>
      </c>
      <c r="J35" s="19">
        <f>VLOOKUP($B35,[1]Brokers!$B$9:$R$66,16,0)</f>
        <v>0</v>
      </c>
      <c r="K35" s="19">
        <f>VLOOKUP(B35,[1]Brokers!$B$9:$S$66,18,0)</f>
        <v>0</v>
      </c>
      <c r="L35" s="20">
        <f t="shared" ref="L35:L60" si="3">G35+H35+I35+J35+K35</f>
        <v>1043394</v>
      </c>
      <c r="M35" s="21">
        <f t="shared" ref="M35:M60" si="4">L35+O35</f>
        <v>9471102.8000000007</v>
      </c>
      <c r="N35" s="22" t="e">
        <f t="shared" ref="N35:N60" si="5">M35/$M$74</f>
        <v>#DIV/0!</v>
      </c>
      <c r="O35" s="21">
        <f>VLOOKUP(B35,[2]Brokers!$B$9:$AA$66,26,0)</f>
        <v>8427708.8000000007</v>
      </c>
      <c r="P35" s="4"/>
    </row>
    <row r="36" spans="1:16" s="1" customFormat="1" ht="15.75" x14ac:dyDescent="0.25">
      <c r="A36" s="14">
        <v>35</v>
      </c>
      <c r="B36" s="15" t="s">
        <v>37</v>
      </c>
      <c r="C36" s="16" t="s">
        <v>109</v>
      </c>
      <c r="D36" s="17" t="s">
        <v>3</v>
      </c>
      <c r="E36" s="18"/>
      <c r="F36" s="18"/>
      <c r="G36" s="19">
        <f>VLOOKUP(B36,[1]Brokers!$B$9:$Z$71,7,0)</f>
        <v>4803935</v>
      </c>
      <c r="H36" s="19">
        <f>VLOOKUP(B36,[1]Brokers!$B$9:$X$66,23,0)</f>
        <v>0</v>
      </c>
      <c r="I36" s="19">
        <f>VLOOKUP(B36,[1]Brokers!$B$9:$M$66,12,0)</f>
        <v>0</v>
      </c>
      <c r="J36" s="19">
        <f>VLOOKUP($B36,[1]Brokers!$B$9:$R$66,16,0)</f>
        <v>0</v>
      </c>
      <c r="K36" s="19">
        <f>VLOOKUP(B36,[1]Brokers!$B$9:$S$66,18,0)</f>
        <v>0</v>
      </c>
      <c r="L36" s="20">
        <f t="shared" si="3"/>
        <v>4803935</v>
      </c>
      <c r="M36" s="21">
        <f t="shared" si="4"/>
        <v>12657403.91</v>
      </c>
      <c r="N36" s="22" t="e">
        <f t="shared" si="5"/>
        <v>#DIV/0!</v>
      </c>
      <c r="O36" s="21">
        <f>VLOOKUP(B36,[2]Brokers!$B$9:$AA$66,26,0)</f>
        <v>7853468.9100000001</v>
      </c>
      <c r="P36" s="4"/>
    </row>
    <row r="37" spans="1:16" s="1" customFormat="1" ht="15.75" x14ac:dyDescent="0.25">
      <c r="A37" s="14">
        <v>17</v>
      </c>
      <c r="B37" s="15" t="s">
        <v>19</v>
      </c>
      <c r="C37" s="16" t="s">
        <v>91</v>
      </c>
      <c r="D37" s="17" t="s">
        <v>3</v>
      </c>
      <c r="E37" s="18" t="s">
        <v>3</v>
      </c>
      <c r="F37" s="18" t="s">
        <v>3</v>
      </c>
      <c r="G37" s="19">
        <f>VLOOKUP(B37,[1]Brokers!$B$9:$Z$71,7,0)</f>
        <v>11778832</v>
      </c>
      <c r="H37" s="19">
        <f>VLOOKUP(B37,[1]Brokers!$B$9:$X$66,23,0)</f>
        <v>0</v>
      </c>
      <c r="I37" s="19">
        <f>VLOOKUP(B37,[1]Brokers!$B$9:$M$66,12,0)</f>
        <v>0</v>
      </c>
      <c r="J37" s="19">
        <f>VLOOKUP($B37,[1]Brokers!$B$9:$R$66,16,0)</f>
        <v>0</v>
      </c>
      <c r="K37" s="19">
        <f>VLOOKUP(B37,[1]Brokers!$B$9:$S$66,18,0)</f>
        <v>0</v>
      </c>
      <c r="L37" s="20">
        <f t="shared" si="3"/>
        <v>11778832</v>
      </c>
      <c r="M37" s="21">
        <f t="shared" si="4"/>
        <v>13617820</v>
      </c>
      <c r="N37" s="22" t="e">
        <f t="shared" si="5"/>
        <v>#DIV/0!</v>
      </c>
      <c r="O37" s="21">
        <f>VLOOKUP(B37,[2]Brokers!$B$9:$AA$66,26,0)</f>
        <v>1838988</v>
      </c>
      <c r="P37" s="4"/>
    </row>
    <row r="38" spans="1:16" s="1" customFormat="1" ht="15.75" x14ac:dyDescent="0.25">
      <c r="A38" s="14">
        <v>27</v>
      </c>
      <c r="B38" s="15" t="s">
        <v>29</v>
      </c>
      <c r="C38" s="16" t="s">
        <v>101</v>
      </c>
      <c r="D38" s="17" t="s">
        <v>3</v>
      </c>
      <c r="E38" s="18"/>
      <c r="F38" s="18"/>
      <c r="G38" s="19">
        <f>VLOOKUP(B38,[1]Brokers!$B$9:$Z$71,7,0)</f>
        <v>11500991</v>
      </c>
      <c r="H38" s="19">
        <f>VLOOKUP(B38,[1]Brokers!$B$9:$X$66,23,0)</f>
        <v>0</v>
      </c>
      <c r="I38" s="19">
        <f>VLOOKUP(B38,[1]Brokers!$B$9:$M$66,12,0)</f>
        <v>0</v>
      </c>
      <c r="J38" s="19">
        <f>VLOOKUP($B38,[1]Brokers!$B$9:$R$66,16,0)</f>
        <v>0</v>
      </c>
      <c r="K38" s="19">
        <f>VLOOKUP(B38,[1]Brokers!$B$9:$S$66,18,0)</f>
        <v>0</v>
      </c>
      <c r="L38" s="20">
        <f t="shared" si="3"/>
        <v>11500991</v>
      </c>
      <c r="M38" s="21">
        <f t="shared" si="4"/>
        <v>18053913</v>
      </c>
      <c r="N38" s="22" t="e">
        <f t="shared" si="5"/>
        <v>#DIV/0!</v>
      </c>
      <c r="O38" s="21">
        <f>VLOOKUP(B38,[2]Brokers!$B$9:$AA$66,26,0)</f>
        <v>6552922</v>
      </c>
      <c r="P38" s="4"/>
    </row>
    <row r="39" spans="1:16" s="1" customFormat="1" ht="15.75" x14ac:dyDescent="0.25">
      <c r="A39" s="14">
        <v>15</v>
      </c>
      <c r="B39" s="15" t="s">
        <v>17</v>
      </c>
      <c r="C39" s="16" t="s">
        <v>89</v>
      </c>
      <c r="D39" s="17" t="s">
        <v>3</v>
      </c>
      <c r="E39" s="18" t="s">
        <v>3</v>
      </c>
      <c r="F39" s="18"/>
      <c r="G39" s="19">
        <f>VLOOKUP(B39,[1]Brokers!$B$9:$Z$71,7,0)</f>
        <v>6543663</v>
      </c>
      <c r="H39" s="19">
        <f>VLOOKUP(B39,[1]Brokers!$B$9:$X$66,23,0)</f>
        <v>0</v>
      </c>
      <c r="I39" s="19">
        <f>VLOOKUP(B39,[1]Brokers!$B$9:$M$66,12,0)</f>
        <v>0</v>
      </c>
      <c r="J39" s="19">
        <f>VLOOKUP($B39,[1]Brokers!$B$9:$R$66,16,0)</f>
        <v>0</v>
      </c>
      <c r="K39" s="19">
        <f>VLOOKUP(B39,[1]Brokers!$B$9:$S$66,18,0)</f>
        <v>0</v>
      </c>
      <c r="L39" s="20">
        <f t="shared" si="3"/>
        <v>6543663</v>
      </c>
      <c r="M39" s="21">
        <f t="shared" si="4"/>
        <v>22946135</v>
      </c>
      <c r="N39" s="22" t="e">
        <f t="shared" si="5"/>
        <v>#DIV/0!</v>
      </c>
      <c r="O39" s="21">
        <f>VLOOKUP(B39,[2]Brokers!$B$9:$AA$66,26,0)</f>
        <v>16402472</v>
      </c>
      <c r="P39" s="4"/>
    </row>
    <row r="40" spans="1:16" s="1" customFormat="1" ht="15.75" x14ac:dyDescent="0.25">
      <c r="A40" s="14">
        <v>23</v>
      </c>
      <c r="B40" s="15" t="s">
        <v>25</v>
      </c>
      <c r="C40" s="16" t="s">
        <v>97</v>
      </c>
      <c r="D40" s="17" t="s">
        <v>3</v>
      </c>
      <c r="E40" s="18"/>
      <c r="F40" s="18"/>
      <c r="G40" s="19">
        <f>VLOOKUP(B40,[1]Brokers!$B$9:$Z$71,7,0)</f>
        <v>16415770.300000001</v>
      </c>
      <c r="H40" s="19">
        <f>VLOOKUP(B40,[1]Brokers!$B$9:$X$66,23,0)</f>
        <v>0</v>
      </c>
      <c r="I40" s="19">
        <f>VLOOKUP(B40,[1]Brokers!$B$9:$M$66,12,0)</f>
        <v>0</v>
      </c>
      <c r="J40" s="19">
        <f>VLOOKUP($B40,[1]Brokers!$B$9:$R$66,16,0)</f>
        <v>0</v>
      </c>
      <c r="K40" s="19">
        <f>VLOOKUP(B40,[1]Brokers!$B$9:$S$66,18,0)</f>
        <v>0</v>
      </c>
      <c r="L40" s="20">
        <f t="shared" si="3"/>
        <v>16415770.300000001</v>
      </c>
      <c r="M40" s="21">
        <f t="shared" si="4"/>
        <v>33377870.370000001</v>
      </c>
      <c r="N40" s="22" t="e">
        <f t="shared" si="5"/>
        <v>#DIV/0!</v>
      </c>
      <c r="O40" s="21">
        <f>VLOOKUP(B40,[2]Brokers!$B$9:$AA$66,26,0)</f>
        <v>16962100.07</v>
      </c>
      <c r="P40" s="4"/>
    </row>
    <row r="41" spans="1:16" s="1" customFormat="1" ht="15.75" x14ac:dyDescent="0.25">
      <c r="A41" s="14">
        <v>28</v>
      </c>
      <c r="B41" s="15" t="s">
        <v>30</v>
      </c>
      <c r="C41" s="16" t="s">
        <v>102</v>
      </c>
      <c r="D41" s="17" t="s">
        <v>3</v>
      </c>
      <c r="E41" s="18"/>
      <c r="F41" s="18"/>
      <c r="G41" s="19">
        <f>VLOOKUP(B41,[1]Brokers!$B$9:$Z$71,7,0)</f>
        <v>27452330.190000001</v>
      </c>
      <c r="H41" s="19">
        <f>VLOOKUP(B41,[1]Brokers!$B$9:$X$66,23,0)</f>
        <v>0</v>
      </c>
      <c r="I41" s="19">
        <f>VLOOKUP(B41,[1]Brokers!$B$9:$M$66,12,0)</f>
        <v>0</v>
      </c>
      <c r="J41" s="19">
        <f>VLOOKUP($B41,[1]Brokers!$B$9:$R$66,16,0)</f>
        <v>0</v>
      </c>
      <c r="K41" s="19">
        <f>VLOOKUP(B41,[1]Brokers!$B$9:$S$66,18,0)</f>
        <v>0</v>
      </c>
      <c r="L41" s="20">
        <f t="shared" si="3"/>
        <v>27452330.190000001</v>
      </c>
      <c r="M41" s="21">
        <f t="shared" si="4"/>
        <v>41036448.060000002</v>
      </c>
      <c r="N41" s="22" t="e">
        <f t="shared" si="5"/>
        <v>#DIV/0!</v>
      </c>
      <c r="O41" s="21">
        <f>VLOOKUP(B41,[2]Brokers!$B$9:$AA$66,26,0)</f>
        <v>13584117.869999999</v>
      </c>
      <c r="P41" s="4"/>
    </row>
    <row r="42" spans="1:16" s="1" customFormat="1" ht="15.75" x14ac:dyDescent="0.25">
      <c r="A42" s="14">
        <v>25</v>
      </c>
      <c r="B42" s="15" t="s">
        <v>27</v>
      </c>
      <c r="C42" s="16" t="s">
        <v>99</v>
      </c>
      <c r="D42" s="17" t="s">
        <v>3</v>
      </c>
      <c r="E42" s="18"/>
      <c r="F42" s="18"/>
      <c r="G42" s="19">
        <f>VLOOKUP(B42,[1]Brokers!$B$9:$Z$71,7,0)</f>
        <v>6628637</v>
      </c>
      <c r="H42" s="19">
        <f>VLOOKUP(B42,[1]Brokers!$B$9:$X$66,23,0)</f>
        <v>0</v>
      </c>
      <c r="I42" s="19">
        <f>VLOOKUP(B42,[1]Brokers!$B$9:$M$66,12,0)</f>
        <v>0</v>
      </c>
      <c r="J42" s="19">
        <f>VLOOKUP($B42,[1]Brokers!$B$9:$R$66,16,0)</f>
        <v>0</v>
      </c>
      <c r="K42" s="19">
        <f>VLOOKUP(B42,[1]Brokers!$B$9:$S$66,18,0)</f>
        <v>0</v>
      </c>
      <c r="L42" s="20">
        <f t="shared" si="3"/>
        <v>6628637</v>
      </c>
      <c r="M42" s="21">
        <f t="shared" si="4"/>
        <v>54110307.600000001</v>
      </c>
      <c r="N42" s="22" t="e">
        <f t="shared" si="5"/>
        <v>#DIV/0!</v>
      </c>
      <c r="O42" s="21">
        <f>VLOOKUP(B42,[2]Brokers!$B$9:$AA$66,26,0)</f>
        <v>47481670.600000001</v>
      </c>
      <c r="P42" s="4"/>
    </row>
    <row r="43" spans="1:16" s="1" customFormat="1" ht="15.75" x14ac:dyDescent="0.25">
      <c r="A43" s="14">
        <v>31</v>
      </c>
      <c r="B43" s="15" t="s">
        <v>33</v>
      </c>
      <c r="C43" s="16" t="s">
        <v>105</v>
      </c>
      <c r="D43" s="17" t="s">
        <v>3</v>
      </c>
      <c r="E43" s="18" t="s">
        <v>3</v>
      </c>
      <c r="F43" s="18"/>
      <c r="G43" s="19">
        <f>VLOOKUP(B43,[1]Brokers!$B$9:$Z$71,7,0)</f>
        <v>66218389</v>
      </c>
      <c r="H43" s="19">
        <f>VLOOKUP(B43,[1]Brokers!$B$9:$X$66,23,0)</f>
        <v>0</v>
      </c>
      <c r="I43" s="19">
        <f>VLOOKUP(B43,[1]Brokers!$B$9:$M$66,12,0)</f>
        <v>0</v>
      </c>
      <c r="J43" s="19">
        <f>VLOOKUP($B43,[1]Brokers!$B$9:$R$66,16,0)</f>
        <v>0</v>
      </c>
      <c r="K43" s="19">
        <f>VLOOKUP(B43,[1]Brokers!$B$9:$S$66,18,0)</f>
        <v>0</v>
      </c>
      <c r="L43" s="20">
        <f t="shared" si="3"/>
        <v>66218389</v>
      </c>
      <c r="M43" s="21">
        <f t="shared" si="4"/>
        <v>87946226.200000003</v>
      </c>
      <c r="N43" s="22" t="e">
        <f t="shared" si="5"/>
        <v>#DIV/0!</v>
      </c>
      <c r="O43" s="21">
        <f>VLOOKUP(B43,[2]Brokers!$B$9:$AA$66,26,0)</f>
        <v>21727837.199999999</v>
      </c>
      <c r="P43" s="4"/>
    </row>
    <row r="44" spans="1:16" s="1" customFormat="1" ht="15.75" x14ac:dyDescent="0.25">
      <c r="A44" s="14">
        <v>19</v>
      </c>
      <c r="B44" s="15" t="s">
        <v>21</v>
      </c>
      <c r="C44" s="16" t="s">
        <v>93</v>
      </c>
      <c r="D44" s="17" t="s">
        <v>3</v>
      </c>
      <c r="E44" s="18"/>
      <c r="F44" s="18"/>
      <c r="G44" s="19">
        <f>VLOOKUP(B44,[1]Brokers!$B$9:$Z$71,7,0)</f>
        <v>41957537</v>
      </c>
      <c r="H44" s="19">
        <f>VLOOKUP(B44,[1]Brokers!$B$9:$X$66,23,0)</f>
        <v>0</v>
      </c>
      <c r="I44" s="19">
        <f>VLOOKUP(B44,[1]Brokers!$B$9:$M$66,12,0)</f>
        <v>0</v>
      </c>
      <c r="J44" s="19">
        <f>VLOOKUP($B44,[1]Brokers!$B$9:$R$66,16,0)</f>
        <v>0</v>
      </c>
      <c r="K44" s="19">
        <f>VLOOKUP(B44,[1]Brokers!$B$9:$S$66,18,0)</f>
        <v>46981656</v>
      </c>
      <c r="L44" s="20">
        <f t="shared" si="3"/>
        <v>88939193</v>
      </c>
      <c r="M44" s="21">
        <f t="shared" si="4"/>
        <v>116983931.40000001</v>
      </c>
      <c r="N44" s="22" t="e">
        <f t="shared" si="5"/>
        <v>#DIV/0!</v>
      </c>
      <c r="O44" s="21">
        <f>VLOOKUP(B44,[2]Brokers!$B$9:$AA$66,26,0)</f>
        <v>28044738.399999999</v>
      </c>
      <c r="P44" s="4"/>
    </row>
    <row r="45" spans="1:16" s="1" customFormat="1" ht="15.75" x14ac:dyDescent="0.25">
      <c r="A45" s="14">
        <v>20</v>
      </c>
      <c r="B45" s="15" t="s">
        <v>22</v>
      </c>
      <c r="C45" s="16" t="s">
        <v>94</v>
      </c>
      <c r="D45" s="17" t="s">
        <v>3</v>
      </c>
      <c r="E45" s="17" t="s">
        <v>3</v>
      </c>
      <c r="F45" s="18" t="s">
        <v>3</v>
      </c>
      <c r="G45" s="19">
        <f>VLOOKUP(B45,[1]Brokers!$B$9:$Z$71,7,0)</f>
        <v>107545705.8</v>
      </c>
      <c r="H45" s="19">
        <f>VLOOKUP(B45,[1]Brokers!$B$9:$X$66,23,0)</f>
        <v>0</v>
      </c>
      <c r="I45" s="19">
        <f>VLOOKUP(B45,[1]Brokers!$B$9:$M$66,12,0)</f>
        <v>0</v>
      </c>
      <c r="J45" s="19">
        <f>VLOOKUP($B45,[1]Brokers!$B$9:$R$66,16,0)</f>
        <v>0</v>
      </c>
      <c r="K45" s="19">
        <f>VLOOKUP(B45,[1]Brokers!$B$9:$S$66,18,0)</f>
        <v>0</v>
      </c>
      <c r="L45" s="20">
        <f t="shared" si="3"/>
        <v>107545705.8</v>
      </c>
      <c r="M45" s="21">
        <f t="shared" si="4"/>
        <v>158935310.80000001</v>
      </c>
      <c r="N45" s="22" t="e">
        <f t="shared" si="5"/>
        <v>#DIV/0!</v>
      </c>
      <c r="O45" s="21">
        <f>VLOOKUP(B45,[2]Brokers!$B$9:$AA$66,26,0)</f>
        <v>51389605</v>
      </c>
      <c r="P45" s="4"/>
    </row>
    <row r="46" spans="1:16" s="1" customFormat="1" ht="15.75" x14ac:dyDescent="0.25">
      <c r="A46" s="14">
        <v>6</v>
      </c>
      <c r="B46" s="15" t="s">
        <v>8</v>
      </c>
      <c r="C46" s="16" t="s">
        <v>81</v>
      </c>
      <c r="D46" s="17" t="s">
        <v>3</v>
      </c>
      <c r="E46" s="18" t="s">
        <v>3</v>
      </c>
      <c r="F46" s="18"/>
      <c r="G46" s="19">
        <f>VLOOKUP(B46,[1]Brokers!$B$9:$Z$71,7,0)</f>
        <v>30535421.84</v>
      </c>
      <c r="H46" s="19">
        <f>VLOOKUP(B46,[1]Brokers!$B$9:$X$66,23,0)</f>
        <v>0</v>
      </c>
      <c r="I46" s="19">
        <f>VLOOKUP(B46,[1]Brokers!$B$9:$M$66,12,0)</f>
        <v>0</v>
      </c>
      <c r="J46" s="19">
        <f>VLOOKUP($B46,[1]Brokers!$B$9:$R$66,16,0)</f>
        <v>0</v>
      </c>
      <c r="K46" s="19">
        <f>VLOOKUP(B46,[1]Brokers!$B$9:$S$66,18,0)</f>
        <v>86016332</v>
      </c>
      <c r="L46" s="20">
        <f t="shared" si="3"/>
        <v>116551753.84</v>
      </c>
      <c r="M46" s="21">
        <f t="shared" si="4"/>
        <v>168354329.27000001</v>
      </c>
      <c r="N46" s="22" t="e">
        <f t="shared" si="5"/>
        <v>#DIV/0!</v>
      </c>
      <c r="O46" s="21">
        <f>VLOOKUP(B46,[2]Brokers!$B$9:$AA$66,26,0)</f>
        <v>51802575.43</v>
      </c>
      <c r="P46" s="4"/>
    </row>
    <row r="47" spans="1:16" s="1" customFormat="1" ht="15.75" x14ac:dyDescent="0.25">
      <c r="A47" s="14">
        <v>5</v>
      </c>
      <c r="B47" s="15" t="s">
        <v>7</v>
      </c>
      <c r="C47" s="16" t="s">
        <v>80</v>
      </c>
      <c r="D47" s="17" t="s">
        <v>3</v>
      </c>
      <c r="E47" s="18" t="s">
        <v>3</v>
      </c>
      <c r="F47" s="18" t="s">
        <v>3</v>
      </c>
      <c r="G47" s="19">
        <f>VLOOKUP(B47,[1]Brokers!$B$9:$Z$71,7,0)</f>
        <v>39369775.399999999</v>
      </c>
      <c r="H47" s="19">
        <f>VLOOKUP(B47,[1]Brokers!$B$9:$X$66,23,0)</f>
        <v>0</v>
      </c>
      <c r="I47" s="19">
        <f>VLOOKUP(B47,[1]Brokers!$B$9:$M$66,12,0)</f>
        <v>0</v>
      </c>
      <c r="J47" s="19">
        <f>VLOOKUP($B47,[1]Brokers!$B$9:$R$66,16,0)</f>
        <v>0</v>
      </c>
      <c r="K47" s="19">
        <f>VLOOKUP(B47,[1]Brokers!$B$9:$S$66,18,0)</f>
        <v>55799000</v>
      </c>
      <c r="L47" s="20">
        <f t="shared" si="3"/>
        <v>95168775.400000006</v>
      </c>
      <c r="M47" s="21">
        <f t="shared" si="4"/>
        <v>209932730.90000001</v>
      </c>
      <c r="N47" s="22" t="e">
        <f t="shared" si="5"/>
        <v>#DIV/0!</v>
      </c>
      <c r="O47" s="21">
        <f>VLOOKUP(B47,[2]Brokers!$B$9:$AA$66,26,0)</f>
        <v>114763955.5</v>
      </c>
      <c r="P47" s="4"/>
    </row>
    <row r="48" spans="1:16" s="1" customFormat="1" ht="15.75" x14ac:dyDescent="0.25">
      <c r="A48" s="14">
        <v>21</v>
      </c>
      <c r="B48" s="15" t="s">
        <v>23</v>
      </c>
      <c r="C48" s="16" t="s">
        <v>95</v>
      </c>
      <c r="D48" s="17" t="s">
        <v>3</v>
      </c>
      <c r="E48" s="18" t="s">
        <v>3</v>
      </c>
      <c r="F48" s="18"/>
      <c r="G48" s="19">
        <f>VLOOKUP(B48,[1]Brokers!$B$9:$Z$71,7,0)</f>
        <v>25393320</v>
      </c>
      <c r="H48" s="19">
        <f>VLOOKUP(B48,[1]Brokers!$B$9:$X$66,23,0)</f>
        <v>0</v>
      </c>
      <c r="I48" s="19">
        <f>VLOOKUP(B48,[1]Brokers!$B$9:$M$66,12,0)</f>
        <v>0</v>
      </c>
      <c r="J48" s="19">
        <f>VLOOKUP($B48,[1]Brokers!$B$9:$R$66,16,0)</f>
        <v>0</v>
      </c>
      <c r="K48" s="19">
        <f>VLOOKUP(B48,[1]Brokers!$B$9:$S$66,18,0)</f>
        <v>144280500</v>
      </c>
      <c r="L48" s="20">
        <f t="shared" si="3"/>
        <v>169673820</v>
      </c>
      <c r="M48" s="21">
        <f t="shared" si="4"/>
        <v>241451713</v>
      </c>
      <c r="N48" s="22" t="e">
        <f t="shared" si="5"/>
        <v>#DIV/0!</v>
      </c>
      <c r="O48" s="21">
        <f>VLOOKUP(B48,[2]Brokers!$B$9:$AA$66,26,0)</f>
        <v>71777893</v>
      </c>
      <c r="P48" s="4"/>
    </row>
    <row r="49" spans="1:16" s="1" customFormat="1" ht="15.75" x14ac:dyDescent="0.25">
      <c r="A49" s="14">
        <v>7</v>
      </c>
      <c r="B49" s="15" t="s">
        <v>9</v>
      </c>
      <c r="C49" s="16" t="s">
        <v>82</v>
      </c>
      <c r="D49" s="17" t="s">
        <v>3</v>
      </c>
      <c r="E49" s="18" t="s">
        <v>3</v>
      </c>
      <c r="F49" s="18"/>
      <c r="G49" s="19">
        <f>VLOOKUP(B49,[1]Brokers!$B$9:$Z$71,7,0)</f>
        <v>139915462.90000001</v>
      </c>
      <c r="H49" s="19">
        <f>VLOOKUP(B49,[1]Brokers!$B$9:$X$66,23,0)</f>
        <v>0</v>
      </c>
      <c r="I49" s="19">
        <f>VLOOKUP(B49,[1]Brokers!$B$9:$M$66,12,0)</f>
        <v>0</v>
      </c>
      <c r="J49" s="19">
        <f>VLOOKUP($B49,[1]Brokers!$B$9:$R$66,16,0)</f>
        <v>0</v>
      </c>
      <c r="K49" s="19">
        <f>VLOOKUP(B49,[1]Brokers!$B$9:$S$66,18,0)</f>
        <v>78102328</v>
      </c>
      <c r="L49" s="20">
        <f t="shared" si="3"/>
        <v>218017790.90000001</v>
      </c>
      <c r="M49" s="21">
        <f t="shared" si="4"/>
        <v>385712199.20000005</v>
      </c>
      <c r="N49" s="22" t="e">
        <f t="shared" si="5"/>
        <v>#DIV/0!</v>
      </c>
      <c r="O49" s="21">
        <f>VLOOKUP(B49,[2]Brokers!$B$9:$AA$66,26,0)</f>
        <v>167694408.30000001</v>
      </c>
      <c r="P49" s="4"/>
    </row>
    <row r="50" spans="1:16" s="1" customFormat="1" ht="15.75" x14ac:dyDescent="0.25">
      <c r="A50" s="14">
        <v>18</v>
      </c>
      <c r="B50" s="15" t="s">
        <v>20</v>
      </c>
      <c r="C50" s="16" t="s">
        <v>92</v>
      </c>
      <c r="D50" s="17" t="s">
        <v>3</v>
      </c>
      <c r="E50" s="18"/>
      <c r="F50" s="18"/>
      <c r="G50" s="19">
        <f>VLOOKUP(B50,[1]Brokers!$B$9:$Z$71,7,0)</f>
        <v>417964036.60000002</v>
      </c>
      <c r="H50" s="19">
        <f>VLOOKUP(B50,[1]Brokers!$B$9:$X$66,23,0)</f>
        <v>0</v>
      </c>
      <c r="I50" s="19">
        <f>VLOOKUP(B50,[1]Brokers!$B$9:$M$66,12,0)</f>
        <v>0</v>
      </c>
      <c r="J50" s="19">
        <f>VLOOKUP($B50,[1]Brokers!$B$9:$R$66,16,0)</f>
        <v>0</v>
      </c>
      <c r="K50" s="19">
        <f>VLOOKUP(B50,[1]Brokers!$B$9:$S$66,18,0)</f>
        <v>0</v>
      </c>
      <c r="L50" s="20">
        <f t="shared" si="3"/>
        <v>417964036.60000002</v>
      </c>
      <c r="M50" s="21">
        <f t="shared" si="4"/>
        <v>434329178.40000004</v>
      </c>
      <c r="N50" s="22" t="e">
        <f t="shared" si="5"/>
        <v>#DIV/0!</v>
      </c>
      <c r="O50" s="21">
        <f>VLOOKUP(B50,[2]Brokers!$B$9:$AA$66,26,0)</f>
        <v>16365141.800000001</v>
      </c>
      <c r="P50" s="4"/>
    </row>
    <row r="51" spans="1:16" s="1" customFormat="1" ht="15.75" x14ac:dyDescent="0.25">
      <c r="A51" s="14">
        <v>2</v>
      </c>
      <c r="B51" s="15" t="s">
        <v>4</v>
      </c>
      <c r="C51" s="16" t="s">
        <v>77</v>
      </c>
      <c r="D51" s="17" t="s">
        <v>3</v>
      </c>
      <c r="E51" s="18" t="s">
        <v>3</v>
      </c>
      <c r="F51" s="18"/>
      <c r="G51" s="19">
        <f>VLOOKUP(B51,[1]Brokers!$B$9:$Z$71,7,0)</f>
        <v>85426712.329999998</v>
      </c>
      <c r="H51" s="19">
        <f>VLOOKUP(B51,[1]Brokers!$B$9:$X$66,23,0)</f>
        <v>0</v>
      </c>
      <c r="I51" s="19">
        <f>VLOOKUP(B51,[1]Brokers!$B$9:$M$66,12,0)</f>
        <v>0</v>
      </c>
      <c r="J51" s="19">
        <f>VLOOKUP($B51,[1]Brokers!$B$9:$R$66,16,0)</f>
        <v>0</v>
      </c>
      <c r="K51" s="19">
        <f>VLOOKUP(B51,[1]Brokers!$B$9:$S$66,18,0)</f>
        <v>236032978</v>
      </c>
      <c r="L51" s="20">
        <f t="shared" si="3"/>
        <v>321459690.32999998</v>
      </c>
      <c r="M51" s="21">
        <f t="shared" si="4"/>
        <v>920387066.73000002</v>
      </c>
      <c r="N51" s="22" t="e">
        <f t="shared" si="5"/>
        <v>#DIV/0!</v>
      </c>
      <c r="O51" s="21">
        <f>VLOOKUP(B51,[2]Brokers!$B$9:$AA$66,26,0)</f>
        <v>598927376.39999998</v>
      </c>
      <c r="P51" s="4"/>
    </row>
    <row r="52" spans="1:16" s="1" customFormat="1" ht="15.75" x14ac:dyDescent="0.25">
      <c r="A52" s="14">
        <v>16</v>
      </c>
      <c r="B52" s="15" t="s">
        <v>18</v>
      </c>
      <c r="C52" s="16" t="s">
        <v>90</v>
      </c>
      <c r="D52" s="17" t="s">
        <v>3</v>
      </c>
      <c r="E52" s="18" t="s">
        <v>3</v>
      </c>
      <c r="F52" s="18" t="s">
        <v>3</v>
      </c>
      <c r="G52" s="19">
        <f>VLOOKUP(B52,[1]Brokers!$B$9:$Z$71,7,0)</f>
        <v>1508941</v>
      </c>
      <c r="H52" s="19">
        <f>VLOOKUP(B52,[1]Brokers!$B$9:$X$66,23,0)</f>
        <v>0</v>
      </c>
      <c r="I52" s="19">
        <f>VLOOKUP(B52,[1]Brokers!$B$9:$M$66,12,0)</f>
        <v>0</v>
      </c>
      <c r="J52" s="19">
        <f>VLOOKUP($B52,[1]Brokers!$B$9:$R$66,16,0)</f>
        <v>0</v>
      </c>
      <c r="K52" s="19">
        <f>VLOOKUP(B52,[1]Brokers!$B$9:$S$66,18,0)</f>
        <v>932046588</v>
      </c>
      <c r="L52" s="20">
        <f t="shared" si="3"/>
        <v>933555529</v>
      </c>
      <c r="M52" s="21">
        <f t="shared" si="4"/>
        <v>935402279</v>
      </c>
      <c r="N52" s="22" t="e">
        <f t="shared" si="5"/>
        <v>#DIV/0!</v>
      </c>
      <c r="O52" s="21">
        <f>VLOOKUP(B52,[2]Brokers!$B$9:$AA$66,26,0)</f>
        <v>1846750</v>
      </c>
      <c r="P52" s="4"/>
    </row>
    <row r="53" spans="1:16" s="1" customFormat="1" ht="15.75" x14ac:dyDescent="0.25">
      <c r="A53" s="14">
        <v>12</v>
      </c>
      <c r="B53" s="15" t="s">
        <v>14</v>
      </c>
      <c r="C53" s="16" t="s">
        <v>14</v>
      </c>
      <c r="D53" s="17" t="s">
        <v>3</v>
      </c>
      <c r="E53" s="18" t="s">
        <v>3</v>
      </c>
      <c r="F53" s="18"/>
      <c r="G53" s="19">
        <f>VLOOKUP(B53,[1]Brokers!$B$9:$Z$71,7,0)</f>
        <v>117792229.40000001</v>
      </c>
      <c r="H53" s="19">
        <f>VLOOKUP(B53,[1]Brokers!$B$9:$X$66,23,0)</f>
        <v>0</v>
      </c>
      <c r="I53" s="19">
        <f>VLOOKUP(B53,[1]Brokers!$B$9:$M$66,12,0)</f>
        <v>0</v>
      </c>
      <c r="J53" s="19">
        <f>VLOOKUP($B53,[1]Brokers!$B$9:$R$66,16,0)</f>
        <v>0</v>
      </c>
      <c r="K53" s="19">
        <f>VLOOKUP(B53,[1]Brokers!$B$9:$S$66,18,0)</f>
        <v>0</v>
      </c>
      <c r="L53" s="20">
        <f t="shared" si="3"/>
        <v>117792229.40000001</v>
      </c>
      <c r="M53" s="21">
        <f t="shared" si="4"/>
        <v>1204854945.4000001</v>
      </c>
      <c r="N53" s="22" t="e">
        <f t="shared" si="5"/>
        <v>#DIV/0!</v>
      </c>
      <c r="O53" s="21">
        <f>VLOOKUP(B53,[2]Brokers!$B$9:$AA$66,26,0)</f>
        <v>1087062716</v>
      </c>
      <c r="P53" s="4"/>
    </row>
    <row r="54" spans="1:16" s="1" customFormat="1" ht="15.75" x14ac:dyDescent="0.25">
      <c r="A54" s="14">
        <v>14</v>
      </c>
      <c r="B54" s="15" t="s">
        <v>16</v>
      </c>
      <c r="C54" s="16" t="s">
        <v>88</v>
      </c>
      <c r="D54" s="17" t="s">
        <v>3</v>
      </c>
      <c r="E54" s="18" t="s">
        <v>3</v>
      </c>
      <c r="F54" s="18"/>
      <c r="G54" s="19">
        <f>VLOOKUP(B54,[1]Brokers!$B$9:$Z$71,7,0)</f>
        <v>70159762.950000003</v>
      </c>
      <c r="H54" s="19">
        <f>VLOOKUP(B54,[1]Brokers!$B$9:$X$66,23,0)</f>
        <v>0</v>
      </c>
      <c r="I54" s="19">
        <f>VLOOKUP(B54,[1]Brokers!$B$9:$M$66,12,0)</f>
        <v>0</v>
      </c>
      <c r="J54" s="19">
        <f>VLOOKUP($B54,[1]Brokers!$B$9:$R$66,16,0)</f>
        <v>0</v>
      </c>
      <c r="K54" s="19">
        <f>VLOOKUP(B54,[1]Brokers!$B$9:$S$66,18,0)</f>
        <v>1059147849</v>
      </c>
      <c r="L54" s="20">
        <f t="shared" si="3"/>
        <v>1129307611.95</v>
      </c>
      <c r="M54" s="21">
        <f t="shared" si="4"/>
        <v>1246198921.6000001</v>
      </c>
      <c r="N54" s="22" t="e">
        <f t="shared" si="5"/>
        <v>#DIV/0!</v>
      </c>
      <c r="O54" s="21">
        <f>VLOOKUP(B54,[2]Brokers!$B$9:$AA$66,26,0)</f>
        <v>116891309.65000001</v>
      </c>
      <c r="P54" s="4"/>
    </row>
    <row r="55" spans="1:16" s="1" customFormat="1" ht="15.75" x14ac:dyDescent="0.25">
      <c r="A55" s="14">
        <v>8</v>
      </c>
      <c r="B55" s="15" t="s">
        <v>10</v>
      </c>
      <c r="C55" s="16" t="s">
        <v>83</v>
      </c>
      <c r="D55" s="17" t="s">
        <v>3</v>
      </c>
      <c r="E55" s="18" t="s">
        <v>3</v>
      </c>
      <c r="F55" s="18" t="s">
        <v>3</v>
      </c>
      <c r="G55" s="19">
        <f>VLOOKUP(B55,[1]Brokers!$B$9:$Z$71,7,0)</f>
        <v>102089279.09999999</v>
      </c>
      <c r="H55" s="19">
        <f>VLOOKUP(B55,[1]Brokers!$B$9:$X$66,23,0)</f>
        <v>0</v>
      </c>
      <c r="I55" s="19">
        <f>VLOOKUP(B55,[1]Brokers!$B$9:$M$66,12,0)</f>
        <v>0</v>
      </c>
      <c r="J55" s="19">
        <f>VLOOKUP($B55,[1]Brokers!$B$9:$R$66,16,0)</f>
        <v>0</v>
      </c>
      <c r="K55" s="19">
        <f>VLOOKUP(B55,[1]Brokers!$B$9:$S$66,18,0)</f>
        <v>512293219</v>
      </c>
      <c r="L55" s="20">
        <f t="shared" si="3"/>
        <v>614382498.10000002</v>
      </c>
      <c r="M55" s="21">
        <f t="shared" si="4"/>
        <v>1917817162.9700246</v>
      </c>
      <c r="N55" s="22" t="e">
        <f t="shared" si="5"/>
        <v>#DIV/0!</v>
      </c>
      <c r="O55" s="21">
        <f>VLOOKUP(B55,[2]Brokers!$B$9:$AA$66,26,0)</f>
        <v>1303434664.8700247</v>
      </c>
      <c r="P55" s="4"/>
    </row>
    <row r="56" spans="1:16" s="1" customFormat="1" ht="15.75" x14ac:dyDescent="0.25">
      <c r="A56" s="14">
        <v>10</v>
      </c>
      <c r="B56" s="15" t="s">
        <v>12</v>
      </c>
      <c r="C56" s="16" t="s">
        <v>85</v>
      </c>
      <c r="D56" s="17" t="s">
        <v>3</v>
      </c>
      <c r="E56" s="18" t="s">
        <v>3</v>
      </c>
      <c r="F56" s="18" t="s">
        <v>3</v>
      </c>
      <c r="G56" s="19">
        <f>VLOOKUP(B56,[1]Brokers!$B$9:$Z$71,7,0)</f>
        <v>1219292</v>
      </c>
      <c r="H56" s="19">
        <f>VLOOKUP(B56,[1]Brokers!$B$9:$X$66,23,0)</f>
        <v>3422462620</v>
      </c>
      <c r="I56" s="19">
        <f>VLOOKUP(B56,[1]Brokers!$B$9:$M$66,12,0)</f>
        <v>0</v>
      </c>
      <c r="J56" s="19">
        <f>VLOOKUP($B56,[1]Brokers!$B$9:$R$66,16,0)</f>
        <v>0</v>
      </c>
      <c r="K56" s="19">
        <f>VLOOKUP(B56,[1]Brokers!$B$9:$S$66,18,0)</f>
        <v>1613695901</v>
      </c>
      <c r="L56" s="20">
        <f t="shared" si="3"/>
        <v>5037377813</v>
      </c>
      <c r="M56" s="21">
        <f t="shared" si="4"/>
        <v>6333552223</v>
      </c>
      <c r="N56" s="22" t="e">
        <f t="shared" si="5"/>
        <v>#DIV/0!</v>
      </c>
      <c r="O56" s="21">
        <f>VLOOKUP(B56,[2]Brokers!$B$9:$AA$66,26,0)</f>
        <v>1296174410</v>
      </c>
      <c r="P56" s="4"/>
    </row>
    <row r="57" spans="1:16" s="1" customFormat="1" ht="15.75" x14ac:dyDescent="0.25">
      <c r="A57" s="14">
        <v>9</v>
      </c>
      <c r="B57" s="15" t="s">
        <v>11</v>
      </c>
      <c r="C57" s="16" t="s">
        <v>84</v>
      </c>
      <c r="D57" s="17" t="s">
        <v>3</v>
      </c>
      <c r="E57" s="18" t="s">
        <v>3</v>
      </c>
      <c r="F57" s="18" t="s">
        <v>3</v>
      </c>
      <c r="G57" s="19">
        <f>VLOOKUP(B57,[1]Brokers!$B$9:$Z$71,7,0)</f>
        <v>137584977.75</v>
      </c>
      <c r="H57" s="19">
        <f>VLOOKUP(B57,[1]Brokers!$B$9:$X$66,23,0)</f>
        <v>0</v>
      </c>
      <c r="I57" s="19">
        <f>VLOOKUP(B57,[1]Brokers!$B$9:$M$66,12,0)</f>
        <v>0</v>
      </c>
      <c r="J57" s="19">
        <f>VLOOKUP($B57,[1]Brokers!$B$9:$R$66,16,0)</f>
        <v>0</v>
      </c>
      <c r="K57" s="19">
        <f>VLOOKUP(B57,[1]Brokers!$B$9:$S$66,18,0)</f>
        <v>6489417688</v>
      </c>
      <c r="L57" s="20">
        <f t="shared" si="3"/>
        <v>6627002665.75</v>
      </c>
      <c r="M57" s="21">
        <f t="shared" si="4"/>
        <v>8358078179.2299995</v>
      </c>
      <c r="N57" s="22" t="e">
        <f t="shared" si="5"/>
        <v>#DIV/0!</v>
      </c>
      <c r="O57" s="21">
        <f>VLOOKUP(B57,[2]Brokers!$B$9:$AA$66,26,0)</f>
        <v>1731075513.48</v>
      </c>
      <c r="P57" s="4"/>
    </row>
    <row r="58" spans="1:16" s="1" customFormat="1" ht="15.75" x14ac:dyDescent="0.25">
      <c r="A58" s="14">
        <v>4</v>
      </c>
      <c r="B58" s="15" t="s">
        <v>6</v>
      </c>
      <c r="C58" s="16" t="s">
        <v>79</v>
      </c>
      <c r="D58" s="17" t="s">
        <v>3</v>
      </c>
      <c r="E58" s="18"/>
      <c r="F58" s="18" t="s">
        <v>3</v>
      </c>
      <c r="G58" s="19">
        <f>VLOOKUP(B58,[1]Brokers!$B$9:$Z$71,7,0)</f>
        <v>37804989.799999997</v>
      </c>
      <c r="H58" s="19">
        <f>VLOOKUP(B58,[1]Brokers!$B$9:$X$66,23,0)</f>
        <v>6102742700</v>
      </c>
      <c r="I58" s="19">
        <f>VLOOKUP(B58,[1]Brokers!$B$9:$M$66,12,0)</f>
        <v>0</v>
      </c>
      <c r="J58" s="19">
        <f>VLOOKUP($B58,[1]Brokers!$B$9:$R$66,16,0)</f>
        <v>0</v>
      </c>
      <c r="K58" s="19">
        <f>VLOOKUP(B58,[1]Brokers!$B$9:$S$66,18,0)</f>
        <v>5383764106</v>
      </c>
      <c r="L58" s="20">
        <f t="shared" si="3"/>
        <v>11524311795.799999</v>
      </c>
      <c r="M58" s="21">
        <f t="shared" si="4"/>
        <v>12916027878.299999</v>
      </c>
      <c r="N58" s="22" t="e">
        <f t="shared" si="5"/>
        <v>#DIV/0!</v>
      </c>
      <c r="O58" s="21">
        <f>VLOOKUP(B58,[2]Brokers!$B$9:$AA$66,26,0)</f>
        <v>1391716082.5</v>
      </c>
      <c r="P58" s="25"/>
    </row>
    <row r="59" spans="1:16" s="1" customFormat="1" ht="15.75" x14ac:dyDescent="0.25">
      <c r="A59" s="14">
        <v>3</v>
      </c>
      <c r="B59" s="15" t="s">
        <v>5</v>
      </c>
      <c r="C59" s="16" t="s">
        <v>78</v>
      </c>
      <c r="D59" s="17" t="s">
        <v>3</v>
      </c>
      <c r="E59" s="18" t="s">
        <v>3</v>
      </c>
      <c r="F59" s="18" t="s">
        <v>3</v>
      </c>
      <c r="G59" s="19">
        <f>VLOOKUP(B59,[1]Brokers!$B$9:$Z$71,7,0)</f>
        <v>833000</v>
      </c>
      <c r="H59" s="19">
        <f>VLOOKUP(B59,[1]Brokers!$B$9:$X$66,23,0)</f>
        <v>0</v>
      </c>
      <c r="I59" s="19">
        <f>VLOOKUP(B59,[1]Brokers!$B$9:$M$66,12,0)</f>
        <v>0</v>
      </c>
      <c r="J59" s="19">
        <f>VLOOKUP($B59,[1]Brokers!$B$9:$R$66,16,0)</f>
        <v>0</v>
      </c>
      <c r="K59" s="19">
        <f>VLOOKUP(B59,[1]Brokers!$B$9:$S$66,18,0)</f>
        <v>4606469851</v>
      </c>
      <c r="L59" s="20">
        <f t="shared" si="3"/>
        <v>4607302851</v>
      </c>
      <c r="M59" s="21">
        <f t="shared" si="4"/>
        <v>21622135650.904087</v>
      </c>
      <c r="N59" s="22" t="e">
        <f t="shared" si="5"/>
        <v>#DIV/0!</v>
      </c>
      <c r="O59" s="21">
        <f>VLOOKUP(B59,[2]Brokers!$B$9:$AA$66,26,0)</f>
        <v>17014832799.904087</v>
      </c>
      <c r="P59" s="25"/>
    </row>
    <row r="60" spans="1:16" s="1" customFormat="1" ht="15.75" x14ac:dyDescent="0.25">
      <c r="A60" s="14">
        <v>1</v>
      </c>
      <c r="B60" s="15" t="s">
        <v>2</v>
      </c>
      <c r="C60" s="16" t="s">
        <v>76</v>
      </c>
      <c r="D60" s="17" t="s">
        <v>3</v>
      </c>
      <c r="E60" s="18" t="s">
        <v>3</v>
      </c>
      <c r="F60" s="18" t="s">
        <v>3</v>
      </c>
      <c r="G60" s="19">
        <f>VLOOKUP(B60,[1]Brokers!$B$9:$Z$71,7,0)</f>
        <v>367200481.12</v>
      </c>
      <c r="H60" s="19">
        <f>VLOOKUP(B60,[1]Brokers!$B$9:$X$66,23,0)</f>
        <v>1194655120</v>
      </c>
      <c r="I60" s="19">
        <f>VLOOKUP(B60,[1]Brokers!$B$9:$M$66,12,0)</f>
        <v>0</v>
      </c>
      <c r="J60" s="19">
        <f>VLOOKUP($B60,[1]Brokers!$B$9:$R$66,16,0)</f>
        <v>0</v>
      </c>
      <c r="K60" s="19">
        <f>VLOOKUP(B60,[1]Brokers!$B$9:$S$66,18,0)</f>
        <v>8237532622</v>
      </c>
      <c r="L60" s="20">
        <f t="shared" si="3"/>
        <v>9799388223.1199989</v>
      </c>
      <c r="M60" s="21">
        <f t="shared" si="4"/>
        <v>25405354040.895889</v>
      </c>
      <c r="N60" s="22" t="e">
        <f t="shared" si="5"/>
        <v>#DIV/0!</v>
      </c>
      <c r="O60" s="21">
        <f>VLOOKUP(B60,[2]Brokers!$B$9:$AA$66,26,0)</f>
        <v>15605965817.77589</v>
      </c>
      <c r="P60" s="25"/>
    </row>
  </sheetData>
  <sortState ref="M3:M60">
    <sortCondition descending="1" ref="M3:M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2017-03-13T01:20:24Z</cp:lastPrinted>
  <dcterms:created xsi:type="dcterms:W3CDTF">2017-03-10T10:08:21Z</dcterms:created>
  <dcterms:modified xsi:type="dcterms:W3CDTF">2017-03-13T02:03:44Z</dcterms:modified>
</cp:coreProperties>
</file>