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edeelliin san\Members\Арилжааны тайлан\2021\"/>
    </mc:Choice>
  </mc:AlternateContent>
  <bookViews>
    <workbookView xWindow="0" yWindow="0" windowWidth="20490" windowHeight="7020"/>
  </bookViews>
  <sheets>
    <sheet name="Sheet1" sheetId="1" r:id="rId1"/>
  </sheets>
  <externalReferences>
    <externalReference r:id="rId2"/>
    <externalReference r:id="rId3"/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  <c r="K18" i="1"/>
  <c r="K19" i="1"/>
  <c r="K20" i="1"/>
  <c r="K22" i="1"/>
  <c r="K23" i="1"/>
  <c r="K24" i="1"/>
  <c r="K25" i="1"/>
  <c r="K27" i="1"/>
  <c r="K28" i="1"/>
  <c r="K21" i="1"/>
  <c r="K26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4" i="1"/>
  <c r="K46" i="1"/>
  <c r="K43" i="1"/>
  <c r="K45" i="1"/>
  <c r="K49" i="1"/>
  <c r="K48" i="1"/>
  <c r="K52" i="1"/>
  <c r="K53" i="1"/>
  <c r="K50" i="1"/>
  <c r="K47" i="1"/>
  <c r="K56" i="1"/>
  <c r="K55" i="1"/>
  <c r="K57" i="1"/>
  <c r="K51" i="1"/>
  <c r="K59" i="1"/>
  <c r="K60" i="1"/>
  <c r="K61" i="1"/>
  <c r="K58" i="1"/>
  <c r="K62" i="1"/>
  <c r="K54" i="1"/>
  <c r="K63" i="1"/>
  <c r="K65" i="1"/>
  <c r="K64" i="1"/>
  <c r="K66" i="1"/>
  <c r="K67" i="1"/>
  <c r="K16" i="1"/>
  <c r="I17" i="1"/>
  <c r="I18" i="1"/>
  <c r="I19" i="1"/>
  <c r="I20" i="1"/>
  <c r="I22" i="1"/>
  <c r="I23" i="1"/>
  <c r="I24" i="1"/>
  <c r="I25" i="1"/>
  <c r="I27" i="1"/>
  <c r="I28" i="1"/>
  <c r="I21" i="1"/>
  <c r="I26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4" i="1"/>
  <c r="I46" i="1"/>
  <c r="I43" i="1"/>
  <c r="I45" i="1"/>
  <c r="I49" i="1"/>
  <c r="I48" i="1"/>
  <c r="I52" i="1"/>
  <c r="I53" i="1"/>
  <c r="I50" i="1"/>
  <c r="I47" i="1"/>
  <c r="I56" i="1"/>
  <c r="I55" i="1"/>
  <c r="I57" i="1"/>
  <c r="I51" i="1"/>
  <c r="I59" i="1"/>
  <c r="I60" i="1"/>
  <c r="I61" i="1"/>
  <c r="I58" i="1"/>
  <c r="I62" i="1"/>
  <c r="I54" i="1"/>
  <c r="I63" i="1"/>
  <c r="I65" i="1"/>
  <c r="I64" i="1"/>
  <c r="I66" i="1"/>
  <c r="I67" i="1"/>
  <c r="I16" i="1"/>
  <c r="G17" i="1"/>
  <c r="G18" i="1"/>
  <c r="G19" i="1"/>
  <c r="G20" i="1"/>
  <c r="G22" i="1"/>
  <c r="G23" i="1"/>
  <c r="G24" i="1"/>
  <c r="G25" i="1"/>
  <c r="G27" i="1"/>
  <c r="G28" i="1"/>
  <c r="G21" i="1"/>
  <c r="G26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4" i="1"/>
  <c r="G46" i="1"/>
  <c r="G43" i="1"/>
  <c r="G45" i="1"/>
  <c r="G49" i="1"/>
  <c r="G48" i="1"/>
  <c r="G52" i="1"/>
  <c r="G53" i="1"/>
  <c r="G50" i="1"/>
  <c r="G47" i="1"/>
  <c r="G56" i="1"/>
  <c r="G55" i="1"/>
  <c r="G57" i="1"/>
  <c r="G51" i="1"/>
  <c r="G59" i="1"/>
  <c r="G60" i="1"/>
  <c r="G61" i="1"/>
  <c r="G58" i="1"/>
  <c r="G62" i="1"/>
  <c r="G54" i="1"/>
  <c r="G63" i="1"/>
  <c r="G65" i="1"/>
  <c r="G64" i="1"/>
  <c r="G66" i="1"/>
  <c r="G67" i="1"/>
  <c r="G16" i="1"/>
  <c r="F68" i="1" l="1"/>
  <c r="E68" i="1"/>
  <c r="D68" i="1"/>
  <c r="H67" i="1"/>
  <c r="L67" i="1" s="1"/>
  <c r="M67" i="1" s="1"/>
  <c r="H64" i="1"/>
  <c r="L64" i="1" s="1"/>
  <c r="M64" i="1" s="1"/>
  <c r="H66" i="1"/>
  <c r="L66" i="1" s="1"/>
  <c r="M66" i="1" s="1"/>
  <c r="H65" i="1"/>
  <c r="L65" i="1" s="1"/>
  <c r="M65" i="1" s="1"/>
  <c r="H63" i="1"/>
  <c r="L63" i="1" s="1"/>
  <c r="M63" i="1" s="1"/>
  <c r="H50" i="1"/>
  <c r="L50" i="1" s="1"/>
  <c r="M50" i="1" s="1"/>
  <c r="H58" i="1"/>
  <c r="L58" i="1" s="1"/>
  <c r="M58" i="1" s="1"/>
  <c r="H54" i="1"/>
  <c r="L54" i="1" s="1"/>
  <c r="M54" i="1" s="1"/>
  <c r="H62" i="1"/>
  <c r="L62" i="1" s="1"/>
  <c r="M62" i="1" s="1"/>
  <c r="H61" i="1"/>
  <c r="L61" i="1" s="1"/>
  <c r="M61" i="1" s="1"/>
  <c r="H60" i="1"/>
  <c r="L60" i="1" s="1"/>
  <c r="M60" i="1" s="1"/>
  <c r="H59" i="1"/>
  <c r="L59" i="1" s="1"/>
  <c r="M59" i="1" s="1"/>
  <c r="H53" i="1"/>
  <c r="L53" i="1" s="1"/>
  <c r="M53" i="1" s="1"/>
  <c r="H47" i="1"/>
  <c r="L47" i="1" s="1"/>
  <c r="M47" i="1" s="1"/>
  <c r="H51" i="1"/>
  <c r="L51" i="1" s="1"/>
  <c r="M51" i="1" s="1"/>
  <c r="H49" i="1"/>
  <c r="L49" i="1" s="1"/>
  <c r="M49" i="1" s="1"/>
  <c r="H57" i="1"/>
  <c r="L57" i="1" s="1"/>
  <c r="M57" i="1" s="1"/>
  <c r="H56" i="1"/>
  <c r="L56" i="1" s="1"/>
  <c r="M56" i="1" s="1"/>
  <c r="H55" i="1"/>
  <c r="L55" i="1" s="1"/>
  <c r="M55" i="1" s="1"/>
  <c r="H48" i="1"/>
  <c r="L48" i="1" s="1"/>
  <c r="M48" i="1" s="1"/>
  <c r="H52" i="1"/>
  <c r="L52" i="1" s="1"/>
  <c r="M52" i="1" s="1"/>
  <c r="H43" i="1"/>
  <c r="L43" i="1" s="1"/>
  <c r="M43" i="1" s="1"/>
  <c r="H44" i="1"/>
  <c r="L44" i="1" s="1"/>
  <c r="M44" i="1" s="1"/>
  <c r="H46" i="1"/>
  <c r="L46" i="1" s="1"/>
  <c r="M46" i="1" s="1"/>
  <c r="H45" i="1"/>
  <c r="L45" i="1" s="1"/>
  <c r="M45" i="1" s="1"/>
  <c r="H42" i="1"/>
  <c r="L42" i="1" s="1"/>
  <c r="M42" i="1" s="1"/>
  <c r="H40" i="1"/>
  <c r="L40" i="1" s="1"/>
  <c r="M40" i="1" s="1"/>
  <c r="H41" i="1"/>
  <c r="L41" i="1" s="1"/>
  <c r="M41" i="1" s="1"/>
  <c r="H39" i="1"/>
  <c r="L39" i="1" s="1"/>
  <c r="M39" i="1" s="1"/>
  <c r="H38" i="1"/>
  <c r="L38" i="1" s="1"/>
  <c r="M38" i="1" s="1"/>
  <c r="H37" i="1"/>
  <c r="L37" i="1" s="1"/>
  <c r="M37" i="1" s="1"/>
  <c r="H36" i="1"/>
  <c r="L36" i="1" s="1"/>
  <c r="M36" i="1" s="1"/>
  <c r="H35" i="1"/>
  <c r="L35" i="1" s="1"/>
  <c r="M35" i="1" s="1"/>
  <c r="H21" i="1"/>
  <c r="L21" i="1" s="1"/>
  <c r="M21" i="1" s="1"/>
  <c r="H34" i="1"/>
  <c r="L34" i="1" s="1"/>
  <c r="M34" i="1" s="1"/>
  <c r="H33" i="1"/>
  <c r="L33" i="1" s="1"/>
  <c r="M33" i="1" s="1"/>
  <c r="H30" i="1"/>
  <c r="L30" i="1" s="1"/>
  <c r="M30" i="1" s="1"/>
  <c r="H32" i="1"/>
  <c r="L32" i="1" s="1"/>
  <c r="M32" i="1" s="1"/>
  <c r="H31" i="1"/>
  <c r="L31" i="1" s="1"/>
  <c r="M31" i="1" s="1"/>
  <c r="H26" i="1"/>
  <c r="L26" i="1" s="1"/>
  <c r="M26" i="1" s="1"/>
  <c r="H29" i="1"/>
  <c r="L29" i="1" s="1"/>
  <c r="M29" i="1" s="1"/>
  <c r="H28" i="1"/>
  <c r="L28" i="1" s="1"/>
  <c r="M28" i="1" s="1"/>
  <c r="H27" i="1"/>
  <c r="L27" i="1" s="1"/>
  <c r="M27" i="1" s="1"/>
  <c r="H25" i="1"/>
  <c r="L25" i="1" s="1"/>
  <c r="M25" i="1" s="1"/>
  <c r="H24" i="1"/>
  <c r="L24" i="1" s="1"/>
  <c r="M24" i="1" s="1"/>
  <c r="H23" i="1"/>
  <c r="L23" i="1" s="1"/>
  <c r="M23" i="1" s="1"/>
  <c r="H22" i="1"/>
  <c r="L22" i="1" s="1"/>
  <c r="M22" i="1" s="1"/>
  <c r="H20" i="1"/>
  <c r="L20" i="1" s="1"/>
  <c r="M20" i="1" s="1"/>
  <c r="H18" i="1"/>
  <c r="L18" i="1" s="1"/>
  <c r="M18" i="1" s="1"/>
  <c r="H19" i="1"/>
  <c r="L19" i="1" s="1"/>
  <c r="M19" i="1" s="1"/>
  <c r="H17" i="1"/>
  <c r="L17" i="1" s="1"/>
  <c r="M17" i="1" s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H16" i="1"/>
  <c r="L16" i="1" s="1"/>
  <c r="M16" i="1" s="1"/>
  <c r="K68" i="1" l="1"/>
  <c r="H68" i="1"/>
  <c r="I68" i="1"/>
  <c r="J68" i="1"/>
  <c r="G68" i="1"/>
  <c r="L68" i="1" l="1"/>
  <c r="M68" i="1" l="1"/>
  <c r="N16" i="1" s="1"/>
  <c r="N20" i="1" l="1"/>
  <c r="N36" i="1"/>
  <c r="N51" i="1"/>
  <c r="N19" i="1"/>
  <c r="N28" i="1"/>
  <c r="N21" i="1"/>
  <c r="N42" i="1"/>
  <c r="N56" i="1"/>
  <c r="N61" i="1"/>
  <c r="N64" i="1"/>
  <c r="N25" i="1"/>
  <c r="N40" i="1"/>
  <c r="N60" i="1"/>
  <c r="N18" i="1"/>
  <c r="N29" i="1"/>
  <c r="N35" i="1"/>
  <c r="N45" i="1"/>
  <c r="N57" i="1"/>
  <c r="N62" i="1"/>
  <c r="N67" i="1"/>
  <c r="N26" i="1"/>
  <c r="N44" i="1"/>
  <c r="N58" i="1"/>
  <c r="N23" i="1"/>
  <c r="N32" i="1"/>
  <c r="N38" i="1"/>
  <c r="N43" i="1"/>
  <c r="N47" i="1"/>
  <c r="N50" i="1"/>
  <c r="N33" i="1"/>
  <c r="N55" i="1"/>
  <c r="N66" i="1"/>
  <c r="N24" i="1"/>
  <c r="N30" i="1"/>
  <c r="N39" i="1"/>
  <c r="N52" i="1"/>
  <c r="N53" i="1"/>
  <c r="N63" i="1"/>
  <c r="N34" i="1"/>
  <c r="N31" i="1"/>
  <c r="N27" i="1"/>
  <c r="N22" i="1"/>
  <c r="N17" i="1"/>
  <c r="N49" i="1"/>
  <c r="N65" i="1"/>
  <c r="N54" i="1"/>
  <c r="N59" i="1"/>
  <c r="N48" i="1"/>
  <c r="N46" i="1"/>
  <c r="N41" i="1"/>
  <c r="N37" i="1"/>
  <c r="N68" i="1" l="1"/>
</calcChain>
</file>

<file path=xl/sharedStrings.xml><?xml version="1.0" encoding="utf-8"?>
<sst xmlns="http://schemas.openxmlformats.org/spreadsheetml/2006/main" count="209" uniqueCount="121">
  <si>
    <t>RANKING OF THE MEMBERS OF THE MONGOLIAN STOCK EXCHANGE, based on the trading volume</t>
  </si>
  <si>
    <t>№</t>
  </si>
  <si>
    <t>Symbol</t>
  </si>
  <si>
    <t>Company name</t>
  </si>
  <si>
    <t>Lisence type</t>
  </si>
  <si>
    <t>Trading value in 2021</t>
  </si>
  <si>
    <t xml:space="preserve">Securities' secondary market trading value </t>
  </si>
  <si>
    <t>IPOs</t>
  </si>
  <si>
    <t>Total value /in MNT/</t>
  </si>
  <si>
    <t>Total trading value /in MNT/</t>
  </si>
  <si>
    <t>Composition in total trading value  /in percent/</t>
  </si>
  <si>
    <t>Broker, Dealer</t>
  </si>
  <si>
    <t>Underwriter</t>
  </si>
  <si>
    <t>Investment advisory</t>
  </si>
  <si>
    <t>Equity / Investment fund</t>
  </si>
  <si>
    <t xml:space="preserve">Government securities </t>
  </si>
  <si>
    <t>Corporate Bonds</t>
  </si>
  <si>
    <t>BDSC</t>
  </si>
  <si>
    <t>BDSEC</t>
  </si>
  <si>
    <t>●</t>
  </si>
  <si>
    <t>TDB</t>
  </si>
  <si>
    <t>TDB CAPITAL</t>
  </si>
  <si>
    <t>GLMT</t>
  </si>
  <si>
    <t>GOLOMT CAPITAL</t>
  </si>
  <si>
    <t>MNET</t>
  </si>
  <si>
    <t>ARD SECURITIES</t>
  </si>
  <si>
    <t>BULG</t>
  </si>
  <si>
    <t>BULGAN BROKER</t>
  </si>
  <si>
    <t>INVC</t>
  </si>
  <si>
    <t>INVESCORE CAPITAL</t>
  </si>
  <si>
    <t>LFTI</t>
  </si>
  <si>
    <t>LIFETIME INVESTMENT</t>
  </si>
  <si>
    <t>TNGR</t>
  </si>
  <si>
    <t>TENGER CAPITAL</t>
  </si>
  <si>
    <t>STIN</t>
  </si>
  <si>
    <t>STANDART INVESTMENT</t>
  </si>
  <si>
    <t>ARD</t>
  </si>
  <si>
    <t>ULZII &amp; CO CAPITAL</t>
  </si>
  <si>
    <t>BUMB</t>
  </si>
  <si>
    <t>BUMBAT-ALTAI</t>
  </si>
  <si>
    <t>NOVL</t>
  </si>
  <si>
    <t>NOVEL INVESTMENT</t>
  </si>
  <si>
    <t>TTOL</t>
  </si>
  <si>
    <t>APEX CAPITAL</t>
  </si>
  <si>
    <t>BZIN</t>
  </si>
  <si>
    <t>MIRAE ASSET SECURITIES MONGOLIA</t>
  </si>
  <si>
    <t>RISM</t>
  </si>
  <si>
    <t>RHINOS INVESTMENT</t>
  </si>
  <si>
    <t>ZGB</t>
  </si>
  <si>
    <t>GAUL</t>
  </si>
  <si>
    <t>GAULI</t>
  </si>
  <si>
    <t>GDSC</t>
  </si>
  <si>
    <t>GOODSEC</t>
  </si>
  <si>
    <t>MIBG</t>
  </si>
  <si>
    <t>NSEC</t>
  </si>
  <si>
    <t>NATIONAL SECURITIES</t>
  </si>
  <si>
    <t>ZRGD</t>
  </si>
  <si>
    <t>ZERGED</t>
  </si>
  <si>
    <t>MSEC</t>
  </si>
  <si>
    <t>MONSEC</t>
  </si>
  <si>
    <t>TCHB</t>
  </si>
  <si>
    <t>TULGAT CHANDMANI BAYAN</t>
  </si>
  <si>
    <t>MICC</t>
  </si>
  <si>
    <t>DRBR</t>
  </si>
  <si>
    <t>DARKHAN BROKER</t>
  </si>
  <si>
    <t>ARGB</t>
  </si>
  <si>
    <t>ARGAI BEST</t>
  </si>
  <si>
    <t>MSDQ</t>
  </si>
  <si>
    <t>MASDAQ</t>
  </si>
  <si>
    <t>ALTN</t>
  </si>
  <si>
    <t>ALTAN KHOROMSOG</t>
  </si>
  <si>
    <t>BLMB</t>
  </si>
  <si>
    <t>BLOOMSBURY SECURITIES</t>
  </si>
  <si>
    <t>GDEV</t>
  </si>
  <si>
    <t>GRANDDEVELOPMENT</t>
  </si>
  <si>
    <t>BATS</t>
  </si>
  <si>
    <t>CTRL</t>
  </si>
  <si>
    <t xml:space="preserve">CENTRAL SECURITIES </t>
  </si>
  <si>
    <t>DELG</t>
  </si>
  <si>
    <t>DELGERKHANGAI SECURITIES</t>
  </si>
  <si>
    <t>HUN</t>
  </si>
  <si>
    <t>HUNNU EMPIRE</t>
  </si>
  <si>
    <t>UNDR</t>
  </si>
  <si>
    <t>UNDURKHAAN INVEST</t>
  </si>
  <si>
    <t>SANR</t>
  </si>
  <si>
    <t>SANAR</t>
  </si>
  <si>
    <t>TABO</t>
  </si>
  <si>
    <t>TAVAN BOGD</t>
  </si>
  <si>
    <t>GATR</t>
  </si>
  <si>
    <t>GATSUURT TRADE</t>
  </si>
  <si>
    <t>MERG</t>
  </si>
  <si>
    <t>MERGEN SANAA</t>
  </si>
  <si>
    <t>DOMI</t>
  </si>
  <si>
    <t>DOMIXSEC</t>
  </si>
  <si>
    <t>SGC</t>
  </si>
  <si>
    <t>SG CAPITAL</t>
  </si>
  <si>
    <t>MONG</t>
  </si>
  <si>
    <t>MONGOL SECURITIES</t>
  </si>
  <si>
    <t>BLAC</t>
  </si>
  <si>
    <t>BLACKSTONE INTERNATIONAL</t>
  </si>
  <si>
    <t>DCF</t>
  </si>
  <si>
    <t>ECM</t>
  </si>
  <si>
    <t>EURASIA CAPITAL HOLDING</t>
  </si>
  <si>
    <t>SECP</t>
  </si>
  <si>
    <t>SECAP</t>
  </si>
  <si>
    <t>GNDX</t>
  </si>
  <si>
    <t>GENDEX</t>
  </si>
  <si>
    <t>SILS</t>
  </si>
  <si>
    <t>SILVER LIGHT SECURITIES</t>
  </si>
  <si>
    <t>APS</t>
  </si>
  <si>
    <t>ASIA PACIFIC SECURITIES</t>
  </si>
  <si>
    <t>FCX</t>
  </si>
  <si>
    <t>MOHU</t>
  </si>
  <si>
    <t>MONGOL KHUVITSAA</t>
  </si>
  <si>
    <t>BSK</t>
  </si>
  <si>
    <t>BLUESKY SECURITIES</t>
  </si>
  <si>
    <t>Total</t>
  </si>
  <si>
    <t xml:space="preserve">PS: Ranked by Total trading of Participants </t>
  </si>
  <si>
    <t>Trading value of September</t>
  </si>
  <si>
    <t>As of October 31, 2021</t>
  </si>
  <si>
    <t>IPO-ERDN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</si>
</sst>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3" fillId="0" borderId="0" xfId="1" applyNumberFormat="1" applyFont="1" applyAlignment="1">
      <alignment horizontal="center" vertical="center" wrapText="1"/>
    </xf>
    <xf numFmtId="43" fontId="2" fillId="0" borderId="0" xfId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43" fontId="5" fillId="0" borderId="0" xfId="1" applyFont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3" fontId="5" fillId="3" borderId="5" xfId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/>
    </xf>
    <xf numFmtId="43" fontId="2" fillId="2" borderId="5" xfId="1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3" fontId="2" fillId="3" borderId="5" xfId="1" applyFont="1" applyFill="1" applyBorder="1" applyAlignment="1">
      <alignment horizontal="center" vertical="center"/>
    </xf>
    <xf numFmtId="43" fontId="7" fillId="3" borderId="5" xfId="1" applyFont="1" applyFill="1" applyBorder="1" applyAlignment="1">
      <alignment vertical="center" wrapText="1"/>
    </xf>
    <xf numFmtId="165" fontId="2" fillId="4" borderId="6" xfId="2" applyNumberFormat="1" applyFont="1" applyFill="1" applyBorder="1" applyAlignment="1">
      <alignment horizontal="center" vertical="center" wrapText="1"/>
    </xf>
    <xf numFmtId="43" fontId="2" fillId="2" borderId="0" xfId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43" fontId="8" fillId="3" borderId="12" xfId="1" applyFont="1" applyFill="1" applyBorder="1" applyAlignment="1">
      <alignment horizontal="center" vertical="center"/>
    </xf>
    <xf numFmtId="9" fontId="8" fillId="4" borderId="13" xfId="2" applyFont="1" applyFill="1" applyBorder="1" applyAlignment="1">
      <alignment horizontal="center" vertical="center"/>
    </xf>
    <xf numFmtId="43" fontId="2" fillId="0" borderId="0" xfId="1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14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8873107" cy="140970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8" y="311"/>
            <a:ext cx="7916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7916" h="1399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7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597" h="804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79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706" h="1392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464004</xdr:colOff>
      <xdr:row>10</xdr:row>
      <xdr:rowOff>114300</xdr:rowOff>
    </xdr:to>
    <xdr:pic>
      <xdr:nvPicPr>
        <xdr:cNvPr id="7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314450"/>
          <a:ext cx="778329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114300</xdr:rowOff>
    </xdr:to>
    <xdr:pic>
      <xdr:nvPicPr>
        <xdr:cNvPr id="8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314450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09%20Ariljaanii%20taila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edeelliin%20san/Members/&#1040;&#1088;&#1080;&#1083;&#1078;&#1072;&#1072;&#1085;&#1099;%20&#1090;&#1072;&#1081;&#1083;&#1072;&#1085;/2020/Mnth201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nth2021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6">
          <cell r="B16" t="str">
            <v>BDSC</v>
          </cell>
          <cell r="C16" t="str">
            <v>"БИ ДИ СЕК ҮЦК" 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3880314229.3699999</v>
          </cell>
          <cell r="H16">
            <v>0</v>
          </cell>
          <cell r="I16">
            <v>274127170</v>
          </cell>
          <cell r="J16"/>
          <cell r="K16">
            <v>78000000</v>
          </cell>
          <cell r="L16">
            <v>4232441399.3699999</v>
          </cell>
          <cell r="M16">
            <v>530490157759.40002</v>
          </cell>
          <cell r="N16">
            <v>0.34537305090137616</v>
          </cell>
        </row>
        <row r="17">
          <cell r="B17" t="str">
            <v>TDB</v>
          </cell>
          <cell r="C17" t="str">
            <v>"ТИ ДИ БИ КАПИТАЛ ҮЦК" ХХК</v>
          </cell>
          <cell r="D17" t="str">
            <v>●</v>
          </cell>
          <cell r="E17" t="str">
            <v>●</v>
          </cell>
          <cell r="F17"/>
          <cell r="G17">
            <v>51179212278.82</v>
          </cell>
          <cell r="H17">
            <v>0</v>
          </cell>
          <cell r="I17">
            <v>156710914.40000001</v>
          </cell>
          <cell r="J17"/>
          <cell r="K17">
            <v>92400000</v>
          </cell>
          <cell r="L17">
            <v>51428323193.220001</v>
          </cell>
          <cell r="M17">
            <v>254072599162.19998</v>
          </cell>
          <cell r="N17">
            <v>0.16541273657878067</v>
          </cell>
        </row>
        <row r="18">
          <cell r="B18" t="str">
            <v>MNET</v>
          </cell>
          <cell r="C18" t="str">
            <v>"АРД СЕКЬЮРИТИЗ ҮЦК" ХХК</v>
          </cell>
          <cell r="D18" t="str">
            <v>●</v>
          </cell>
          <cell r="E18" t="str">
            <v>●</v>
          </cell>
          <cell r="F18" t="str">
            <v>●</v>
          </cell>
          <cell r="G18">
            <v>18550375234.489998</v>
          </cell>
          <cell r="H18">
            <v>0</v>
          </cell>
          <cell r="I18">
            <v>39056224</v>
          </cell>
          <cell r="J18"/>
          <cell r="K18">
            <v>0</v>
          </cell>
          <cell r="L18">
            <v>18589431458.489998</v>
          </cell>
          <cell r="M18">
            <v>183956429197.23999</v>
          </cell>
          <cell r="N18">
            <v>0.1197639433182264</v>
          </cell>
        </row>
        <row r="19">
          <cell r="B19" t="str">
            <v>GLMT</v>
          </cell>
          <cell r="C19" t="str">
            <v>"ГОЛОМТ КАПИТАЛ ҮЦК" ХХК</v>
          </cell>
          <cell r="D19" t="str">
            <v>●</v>
          </cell>
          <cell r="E19" t="str">
            <v>●</v>
          </cell>
          <cell r="F19" t="str">
            <v>●</v>
          </cell>
          <cell r="G19">
            <v>1399655024.5599999</v>
          </cell>
          <cell r="H19">
            <v>0</v>
          </cell>
          <cell r="I19">
            <v>2229542892</v>
          </cell>
          <cell r="J19"/>
          <cell r="K19">
            <v>0</v>
          </cell>
          <cell r="L19">
            <v>3629197916.5599999</v>
          </cell>
          <cell r="M19">
            <v>178552525869.13</v>
          </cell>
          <cell r="N19">
            <v>0.1162457581984717</v>
          </cell>
        </row>
        <row r="20">
          <cell r="B20" t="str">
            <v>BULG</v>
          </cell>
          <cell r="C20" t="str">
            <v>"БУЛГАН БРОКЕР ҮЦК" ХХК</v>
          </cell>
          <cell r="D20" t="str">
            <v>●</v>
          </cell>
          <cell r="E20"/>
          <cell r="F20"/>
          <cell r="G20">
            <v>21671049</v>
          </cell>
          <cell r="H20">
            <v>0</v>
          </cell>
          <cell r="I20">
            <v>0</v>
          </cell>
          <cell r="J20"/>
          <cell r="K20">
            <v>0</v>
          </cell>
          <cell r="L20">
            <v>21671049</v>
          </cell>
          <cell r="M20">
            <v>161151571024.5</v>
          </cell>
          <cell r="N20">
            <v>0.10491695072601967</v>
          </cell>
        </row>
        <row r="21">
          <cell r="B21" t="str">
            <v>MIBG</v>
          </cell>
          <cell r="C21" t="str">
            <v>"ЭМ АЙ БИ ЖИ ХХК ҮЦК"</v>
          </cell>
          <cell r="D21" t="str">
            <v>●</v>
          </cell>
          <cell r="E21"/>
          <cell r="F21"/>
          <cell r="G21">
            <v>7653065091.7399998</v>
          </cell>
          <cell r="H21">
            <v>0</v>
          </cell>
          <cell r="I21">
            <v>0</v>
          </cell>
          <cell r="J21"/>
          <cell r="K21">
            <v>1000000000</v>
          </cell>
          <cell r="L21">
            <v>8653065091.7399998</v>
          </cell>
          <cell r="M21">
            <v>50360432549.449997</v>
          </cell>
          <cell r="N21">
            <v>3.2786915986865575E-2</v>
          </cell>
        </row>
        <row r="22">
          <cell r="B22" t="str">
            <v>INVC</v>
          </cell>
          <cell r="C22" t="str">
            <v>"ИНВЕСКОР КАПИТАЛ ҮЦК" ХХК</v>
          </cell>
          <cell r="D22" t="str">
            <v>●</v>
          </cell>
          <cell r="E22" t="str">
            <v>●</v>
          </cell>
          <cell r="F22"/>
          <cell r="G22">
            <v>8596477.9900000002</v>
          </cell>
          <cell r="H22">
            <v>0</v>
          </cell>
          <cell r="I22">
            <v>142101620</v>
          </cell>
          <cell r="J22"/>
          <cell r="K22">
            <v>7505800000</v>
          </cell>
          <cell r="L22">
            <v>7656498097.9899998</v>
          </cell>
          <cell r="M22">
            <v>31537134600.290001</v>
          </cell>
          <cell r="N22">
            <v>2.0532098916959611E-2</v>
          </cell>
        </row>
        <row r="23">
          <cell r="B23" t="str">
            <v>LFTI</v>
          </cell>
          <cell r="C23" t="str">
            <v>"ЛАЙФТАЙМ ИНВЕСТМЕНТ ҮЦК" ХХК</v>
          </cell>
          <cell r="D23" t="str">
            <v>●</v>
          </cell>
          <cell r="E23" t="str">
            <v>●</v>
          </cell>
          <cell r="F23"/>
          <cell r="G23">
            <v>47846588.07</v>
          </cell>
          <cell r="H23">
            <v>0</v>
          </cell>
          <cell r="I23">
            <v>0</v>
          </cell>
          <cell r="J23"/>
          <cell r="K23">
            <v>0</v>
          </cell>
          <cell r="L23">
            <v>47846588.07</v>
          </cell>
          <cell r="M23">
            <v>22976922559.68</v>
          </cell>
          <cell r="N23">
            <v>1.4959014278942528E-2</v>
          </cell>
        </row>
        <row r="24">
          <cell r="B24" t="str">
            <v>TNGR</v>
          </cell>
          <cell r="C24" t="str">
            <v>"ТЭНГЭР КАПИТАЛ  ҮЦК" ХХК</v>
          </cell>
          <cell r="D24" t="str">
            <v>●</v>
          </cell>
          <cell r="E24"/>
          <cell r="F24" t="str">
            <v>●</v>
          </cell>
          <cell r="G24">
            <v>40137689</v>
          </cell>
          <cell r="H24">
            <v>0</v>
          </cell>
          <cell r="I24">
            <v>0</v>
          </cell>
          <cell r="J24"/>
          <cell r="K24">
            <v>0</v>
          </cell>
          <cell r="L24">
            <v>40137689</v>
          </cell>
          <cell r="M24">
            <v>20923483749.529999</v>
          </cell>
          <cell r="N24">
            <v>1.362213287534361E-2</v>
          </cell>
        </row>
        <row r="25">
          <cell r="B25" t="str">
            <v>STIN</v>
          </cell>
          <cell r="C25" t="str">
            <v>"СТАНДАРТ ИНВЕСТМЕНТ ҮЦК" ХХК</v>
          </cell>
          <cell r="D25" t="str">
            <v>●</v>
          </cell>
          <cell r="E25" t="str">
            <v>●</v>
          </cell>
          <cell r="F25" t="str">
            <v>●</v>
          </cell>
          <cell r="G25">
            <v>1827089403.5899999</v>
          </cell>
          <cell r="H25">
            <v>0</v>
          </cell>
          <cell r="I25">
            <v>1424610</v>
          </cell>
          <cell r="J25"/>
          <cell r="K25">
            <v>0</v>
          </cell>
          <cell r="L25">
            <v>1828514013.5899999</v>
          </cell>
          <cell r="M25">
            <v>18565662274.130001</v>
          </cell>
          <cell r="N25">
            <v>1.2087084610020253E-2</v>
          </cell>
        </row>
        <row r="26">
          <cell r="B26" t="str">
            <v>TTOL</v>
          </cell>
          <cell r="C26" t="str">
            <v>"АПЕКС КАПИТАЛ ҮЦК" ХХК</v>
          </cell>
          <cell r="D26" t="str">
            <v>●</v>
          </cell>
          <cell r="E26" t="str">
            <v>●</v>
          </cell>
          <cell r="F26" t="str">
            <v>●</v>
          </cell>
          <cell r="G26">
            <v>3182058954.4000001</v>
          </cell>
          <cell r="H26">
            <v>0</v>
          </cell>
          <cell r="I26">
            <v>25698862.399999999</v>
          </cell>
          <cell r="J26"/>
          <cell r="K26">
            <v>0</v>
          </cell>
          <cell r="L26">
            <v>3207757816.8000002</v>
          </cell>
          <cell r="M26">
            <v>15756554510.66</v>
          </cell>
          <cell r="N26">
            <v>1.0258228589998863E-2</v>
          </cell>
        </row>
        <row r="27">
          <cell r="B27" t="str">
            <v>ARD</v>
          </cell>
          <cell r="C27" t="str">
            <v>"ӨЛЗИЙ ЭНД КО КАПИТАЛ ҮЦК" ХХК</v>
          </cell>
          <cell r="D27" t="str">
            <v>●</v>
          </cell>
          <cell r="E27" t="str">
            <v>●</v>
          </cell>
          <cell r="F27"/>
          <cell r="G27">
            <v>828944743.87</v>
          </cell>
          <cell r="H27">
            <v>0</v>
          </cell>
          <cell r="I27">
            <v>900000</v>
          </cell>
          <cell r="J27"/>
          <cell r="K27">
            <v>0</v>
          </cell>
          <cell r="L27">
            <v>829844743.87</v>
          </cell>
          <cell r="M27">
            <v>15280579061.730001</v>
          </cell>
          <cell r="N27">
            <v>9.9483470765596195E-3</v>
          </cell>
        </row>
        <row r="28">
          <cell r="B28" t="str">
            <v>BUMB</v>
          </cell>
          <cell r="C28" t="str">
            <v>"БУМБАТ-АЛТАЙ ҮЦК" ХХК</v>
          </cell>
          <cell r="D28" t="str">
            <v>●</v>
          </cell>
          <cell r="E28"/>
          <cell r="F28"/>
          <cell r="G28">
            <v>1424939966.6900001</v>
          </cell>
          <cell r="H28">
            <v>0</v>
          </cell>
          <cell r="I28">
            <v>0</v>
          </cell>
          <cell r="J28"/>
          <cell r="K28">
            <v>22000000</v>
          </cell>
          <cell r="L28">
            <v>1446939966.6900001</v>
          </cell>
          <cell r="M28">
            <v>13236281630.440001</v>
          </cell>
          <cell r="N28">
            <v>8.617417123445022E-3</v>
          </cell>
        </row>
        <row r="29">
          <cell r="B29" t="str">
            <v>NOVL</v>
          </cell>
          <cell r="C29" t="str">
            <v>"НОВЕЛ ИНВЕСТМЕНТ ҮЦК" ХХК</v>
          </cell>
          <cell r="D29" t="str">
            <v>●</v>
          </cell>
          <cell r="E29"/>
          <cell r="F29" t="str">
            <v>●</v>
          </cell>
          <cell r="G29">
            <v>517253419.53999996</v>
          </cell>
          <cell r="H29">
            <v>0</v>
          </cell>
          <cell r="I29">
            <v>0</v>
          </cell>
          <cell r="J29"/>
          <cell r="K29">
            <v>0</v>
          </cell>
          <cell r="L29">
            <v>517253419.53999996</v>
          </cell>
          <cell r="M29">
            <v>9708856707.4099998</v>
          </cell>
          <cell r="N29">
            <v>6.3209041916349575E-3</v>
          </cell>
        </row>
        <row r="30">
          <cell r="B30" t="str">
            <v>ZGB</v>
          </cell>
          <cell r="C30" t="str">
            <v>"ЗЭТ ЖИ БИ ҮЦК" ХХК</v>
          </cell>
          <cell r="D30" t="str">
            <v>●</v>
          </cell>
          <cell r="E30"/>
          <cell r="F30"/>
          <cell r="G30">
            <v>355203616.13</v>
          </cell>
          <cell r="H30">
            <v>0</v>
          </cell>
          <cell r="I30">
            <v>10000000</v>
          </cell>
          <cell r="J30"/>
          <cell r="K30">
            <v>2500000000</v>
          </cell>
          <cell r="L30">
            <v>2865203616.1300001</v>
          </cell>
          <cell r="M30">
            <v>5444959708.5300007</v>
          </cell>
          <cell r="N30">
            <v>3.5449146776121354E-3</v>
          </cell>
        </row>
        <row r="31">
          <cell r="B31" t="str">
            <v>BZIN</v>
          </cell>
          <cell r="C31" t="str">
            <v>"МИРЭ ЭССЭТ СЕКЬЮРИТИС МОНГОЛ ҮЦК" ХХК</v>
          </cell>
          <cell r="D31" t="str">
            <v>●</v>
          </cell>
          <cell r="E31" t="str">
            <v>●</v>
          </cell>
          <cell r="F31" t="str">
            <v>●</v>
          </cell>
          <cell r="G31">
            <v>462252694.00999999</v>
          </cell>
          <cell r="H31">
            <v>0</v>
          </cell>
          <cell r="I31">
            <v>26780309</v>
          </cell>
          <cell r="J31"/>
          <cell r="K31">
            <v>100000000</v>
          </cell>
          <cell r="L31">
            <v>589033003.00999999</v>
          </cell>
          <cell r="M31">
            <v>4723336370.4700003</v>
          </cell>
          <cell r="N31">
            <v>3.0751052943050585E-3</v>
          </cell>
        </row>
        <row r="32">
          <cell r="B32" t="str">
            <v>RISM</v>
          </cell>
          <cell r="C32" t="str">
            <v>"РАЙНОС ИНВЕСТМЕНТ ҮЦК" ХХК</v>
          </cell>
          <cell r="D32" t="str">
            <v>●</v>
          </cell>
          <cell r="E32"/>
          <cell r="F32" t="str">
            <v>●</v>
          </cell>
          <cell r="G32">
            <v>256561617</v>
          </cell>
          <cell r="H32">
            <v>0</v>
          </cell>
          <cell r="I32">
            <v>15778100</v>
          </cell>
          <cell r="J32"/>
          <cell r="K32">
            <v>601800000</v>
          </cell>
          <cell r="L32">
            <v>874139717</v>
          </cell>
          <cell r="M32">
            <v>3656570812.46</v>
          </cell>
          <cell r="N32">
            <v>2.3805927383651945E-3</v>
          </cell>
        </row>
        <row r="33">
          <cell r="B33" t="str">
            <v>GAUL</v>
          </cell>
          <cell r="C33" t="str">
            <v>"ГАҮЛИ ҮЦК" ХХК</v>
          </cell>
          <cell r="D33" t="str">
            <v>●</v>
          </cell>
          <cell r="E33" t="str">
            <v>●</v>
          </cell>
          <cell r="F33"/>
          <cell r="G33">
            <v>216225559.34</v>
          </cell>
          <cell r="H33">
            <v>0</v>
          </cell>
          <cell r="I33">
            <v>10600000</v>
          </cell>
          <cell r="J33"/>
          <cell r="K33">
            <v>100000000</v>
          </cell>
          <cell r="L33">
            <v>326825559.34000003</v>
          </cell>
          <cell r="M33">
            <v>2116676174.6799998</v>
          </cell>
          <cell r="N33">
            <v>1.3780517838580617E-3</v>
          </cell>
        </row>
        <row r="34">
          <cell r="B34" t="str">
            <v>GDSC</v>
          </cell>
          <cell r="C34" t="str">
            <v>"ГҮҮДСЕК ҮЦК" ХХК</v>
          </cell>
          <cell r="D34" t="str">
            <v>●</v>
          </cell>
          <cell r="E34" t="str">
            <v>●</v>
          </cell>
          <cell r="F34" t="str">
            <v>●</v>
          </cell>
          <cell r="G34">
            <v>184741667.16</v>
          </cell>
          <cell r="H34">
            <v>0</v>
          </cell>
          <cell r="I34">
            <v>99987224</v>
          </cell>
          <cell r="J34"/>
          <cell r="K34">
            <v>0</v>
          </cell>
          <cell r="L34">
            <v>284728891.15999997</v>
          </cell>
          <cell r="M34">
            <v>1986531992.4900002</v>
          </cell>
          <cell r="N34">
            <v>1.2933220436308912E-3</v>
          </cell>
        </row>
        <row r="35">
          <cell r="B35" t="str">
            <v>NSEC</v>
          </cell>
          <cell r="C35" t="str">
            <v>"НЭЙШНЛ СЕКЮРИТИС ҮЦК" ХХК</v>
          </cell>
          <cell r="D35" t="str">
            <v>●</v>
          </cell>
          <cell r="E35" t="str">
            <v>●</v>
          </cell>
          <cell r="F35" t="str">
            <v>●</v>
          </cell>
          <cell r="G35">
            <v>349169381.88999999</v>
          </cell>
          <cell r="H35">
            <v>0</v>
          </cell>
          <cell r="I35">
            <v>0</v>
          </cell>
          <cell r="J35"/>
          <cell r="K35">
            <v>0</v>
          </cell>
          <cell r="L35">
            <v>349169381.88999999</v>
          </cell>
          <cell r="M35">
            <v>1629170486.2999997</v>
          </cell>
          <cell r="N35">
            <v>1.0606635638037703E-3</v>
          </cell>
        </row>
        <row r="36">
          <cell r="B36" t="str">
            <v>ZRGD</v>
          </cell>
          <cell r="C36" t="str">
            <v>"ЗЭРГЭД ҮЦК" ХХК</v>
          </cell>
          <cell r="D36" t="str">
            <v>●</v>
          </cell>
          <cell r="E36"/>
          <cell r="F36"/>
          <cell r="G36">
            <v>161058054.10000002</v>
          </cell>
          <cell r="H36">
            <v>0</v>
          </cell>
          <cell r="I36">
            <v>0</v>
          </cell>
          <cell r="J36"/>
          <cell r="K36">
            <v>0</v>
          </cell>
          <cell r="L36">
            <v>161058054.10000002</v>
          </cell>
          <cell r="M36">
            <v>1128968943.5799999</v>
          </cell>
          <cell r="N36">
            <v>7.3500976919909516E-4</v>
          </cell>
        </row>
        <row r="37">
          <cell r="B37" t="str">
            <v>MSEC</v>
          </cell>
          <cell r="C37" t="str">
            <v>"МОНСЕК ҮЦК" ХХК</v>
          </cell>
          <cell r="D37" t="str">
            <v>●</v>
          </cell>
          <cell r="E37"/>
          <cell r="F37"/>
          <cell r="G37">
            <v>98772228.210000008</v>
          </cell>
          <cell r="H37">
            <v>0</v>
          </cell>
          <cell r="I37">
            <v>0</v>
          </cell>
          <cell r="J37"/>
          <cell r="K37">
            <v>0</v>
          </cell>
          <cell r="L37">
            <v>98772228.210000008</v>
          </cell>
          <cell r="M37">
            <v>936128436.8900001</v>
          </cell>
          <cell r="N37">
            <v>6.0946189020696635E-4</v>
          </cell>
        </row>
        <row r="38">
          <cell r="B38" t="str">
            <v>TCHB</v>
          </cell>
          <cell r="C38" t="str">
            <v>"ТУЛГАТ ЧАНДМАНЬ БАЯН  ҮЦК" ХХК</v>
          </cell>
          <cell r="D38" t="str">
            <v>●</v>
          </cell>
          <cell r="E38"/>
          <cell r="F38"/>
          <cell r="G38">
            <v>178851310.94999999</v>
          </cell>
          <cell r="H38">
            <v>0</v>
          </cell>
          <cell r="I38">
            <v>0</v>
          </cell>
          <cell r="J38"/>
          <cell r="K38">
            <v>0</v>
          </cell>
          <cell r="L38">
            <v>178851310.94999999</v>
          </cell>
          <cell r="M38">
            <v>906412178.62000012</v>
          </cell>
          <cell r="N38">
            <v>5.9011526401614087E-4</v>
          </cell>
        </row>
        <row r="39">
          <cell r="B39" t="str">
            <v>ARGB</v>
          </cell>
          <cell r="C39" t="str">
            <v>"АРГАЙ БЭСТ ҮЦК" ХХК</v>
          </cell>
          <cell r="D39" t="str">
            <v>●</v>
          </cell>
          <cell r="E39"/>
          <cell r="F39"/>
          <cell r="G39">
            <v>140991350</v>
          </cell>
          <cell r="H39">
            <v>0</v>
          </cell>
          <cell r="I39">
            <v>0</v>
          </cell>
          <cell r="J39"/>
          <cell r="K39">
            <v>0</v>
          </cell>
          <cell r="L39">
            <v>140991350</v>
          </cell>
          <cell r="M39">
            <v>755728111.42999995</v>
          </cell>
          <cell r="N39">
            <v>4.9201313102380424E-4</v>
          </cell>
        </row>
        <row r="40">
          <cell r="B40" t="str">
            <v>MICC</v>
          </cell>
          <cell r="C40" t="str">
            <v>"ЭМ АЙ СИ СИ  ҮЦК" ХХК</v>
          </cell>
          <cell r="D40" t="str">
            <v>●</v>
          </cell>
          <cell r="E40" t="str">
            <v>●</v>
          </cell>
          <cell r="F40"/>
          <cell r="G40">
            <v>39650107.799999997</v>
          </cell>
          <cell r="H40">
            <v>0</v>
          </cell>
          <cell r="I40">
            <v>20225351</v>
          </cell>
          <cell r="J40"/>
          <cell r="K40">
            <v>0</v>
          </cell>
          <cell r="L40">
            <v>59875458.799999997</v>
          </cell>
          <cell r="M40">
            <v>748622801.88999999</v>
          </cell>
          <cell r="N40">
            <v>4.8738725362054914E-4</v>
          </cell>
        </row>
        <row r="41">
          <cell r="B41" t="str">
            <v>DRBR</v>
          </cell>
          <cell r="C41" t="str">
            <v>"ДАРХАН БРОКЕР ҮЦК" ХХК</v>
          </cell>
          <cell r="D41" t="str">
            <v>●</v>
          </cell>
          <cell r="E41"/>
          <cell r="F41"/>
          <cell r="G41">
            <v>56863684.459999993</v>
          </cell>
          <cell r="H41">
            <v>0</v>
          </cell>
          <cell r="I41">
            <v>0</v>
          </cell>
          <cell r="J41"/>
          <cell r="K41">
            <v>0</v>
          </cell>
          <cell r="L41">
            <v>56863684.459999993</v>
          </cell>
          <cell r="M41">
            <v>689877604.19000006</v>
          </cell>
          <cell r="N41">
            <v>4.4914147684469531E-4</v>
          </cell>
        </row>
        <row r="42">
          <cell r="B42" t="str">
            <v>MSDQ</v>
          </cell>
          <cell r="C42" t="str">
            <v>"МАСДАК ҮНЭТ ЦААСНЫ КОМПАНИ" ХХК</v>
          </cell>
          <cell r="D42" t="str">
            <v>●</v>
          </cell>
          <cell r="E42"/>
          <cell r="F42"/>
          <cell r="G42">
            <v>0</v>
          </cell>
          <cell r="H42">
            <v>0</v>
          </cell>
          <cell r="I42">
            <v>0</v>
          </cell>
          <cell r="J42"/>
          <cell r="K42">
            <v>0</v>
          </cell>
          <cell r="L42">
            <v>0</v>
          </cell>
          <cell r="M42">
            <v>483449167.94999999</v>
          </cell>
          <cell r="N42">
            <v>3.1474724205222954E-4</v>
          </cell>
        </row>
        <row r="43">
          <cell r="B43" t="str">
            <v>GDEV</v>
          </cell>
          <cell r="C43" t="str">
            <v>"ГРАНДДЕВЕЛОПМЕНТ ҮЦК" ХХК</v>
          </cell>
          <cell r="D43" t="str">
            <v>●</v>
          </cell>
          <cell r="E43"/>
          <cell r="F43"/>
          <cell r="G43">
            <v>38890330.409999996</v>
          </cell>
          <cell r="H43">
            <v>0</v>
          </cell>
          <cell r="I43">
            <v>0</v>
          </cell>
          <cell r="J43"/>
          <cell r="K43">
            <v>0</v>
          </cell>
          <cell r="L43">
            <v>38890330.409999996</v>
          </cell>
          <cell r="M43">
            <v>445739514.20999992</v>
          </cell>
          <cell r="N43">
            <v>2.901965544096414E-4</v>
          </cell>
        </row>
        <row r="44">
          <cell r="B44" t="str">
            <v>ALTN</v>
          </cell>
          <cell r="C44" t="str">
            <v>"АЛТАН ХОРОМСОГ ҮЦК" ХХК</v>
          </cell>
          <cell r="D44" t="str">
            <v>●</v>
          </cell>
          <cell r="E44"/>
          <cell r="F44"/>
          <cell r="G44">
            <v>7257185</v>
          </cell>
          <cell r="H44">
            <v>0</v>
          </cell>
          <cell r="I44">
            <v>0</v>
          </cell>
          <cell r="J44"/>
          <cell r="K44">
            <v>0</v>
          </cell>
          <cell r="L44">
            <v>7257185</v>
          </cell>
          <cell r="M44">
            <v>441047132</v>
          </cell>
          <cell r="N44">
            <v>2.8714160167176605E-4</v>
          </cell>
        </row>
        <row r="45">
          <cell r="B45" t="str">
            <v>BLMB</v>
          </cell>
          <cell r="C45" t="str">
            <v xml:space="preserve">"БЛҮМСБЮРИ СЕКЮРИТИЕС ҮЦК" ХХК </v>
          </cell>
          <cell r="D45" t="str">
            <v>●</v>
          </cell>
          <cell r="E45"/>
          <cell r="F45"/>
          <cell r="G45">
            <v>26579823.100000001</v>
          </cell>
          <cell r="H45">
            <v>0</v>
          </cell>
          <cell r="I45">
            <v>0</v>
          </cell>
          <cell r="J45"/>
          <cell r="K45">
            <v>0</v>
          </cell>
          <cell r="L45">
            <v>26579823.100000001</v>
          </cell>
          <cell r="M45">
            <v>438209998.31</v>
          </cell>
          <cell r="N45">
            <v>2.8529449950785599E-4</v>
          </cell>
        </row>
        <row r="46">
          <cell r="B46" t="str">
            <v>BATS</v>
          </cell>
          <cell r="C46" t="str">
            <v>"БАТС ҮЦК" ХХК</v>
          </cell>
          <cell r="D46" t="str">
            <v>●</v>
          </cell>
          <cell r="E46"/>
          <cell r="F46"/>
          <cell r="G46">
            <v>56329981.859999999</v>
          </cell>
          <cell r="H46">
            <v>0</v>
          </cell>
          <cell r="I46">
            <v>0</v>
          </cell>
          <cell r="J46"/>
          <cell r="K46">
            <v>0</v>
          </cell>
          <cell r="L46">
            <v>56329981.859999999</v>
          </cell>
          <cell r="M46">
            <v>435252361.68000001</v>
          </cell>
          <cell r="N46">
            <v>2.8336894448780593E-4</v>
          </cell>
        </row>
        <row r="47">
          <cell r="B47" t="str">
            <v>TABO</v>
          </cell>
          <cell r="C47" t="str">
            <v>"ТАВАН БОГД ҮЦК" ХХК</v>
          </cell>
          <cell r="D47" t="str">
            <v>●</v>
          </cell>
          <cell r="E47"/>
          <cell r="F47"/>
          <cell r="G47">
            <v>140794020.97</v>
          </cell>
          <cell r="H47">
            <v>0</v>
          </cell>
          <cell r="I47">
            <v>0</v>
          </cell>
          <cell r="J47"/>
          <cell r="K47">
            <v>0</v>
          </cell>
          <cell r="L47">
            <v>140794020.97</v>
          </cell>
          <cell r="M47">
            <v>270576960.63999999</v>
          </cell>
          <cell r="N47">
            <v>1.7615782127713281E-4</v>
          </cell>
        </row>
        <row r="48">
          <cell r="B48" t="str">
            <v>DELG</v>
          </cell>
          <cell r="C48" t="str">
            <v>"ДЭЛГЭРХАНГАЙ СЕКЮРИТИЗ ҮЦК" ХХК</v>
          </cell>
          <cell r="D48" t="str">
            <v>●</v>
          </cell>
          <cell r="E48"/>
          <cell r="F48"/>
          <cell r="G48">
            <v>47935138.399999999</v>
          </cell>
          <cell r="H48">
            <v>0</v>
          </cell>
          <cell r="I48">
            <v>0</v>
          </cell>
          <cell r="J48"/>
          <cell r="K48">
            <v>0</v>
          </cell>
          <cell r="L48">
            <v>47935138.399999999</v>
          </cell>
          <cell r="M48">
            <v>263821567.33000001</v>
          </cell>
          <cell r="N48">
            <v>1.717597551426587E-4</v>
          </cell>
        </row>
        <row r="49">
          <cell r="B49" t="str">
            <v>CTRL</v>
          </cell>
          <cell r="C49" t="str">
            <v>"ЦЕНТРАЛ СЕКЬЮРИТИЙЗ ҮЦК" ХХК</v>
          </cell>
          <cell r="D49" t="str">
            <v>●</v>
          </cell>
          <cell r="E49"/>
          <cell r="F49"/>
          <cell r="G49">
            <v>8745233.6999999993</v>
          </cell>
          <cell r="H49">
            <v>0</v>
          </cell>
          <cell r="I49">
            <v>0</v>
          </cell>
          <cell r="J49"/>
          <cell r="K49">
            <v>0</v>
          </cell>
          <cell r="L49">
            <v>8745233.6999999993</v>
          </cell>
          <cell r="M49">
            <v>227273855.94999999</v>
          </cell>
          <cell r="N49">
            <v>1.4796554445251723E-4</v>
          </cell>
        </row>
        <row r="50">
          <cell r="B50" t="str">
            <v>DOMI</v>
          </cell>
          <cell r="C50" t="str">
            <v>"ДОМИКС СЕК ҮЦК" ХХК</v>
          </cell>
          <cell r="D50" t="str">
            <v>●</v>
          </cell>
          <cell r="E50"/>
          <cell r="F50"/>
          <cell r="G50">
            <v>106661473.14</v>
          </cell>
          <cell r="H50">
            <v>0</v>
          </cell>
          <cell r="I50">
            <v>0</v>
          </cell>
          <cell r="J50"/>
          <cell r="K50">
            <v>0</v>
          </cell>
          <cell r="L50">
            <v>106661473.14</v>
          </cell>
          <cell r="M50">
            <v>211498962.81</v>
          </cell>
          <cell r="N50">
            <v>1.3769537658660182E-4</v>
          </cell>
        </row>
        <row r="51">
          <cell r="B51" t="str">
            <v>GNDX</v>
          </cell>
          <cell r="C51" t="str">
            <v>"ГЕНДЕКС ҮЦК" ХХК</v>
          </cell>
          <cell r="D51" t="str">
            <v>●</v>
          </cell>
          <cell r="E51"/>
          <cell r="F51"/>
          <cell r="G51">
            <v>178778648</v>
          </cell>
          <cell r="H51">
            <v>0</v>
          </cell>
          <cell r="I51">
            <v>0</v>
          </cell>
          <cell r="J51"/>
          <cell r="K51">
            <v>0</v>
          </cell>
          <cell r="L51">
            <v>178778648</v>
          </cell>
          <cell r="M51">
            <v>201639980.80000001</v>
          </cell>
          <cell r="N51">
            <v>1.3127673404296426E-4</v>
          </cell>
        </row>
        <row r="52">
          <cell r="B52" t="str">
            <v>MERG</v>
          </cell>
          <cell r="C52" t="str">
            <v>"МЭРГЭН САНАА ҮЦК" ХХК</v>
          </cell>
          <cell r="D52" t="str">
            <v>●</v>
          </cell>
          <cell r="E52"/>
          <cell r="F52"/>
          <cell r="G52">
            <v>91494041.109999999</v>
          </cell>
          <cell r="H52">
            <v>0</v>
          </cell>
          <cell r="I52">
            <v>0</v>
          </cell>
          <cell r="J52"/>
          <cell r="K52">
            <v>0</v>
          </cell>
          <cell r="L52">
            <v>91494041.109999999</v>
          </cell>
          <cell r="M52">
            <v>197731359.90000001</v>
          </cell>
          <cell r="N52">
            <v>1.287320453144278E-4</v>
          </cell>
        </row>
        <row r="53">
          <cell r="B53" t="str">
            <v>HUN</v>
          </cell>
          <cell r="C53" t="str">
            <v>"ХҮННҮ ЭМПАЙР ҮЦК" ХХК</v>
          </cell>
          <cell r="D53" t="str">
            <v>●</v>
          </cell>
          <cell r="E53"/>
          <cell r="F53"/>
          <cell r="G53">
            <v>4705947.96</v>
          </cell>
          <cell r="H53">
            <v>0</v>
          </cell>
          <cell r="I53">
            <v>0</v>
          </cell>
          <cell r="J53"/>
          <cell r="K53">
            <v>0</v>
          </cell>
          <cell r="L53">
            <v>4705947.96</v>
          </cell>
          <cell r="M53">
            <v>179777565.91999999</v>
          </cell>
          <cell r="N53">
            <v>1.1704331459731678E-4</v>
          </cell>
        </row>
        <row r="54">
          <cell r="B54" t="str">
            <v>UNDR</v>
          </cell>
          <cell r="C54" t="str">
            <v>"ӨНДӨРХААН ИНВЕСТ ҮЦК" ХХК</v>
          </cell>
          <cell r="D54" t="str">
            <v>●</v>
          </cell>
          <cell r="E54"/>
          <cell r="F54"/>
          <cell r="G54">
            <v>21423673</v>
          </cell>
          <cell r="H54">
            <v>0</v>
          </cell>
          <cell r="I54">
            <v>0</v>
          </cell>
          <cell r="J54"/>
          <cell r="K54">
            <v>0</v>
          </cell>
          <cell r="L54">
            <v>21423673</v>
          </cell>
          <cell r="M54">
            <v>168264836.25</v>
          </cell>
          <cell r="N54">
            <v>1.0954800763983302E-4</v>
          </cell>
        </row>
        <row r="55">
          <cell r="B55" t="str">
            <v>SANR</v>
          </cell>
          <cell r="C55" t="str">
            <v>"САНАР ҮЦК" ХХК</v>
          </cell>
          <cell r="D55" t="str">
            <v>●</v>
          </cell>
          <cell r="E55"/>
          <cell r="F55"/>
          <cell r="G55">
            <v>1965787</v>
          </cell>
          <cell r="H55">
            <v>0</v>
          </cell>
          <cell r="I55">
            <v>0</v>
          </cell>
          <cell r="J55"/>
          <cell r="K55">
            <v>0</v>
          </cell>
          <cell r="L55">
            <v>1965787</v>
          </cell>
          <cell r="M55">
            <v>136067235.90000001</v>
          </cell>
          <cell r="N55">
            <v>8.8585915691604647E-5</v>
          </cell>
        </row>
        <row r="56">
          <cell r="B56" t="str">
            <v>GATR</v>
          </cell>
          <cell r="C56" t="str">
            <v>"ГАЦУУРТ ТРЕЙД ҮЦК" ХХК</v>
          </cell>
          <cell r="D56" t="str">
            <v>●</v>
          </cell>
          <cell r="E56"/>
          <cell r="F56"/>
          <cell r="G56">
            <v>139380</v>
          </cell>
          <cell r="H56">
            <v>0</v>
          </cell>
          <cell r="I56">
            <v>0</v>
          </cell>
          <cell r="J56"/>
          <cell r="K56">
            <v>0</v>
          </cell>
          <cell r="L56">
            <v>139380</v>
          </cell>
          <cell r="M56">
            <v>128332695.2</v>
          </cell>
          <cell r="N56">
            <v>8.35503803856105E-5</v>
          </cell>
        </row>
        <row r="57">
          <cell r="B57" t="str">
            <v>SGC</v>
          </cell>
          <cell r="C57" t="str">
            <v>"ЭС ЖИ КАПИТАЛ ҮЦК" ХХК</v>
          </cell>
          <cell r="D57" t="str">
            <v>●</v>
          </cell>
          <cell r="E57" t="str">
            <v>●</v>
          </cell>
          <cell r="F57" t="str">
            <v>●</v>
          </cell>
          <cell r="G57">
            <v>0</v>
          </cell>
          <cell r="H57">
            <v>0</v>
          </cell>
          <cell r="I57">
            <v>0</v>
          </cell>
          <cell r="J57"/>
          <cell r="K57">
            <v>0</v>
          </cell>
          <cell r="L57">
            <v>0</v>
          </cell>
          <cell r="M57">
            <v>89714896</v>
          </cell>
          <cell r="N57">
            <v>5.8408449034548802E-5</v>
          </cell>
        </row>
        <row r="58">
          <cell r="B58" t="str">
            <v>MONG</v>
          </cell>
          <cell r="C58" t="str">
            <v>"МОНГОЛ СЕКЮРИТИЕС ҮЦК" ХК</v>
          </cell>
          <cell r="D58" t="str">
            <v>●</v>
          </cell>
          <cell r="E58"/>
          <cell r="F58"/>
          <cell r="G58">
            <v>0</v>
          </cell>
          <cell r="H58">
            <v>0</v>
          </cell>
          <cell r="I58">
            <v>0</v>
          </cell>
          <cell r="J58"/>
          <cell r="K58">
            <v>0</v>
          </cell>
          <cell r="L58">
            <v>0</v>
          </cell>
          <cell r="M58">
            <v>84912886</v>
          </cell>
          <cell r="N58">
            <v>5.5282123654331075E-5</v>
          </cell>
        </row>
        <row r="59">
          <cell r="B59" t="str">
            <v>BLAC</v>
          </cell>
          <cell r="C59" t="str">
            <v>"БЛЭКСТОУН ИНТЕРНЭЙШНЛ ҮЦК" ХХК</v>
          </cell>
          <cell r="D59" t="str">
            <v>●</v>
          </cell>
          <cell r="E59"/>
          <cell r="F59"/>
          <cell r="G59">
            <v>0</v>
          </cell>
          <cell r="H59">
            <v>0</v>
          </cell>
          <cell r="I59">
            <v>0</v>
          </cell>
          <cell r="J59"/>
          <cell r="K59">
            <v>0</v>
          </cell>
          <cell r="L59">
            <v>0</v>
          </cell>
          <cell r="M59">
            <v>79333334.980000004</v>
          </cell>
          <cell r="N59">
            <v>5.1649583954487535E-5</v>
          </cell>
        </row>
        <row r="60">
          <cell r="B60" t="str">
            <v>SECP</v>
          </cell>
          <cell r="C60" t="str">
            <v>"СИКАП  ҮЦК" ХХК</v>
          </cell>
          <cell r="D60" t="str">
            <v>●</v>
          </cell>
          <cell r="E60" t="str">
            <v>●</v>
          </cell>
          <cell r="F60"/>
          <cell r="G60">
            <v>4834537.83</v>
          </cell>
          <cell r="H60">
            <v>0</v>
          </cell>
          <cell r="I60">
            <v>0</v>
          </cell>
          <cell r="J60"/>
          <cell r="K60">
            <v>0</v>
          </cell>
          <cell r="L60">
            <v>4834537.83</v>
          </cell>
          <cell r="M60">
            <v>66538392.379999995</v>
          </cell>
          <cell r="N60">
            <v>4.3319498471781541E-5</v>
          </cell>
        </row>
        <row r="61">
          <cell r="B61" t="str">
            <v>DCF</v>
          </cell>
          <cell r="C61" t="str">
            <v>"ДИ СИ ЭФ ҮЦК" ХХК</v>
          </cell>
          <cell r="D61" t="str">
            <v>●</v>
          </cell>
          <cell r="E61"/>
          <cell r="F61"/>
          <cell r="G61">
            <v>0</v>
          </cell>
          <cell r="H61">
            <v>0</v>
          </cell>
          <cell r="I61">
            <v>0</v>
          </cell>
          <cell r="J61"/>
          <cell r="K61">
            <v>0</v>
          </cell>
          <cell r="L61">
            <v>0</v>
          </cell>
          <cell r="M61">
            <v>60527000</v>
          </cell>
          <cell r="N61">
            <v>3.9405810543592842E-5</v>
          </cell>
        </row>
        <row r="62">
          <cell r="B62" t="str">
            <v>ECM</v>
          </cell>
          <cell r="C62" t="str">
            <v>"ЕВРАЗИА КАПИТАЛ ХОЛДИНГ ҮЦК" ХК</v>
          </cell>
          <cell r="D62" t="str">
            <v>●</v>
          </cell>
          <cell r="E62" t="str">
            <v>●</v>
          </cell>
          <cell r="F62" t="str">
            <v>●</v>
          </cell>
          <cell r="G62">
            <v>0</v>
          </cell>
          <cell r="H62">
            <v>0</v>
          </cell>
          <cell r="I62">
            <v>0</v>
          </cell>
          <cell r="J62"/>
          <cell r="K62">
            <v>0</v>
          </cell>
          <cell r="L62">
            <v>0</v>
          </cell>
          <cell r="M62">
            <v>59305198.299999997</v>
          </cell>
          <cell r="N62">
            <v>3.8610362457415771E-5</v>
          </cell>
        </row>
        <row r="63">
          <cell r="B63" t="str">
            <v>SILS</v>
          </cell>
          <cell r="C63" t="str">
            <v>"СИЛВЭР ЛАЙТ СЕКЮРИТИЙЗ ҮЦК" ХХК</v>
          </cell>
          <cell r="D63" t="str">
            <v>●</v>
          </cell>
          <cell r="E63"/>
          <cell r="F63"/>
          <cell r="G63">
            <v>11207</v>
          </cell>
          <cell r="H63">
            <v>0</v>
          </cell>
          <cell r="I63">
            <v>0</v>
          </cell>
          <cell r="J63"/>
          <cell r="K63">
            <v>0</v>
          </cell>
          <cell r="L63">
            <v>11207</v>
          </cell>
          <cell r="M63">
            <v>13457687.859999999</v>
          </cell>
          <cell r="N63">
            <v>8.7615625781216539E-6</v>
          </cell>
        </row>
        <row r="64">
          <cell r="B64" t="str">
            <v>APS</v>
          </cell>
          <cell r="C64" t="str">
            <v>"АЗИА ПАСИФИК СЕКЬЮРИТИС ҮЦК" ХХК</v>
          </cell>
          <cell r="D64" t="str">
            <v>●</v>
          </cell>
          <cell r="E64"/>
          <cell r="F64"/>
          <cell r="G64">
            <v>2621250</v>
          </cell>
          <cell r="H64">
            <v>0</v>
          </cell>
          <cell r="I64">
            <v>0</v>
          </cell>
          <cell r="J64"/>
          <cell r="K64">
            <v>0</v>
          </cell>
          <cell r="L64">
            <v>2621250</v>
          </cell>
          <cell r="M64">
            <v>10051002.59</v>
          </cell>
          <cell r="N64">
            <v>6.543656613324648E-6</v>
          </cell>
        </row>
        <row r="65">
          <cell r="B65" t="str">
            <v>MOHU</v>
          </cell>
          <cell r="C65" t="str">
            <v>"MОНГОЛ ХУВЬЦАА" ХХК</v>
          </cell>
          <cell r="D65" t="str">
            <v>●</v>
          </cell>
          <cell r="E65"/>
          <cell r="F65"/>
          <cell r="G65">
            <v>3592778</v>
          </cell>
          <cell r="H65">
            <v>0</v>
          </cell>
          <cell r="I65">
            <v>0</v>
          </cell>
          <cell r="J65"/>
          <cell r="K65">
            <v>0</v>
          </cell>
          <cell r="L65">
            <v>3592778</v>
          </cell>
          <cell r="M65">
            <v>4054743</v>
          </cell>
          <cell r="N65">
            <v>2.6398208148588114E-6</v>
          </cell>
        </row>
        <row r="66">
          <cell r="B66" t="str">
            <v>FCX</v>
          </cell>
          <cell r="C66" t="str">
            <v>"ЭФ СИ ИКС ҮЦК" ХХК</v>
          </cell>
          <cell r="D66" t="str">
            <v>●</v>
          </cell>
          <cell r="E66"/>
          <cell r="F66"/>
          <cell r="G66">
            <v>0</v>
          </cell>
          <cell r="H66">
            <v>0</v>
          </cell>
          <cell r="I66">
            <v>0</v>
          </cell>
          <cell r="J66"/>
          <cell r="K66">
            <v>0</v>
          </cell>
          <cell r="L66">
            <v>0</v>
          </cell>
          <cell r="M66">
            <v>3000000</v>
          </cell>
          <cell r="N66">
            <v>1.9531354871508338E-6</v>
          </cell>
        </row>
        <row r="67">
          <cell r="B67" t="str">
            <v>BSK</v>
          </cell>
          <cell r="C67" t="str">
            <v>"БЛЮСКАЙ СЕКЬЮРИТИЗ ҮЦК" ХК</v>
          </cell>
          <cell r="D67" t="str">
            <v>●</v>
          </cell>
          <cell r="E67"/>
          <cell r="F67"/>
          <cell r="G67">
            <v>0</v>
          </cell>
          <cell r="H67">
            <v>0</v>
          </cell>
          <cell r="I67">
            <v>0</v>
          </cell>
          <cell r="J67"/>
          <cell r="K67">
            <v>0</v>
          </cell>
          <cell r="L67">
            <v>0</v>
          </cell>
          <cell r="M67">
            <v>0</v>
          </cell>
          <cell r="N6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/>
          <cell r="J9"/>
          <cell r="K9"/>
          <cell r="L9"/>
          <cell r="M9">
            <v>0</v>
          </cell>
          <cell r="N9"/>
          <cell r="O9"/>
          <cell r="P9"/>
          <cell r="Q9"/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/>
          <cell r="Y9"/>
          <cell r="Z9"/>
          <cell r="AA9"/>
          <cell r="AB9"/>
          <cell r="AC9"/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/>
          <cell r="J10"/>
          <cell r="K10"/>
          <cell r="L10"/>
          <cell r="M10">
            <v>0</v>
          </cell>
          <cell r="N10"/>
          <cell r="O10"/>
          <cell r="P10"/>
          <cell r="Q10"/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/>
          <cell r="Y10"/>
          <cell r="Z10"/>
          <cell r="AA10"/>
          <cell r="AB10"/>
          <cell r="AC10"/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2524</v>
          </cell>
          <cell r="G11">
            <v>1232910.5</v>
          </cell>
          <cell r="H11">
            <v>1232910.5</v>
          </cell>
          <cell r="I11"/>
          <cell r="J11"/>
          <cell r="K11"/>
          <cell r="L11"/>
          <cell r="M11">
            <v>0</v>
          </cell>
          <cell r="N11"/>
          <cell r="O11"/>
          <cell r="P11"/>
          <cell r="Q11"/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/>
          <cell r="Y11"/>
          <cell r="Z11"/>
          <cell r="AA11"/>
          <cell r="AB11"/>
          <cell r="AC11"/>
        </row>
        <row r="12">
          <cell r="B12" t="str">
            <v>ARD</v>
          </cell>
          <cell r="C12" t="str">
            <v>Ард капитал групп ХХК</v>
          </cell>
          <cell r="D12">
            <v>144307</v>
          </cell>
          <cell r="E12">
            <v>15621956.030000001</v>
          </cell>
          <cell r="F12">
            <v>2934455</v>
          </cell>
          <cell r="G12">
            <v>192499010.97</v>
          </cell>
          <cell r="H12">
            <v>208120967</v>
          </cell>
          <cell r="I12">
            <v>382635</v>
          </cell>
          <cell r="J12">
            <v>38263500</v>
          </cell>
          <cell r="K12"/>
          <cell r="L12"/>
          <cell r="M12">
            <v>38263500</v>
          </cell>
          <cell r="N12">
            <v>29518</v>
          </cell>
          <cell r="O12">
            <v>3255431.7</v>
          </cell>
          <cell r="P12">
            <v>500</v>
          </cell>
          <cell r="Q12">
            <v>57495</v>
          </cell>
          <cell r="R12">
            <v>3312926.7</v>
          </cell>
          <cell r="S12">
            <v>3</v>
          </cell>
          <cell r="T12">
            <v>300300</v>
          </cell>
          <cell r="U12">
            <v>3</v>
          </cell>
          <cell r="V12">
            <v>300300</v>
          </cell>
          <cell r="W12">
            <v>600600</v>
          </cell>
          <cell r="X12"/>
          <cell r="Y12"/>
          <cell r="Z12"/>
          <cell r="AA12"/>
          <cell r="AB12"/>
          <cell r="AC12"/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/>
          <cell r="J13"/>
          <cell r="K13"/>
          <cell r="L13"/>
          <cell r="M13">
            <v>0</v>
          </cell>
          <cell r="N13"/>
          <cell r="O13"/>
          <cell r="P13"/>
          <cell r="Q13"/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/>
          <cell r="Y13"/>
          <cell r="Z13"/>
          <cell r="AA13"/>
          <cell r="AB13"/>
          <cell r="AC13"/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/>
          <cell r="J14"/>
          <cell r="K14"/>
          <cell r="L14"/>
          <cell r="M14">
            <v>0</v>
          </cell>
          <cell r="N14"/>
          <cell r="O14"/>
          <cell r="P14"/>
          <cell r="Q14"/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/>
          <cell r="Y14"/>
          <cell r="Z14"/>
          <cell r="AA14"/>
          <cell r="AB14"/>
          <cell r="AC14"/>
        </row>
        <row r="15">
          <cell r="B15" t="str">
            <v>BDSC</v>
          </cell>
          <cell r="C15" t="str">
            <v>БиДиСек ХК</v>
          </cell>
          <cell r="D15">
            <v>11171874</v>
          </cell>
          <cell r="E15">
            <v>1262716575.23</v>
          </cell>
          <cell r="F15">
            <v>11329614</v>
          </cell>
          <cell r="G15">
            <v>1353561252.6700001</v>
          </cell>
          <cell r="H15">
            <v>2616277827.9000001</v>
          </cell>
          <cell r="I15">
            <v>3279282</v>
          </cell>
          <cell r="J15">
            <v>327928200</v>
          </cell>
          <cell r="K15"/>
          <cell r="L15"/>
          <cell r="M15">
            <v>327928200</v>
          </cell>
          <cell r="N15">
            <v>9205</v>
          </cell>
          <cell r="O15">
            <v>1014194</v>
          </cell>
          <cell r="P15">
            <v>300</v>
          </cell>
          <cell r="Q15">
            <v>34498</v>
          </cell>
          <cell r="R15">
            <v>1048692</v>
          </cell>
          <cell r="S15">
            <v>295</v>
          </cell>
          <cell r="T15">
            <v>29497050</v>
          </cell>
          <cell r="U15">
            <v>295</v>
          </cell>
          <cell r="V15">
            <v>29497050</v>
          </cell>
          <cell r="W15">
            <v>58994100</v>
          </cell>
          <cell r="X15"/>
          <cell r="Y15"/>
          <cell r="Z15"/>
          <cell r="AA15"/>
          <cell r="AB15"/>
          <cell r="AC15"/>
        </row>
        <row r="16">
          <cell r="B16" t="str">
            <v>BLAC</v>
          </cell>
          <cell r="C16" t="str">
            <v>Блэкстоун интернэйшнл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/>
          <cell r="J16"/>
          <cell r="K16"/>
          <cell r="L16"/>
          <cell r="M16">
            <v>0</v>
          </cell>
          <cell r="N16"/>
          <cell r="O16"/>
          <cell r="P16"/>
          <cell r="Q16"/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/>
          <cell r="Y16"/>
          <cell r="Z16"/>
          <cell r="AA16"/>
          <cell r="AB16"/>
          <cell r="AC16"/>
        </row>
        <row r="17">
          <cell r="B17" t="str">
            <v>BLMB</v>
          </cell>
          <cell r="C17" t="str">
            <v>Блүмсбюри секюритиес ХХК</v>
          </cell>
          <cell r="D17">
            <v>170</v>
          </cell>
          <cell r="E17">
            <v>340000</v>
          </cell>
          <cell r="F17">
            <v>1904</v>
          </cell>
          <cell r="G17">
            <v>1081908.05</v>
          </cell>
          <cell r="H17">
            <v>1421908.05</v>
          </cell>
          <cell r="I17">
            <v>2000</v>
          </cell>
          <cell r="J17">
            <v>200000</v>
          </cell>
          <cell r="K17"/>
          <cell r="L17"/>
          <cell r="M17">
            <v>200000</v>
          </cell>
          <cell r="N17"/>
          <cell r="O17"/>
          <cell r="P17"/>
          <cell r="Q17"/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/>
          <cell r="Y17"/>
          <cell r="Z17"/>
          <cell r="AA17"/>
          <cell r="AB17"/>
          <cell r="AC17"/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/>
          <cell r="J18"/>
          <cell r="K18"/>
          <cell r="L18"/>
          <cell r="M18">
            <v>0</v>
          </cell>
          <cell r="N18"/>
          <cell r="O18"/>
          <cell r="P18"/>
          <cell r="Q18"/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/>
          <cell r="Y18"/>
          <cell r="Z18"/>
          <cell r="AA18"/>
          <cell r="AB18"/>
          <cell r="AC18"/>
        </row>
        <row r="19">
          <cell r="B19" t="str">
            <v>BULG</v>
          </cell>
          <cell r="C19" t="str">
            <v>Булган брокер ХХК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/>
          <cell r="J19"/>
          <cell r="K19"/>
          <cell r="L19"/>
          <cell r="M19">
            <v>0</v>
          </cell>
          <cell r="N19"/>
          <cell r="O19"/>
          <cell r="P19"/>
          <cell r="Q19"/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/>
          <cell r="Y19"/>
          <cell r="Z19"/>
          <cell r="AA19"/>
          <cell r="AB19"/>
          <cell r="AC19"/>
        </row>
        <row r="20">
          <cell r="B20" t="str">
            <v>BUMB</v>
          </cell>
          <cell r="C20" t="str">
            <v>Бумбат-Алтай ХХК</v>
          </cell>
          <cell r="D20">
            <v>449966</v>
          </cell>
          <cell r="E20">
            <v>71171000.010000005</v>
          </cell>
          <cell r="F20">
            <v>7004570</v>
          </cell>
          <cell r="G20">
            <v>328243623.07999998</v>
          </cell>
          <cell r="H20">
            <v>399414623.08999997</v>
          </cell>
          <cell r="I20">
            <v>106901</v>
          </cell>
          <cell r="J20">
            <v>10690100</v>
          </cell>
          <cell r="K20"/>
          <cell r="L20"/>
          <cell r="M20">
            <v>10690100</v>
          </cell>
          <cell r="N20">
            <v>129215</v>
          </cell>
          <cell r="O20">
            <v>13575945</v>
          </cell>
          <cell r="P20">
            <v>105000</v>
          </cell>
          <cell r="Q20">
            <v>11568380</v>
          </cell>
          <cell r="R20">
            <v>25144325</v>
          </cell>
          <cell r="S20">
            <v>8</v>
          </cell>
          <cell r="T20">
            <v>800010</v>
          </cell>
          <cell r="U20">
            <v>0</v>
          </cell>
          <cell r="V20">
            <v>0</v>
          </cell>
          <cell r="W20">
            <v>800010</v>
          </cell>
          <cell r="X20"/>
          <cell r="Y20"/>
          <cell r="Z20"/>
          <cell r="AA20"/>
          <cell r="AB20"/>
          <cell r="AC20"/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154022</v>
          </cell>
          <cell r="E21">
            <v>6818801.2000000002</v>
          </cell>
          <cell r="F21">
            <v>25831</v>
          </cell>
          <cell r="G21">
            <v>3839047.66</v>
          </cell>
          <cell r="H21">
            <v>10657848.859999999</v>
          </cell>
          <cell r="I21">
            <v>22141</v>
          </cell>
          <cell r="J21">
            <v>2214100</v>
          </cell>
          <cell r="K21"/>
          <cell r="L21"/>
          <cell r="M21">
            <v>2214100</v>
          </cell>
          <cell r="N21"/>
          <cell r="O21"/>
          <cell r="P21"/>
          <cell r="Q21"/>
          <cell r="R21">
            <v>0</v>
          </cell>
          <cell r="S21">
            <v>329</v>
          </cell>
          <cell r="T21">
            <v>32902780</v>
          </cell>
          <cell r="U21">
            <v>60</v>
          </cell>
          <cell r="V21">
            <v>6000600</v>
          </cell>
          <cell r="W21">
            <v>38903380</v>
          </cell>
          <cell r="X21"/>
          <cell r="Y21"/>
          <cell r="Z21"/>
          <cell r="AA21"/>
          <cell r="AB21"/>
          <cell r="AC21"/>
        </row>
        <row r="22">
          <cell r="B22" t="str">
            <v>CAPM</v>
          </cell>
          <cell r="C22" t="str">
            <v>Капитал маркет корпораци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/>
          <cell r="J22"/>
          <cell r="K22"/>
          <cell r="L22"/>
          <cell r="M22">
            <v>0</v>
          </cell>
          <cell r="N22"/>
          <cell r="O22"/>
          <cell r="P22"/>
          <cell r="Q22"/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/>
          <cell r="Y22"/>
          <cell r="Z22"/>
          <cell r="AA22"/>
          <cell r="AB22"/>
          <cell r="AC22"/>
        </row>
        <row r="23">
          <cell r="B23" t="str">
            <v>CTRL</v>
          </cell>
          <cell r="C23" t="str">
            <v>Централ секьюритийз ҮЦК</v>
          </cell>
          <cell r="D23">
            <v>15471</v>
          </cell>
          <cell r="E23">
            <v>6049598.25</v>
          </cell>
          <cell r="F23">
            <v>151005</v>
          </cell>
          <cell r="G23">
            <v>24287823.870000001</v>
          </cell>
          <cell r="H23">
            <v>30337422.120000001</v>
          </cell>
          <cell r="I23"/>
          <cell r="J23"/>
          <cell r="K23"/>
          <cell r="L23"/>
          <cell r="M23">
            <v>0</v>
          </cell>
          <cell r="N23"/>
          <cell r="O23"/>
          <cell r="P23"/>
          <cell r="Q23"/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/>
          <cell r="Y23"/>
          <cell r="Z23"/>
          <cell r="AA23"/>
          <cell r="AB23"/>
          <cell r="AC23"/>
        </row>
        <row r="24">
          <cell r="B24" t="str">
            <v>DCF</v>
          </cell>
          <cell r="C24" t="str">
            <v>Ди Си Эф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/>
          <cell r="J24"/>
          <cell r="K24"/>
          <cell r="L24"/>
          <cell r="M24">
            <v>0</v>
          </cell>
          <cell r="N24"/>
          <cell r="O24"/>
          <cell r="P24"/>
          <cell r="Q24"/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/>
          <cell r="Y24"/>
          <cell r="Z24"/>
          <cell r="AA24"/>
          <cell r="AB24"/>
          <cell r="AC24"/>
        </row>
        <row r="25">
          <cell r="B25" t="str">
            <v>DELG</v>
          </cell>
          <cell r="C25" t="str">
            <v>Дэлгэрхангай секюритиз ХХК</v>
          </cell>
          <cell r="D25">
            <v>70</v>
          </cell>
          <cell r="E25">
            <v>1197000</v>
          </cell>
          <cell r="F25">
            <v>7149</v>
          </cell>
          <cell r="G25">
            <v>9906349</v>
          </cell>
          <cell r="H25">
            <v>11103349</v>
          </cell>
          <cell r="I25"/>
          <cell r="J25"/>
          <cell r="K25"/>
          <cell r="L25"/>
          <cell r="M25">
            <v>0</v>
          </cell>
          <cell r="N25"/>
          <cell r="O25"/>
          <cell r="P25"/>
          <cell r="Q25"/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/>
          <cell r="Y25"/>
          <cell r="Z25"/>
          <cell r="AA25"/>
          <cell r="AB25"/>
          <cell r="AC25"/>
        </row>
        <row r="26">
          <cell r="B26" t="str">
            <v>DOMI</v>
          </cell>
          <cell r="C26" t="str">
            <v>Домикс сек ҮЦК ХХК</v>
          </cell>
          <cell r="D26">
            <v>1206</v>
          </cell>
          <cell r="E26">
            <v>918977</v>
          </cell>
          <cell r="F26">
            <v>5000</v>
          </cell>
          <cell r="G26">
            <v>2050010</v>
          </cell>
          <cell r="H26">
            <v>2968987</v>
          </cell>
          <cell r="I26"/>
          <cell r="J26"/>
          <cell r="K26"/>
          <cell r="L26"/>
          <cell r="M26">
            <v>0</v>
          </cell>
          <cell r="N26">
            <v>1130</v>
          </cell>
          <cell r="O26">
            <v>129950</v>
          </cell>
          <cell r="P26"/>
          <cell r="Q26"/>
          <cell r="R26">
            <v>129950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/>
          <cell r="Y26"/>
          <cell r="Z26"/>
          <cell r="AA26"/>
          <cell r="AB26"/>
          <cell r="AC26"/>
        </row>
        <row r="27">
          <cell r="B27" t="str">
            <v>DRBR</v>
          </cell>
          <cell r="C27" t="str">
            <v>Дархан брокер ХХК</v>
          </cell>
          <cell r="D27">
            <v>2015</v>
          </cell>
          <cell r="E27">
            <v>416765</v>
          </cell>
          <cell r="F27">
            <v>35622</v>
          </cell>
          <cell r="G27">
            <v>1056919.1299999999</v>
          </cell>
          <cell r="H27">
            <v>1473684.13</v>
          </cell>
          <cell r="I27"/>
          <cell r="J27"/>
          <cell r="K27"/>
          <cell r="L27"/>
          <cell r="M27">
            <v>0</v>
          </cell>
          <cell r="N27"/>
          <cell r="O27"/>
          <cell r="P27"/>
          <cell r="Q27"/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/>
          <cell r="Y27"/>
          <cell r="Z27"/>
          <cell r="AA27"/>
          <cell r="AB27"/>
          <cell r="AC27"/>
        </row>
        <row r="28">
          <cell r="B28" t="str">
            <v>ECM</v>
          </cell>
          <cell r="C28" t="str">
            <v>Евразиа капитал монголиа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/>
          <cell r="J28"/>
          <cell r="K28"/>
          <cell r="L28"/>
          <cell r="M28">
            <v>0</v>
          </cell>
          <cell r="N28"/>
          <cell r="O28"/>
          <cell r="P28"/>
          <cell r="Q28"/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/>
          <cell r="Y28"/>
          <cell r="Z28"/>
          <cell r="AA28"/>
          <cell r="AB28"/>
          <cell r="AC28"/>
        </row>
        <row r="29">
          <cell r="B29" t="str">
            <v>FCX</v>
          </cell>
          <cell r="C29" t="str">
            <v>Эф Си Икс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/>
          <cell r="J29"/>
          <cell r="K29"/>
          <cell r="L29"/>
          <cell r="M29">
            <v>0</v>
          </cell>
          <cell r="N29"/>
          <cell r="O29"/>
          <cell r="P29"/>
          <cell r="Q29"/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/>
          <cell r="Y29"/>
          <cell r="Z29"/>
          <cell r="AA29"/>
          <cell r="AB29"/>
          <cell r="AC29"/>
        </row>
        <row r="30">
          <cell r="B30" t="str">
            <v>GATR</v>
          </cell>
          <cell r="C30" t="str">
            <v>Гацуурт трейд ХХК</v>
          </cell>
          <cell r="D30">
            <v>38992</v>
          </cell>
          <cell r="E30">
            <v>16666804</v>
          </cell>
          <cell r="F30">
            <v>9215</v>
          </cell>
          <cell r="G30">
            <v>5197045</v>
          </cell>
          <cell r="H30">
            <v>21863849</v>
          </cell>
          <cell r="I30"/>
          <cell r="J30"/>
          <cell r="K30"/>
          <cell r="L30"/>
          <cell r="M30">
            <v>0</v>
          </cell>
          <cell r="N30"/>
          <cell r="O30"/>
          <cell r="P30"/>
          <cell r="Q30"/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/>
          <cell r="Y30"/>
          <cell r="Z30"/>
          <cell r="AA30"/>
          <cell r="AB30"/>
          <cell r="AC30"/>
        </row>
        <row r="31">
          <cell r="B31" t="str">
            <v>GAUL</v>
          </cell>
          <cell r="C31" t="str">
            <v>Гаүли ХХК</v>
          </cell>
          <cell r="D31">
            <v>48253</v>
          </cell>
          <cell r="E31">
            <v>12284169.58</v>
          </cell>
          <cell r="F31">
            <v>214408</v>
          </cell>
          <cell r="G31">
            <v>107324123</v>
          </cell>
          <cell r="H31">
            <v>119608292.58</v>
          </cell>
          <cell r="I31">
            <v>78027</v>
          </cell>
          <cell r="J31">
            <v>7802700</v>
          </cell>
          <cell r="K31"/>
          <cell r="L31"/>
          <cell r="M31">
            <v>7802700</v>
          </cell>
          <cell r="N31"/>
          <cell r="O31"/>
          <cell r="P31">
            <v>2500</v>
          </cell>
          <cell r="Q31">
            <v>287500</v>
          </cell>
          <cell r="R31">
            <v>287500</v>
          </cell>
          <cell r="S31">
            <v>3</v>
          </cell>
          <cell r="T31">
            <v>300000</v>
          </cell>
          <cell r="U31">
            <v>0</v>
          </cell>
          <cell r="V31">
            <v>0</v>
          </cell>
          <cell r="W31">
            <v>300000</v>
          </cell>
          <cell r="X31"/>
          <cell r="Y31"/>
          <cell r="Z31"/>
          <cell r="AA31"/>
          <cell r="AB31"/>
          <cell r="AC31"/>
        </row>
        <row r="32">
          <cell r="B32" t="str">
            <v>GDEV</v>
          </cell>
          <cell r="C32" t="str">
            <v>Гранддевелопмент ХХК</v>
          </cell>
          <cell r="D32">
            <v>69822</v>
          </cell>
          <cell r="E32">
            <v>3560801.8</v>
          </cell>
          <cell r="F32">
            <v>12724</v>
          </cell>
          <cell r="G32">
            <v>652863</v>
          </cell>
          <cell r="H32">
            <v>4213664.8</v>
          </cell>
          <cell r="I32"/>
          <cell r="J32"/>
          <cell r="K32"/>
          <cell r="L32"/>
          <cell r="M32">
            <v>0</v>
          </cell>
          <cell r="N32">
            <v>5000</v>
          </cell>
          <cell r="O32">
            <v>525050</v>
          </cell>
          <cell r="P32"/>
          <cell r="Q32"/>
          <cell r="R32">
            <v>525050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/>
          <cell r="Y32"/>
          <cell r="Z32"/>
          <cell r="AA32"/>
          <cell r="AB32"/>
          <cell r="AC32"/>
        </row>
        <row r="33">
          <cell r="B33" t="str">
            <v>GDSC</v>
          </cell>
          <cell r="C33" t="str">
            <v>Гүүдсек ХХК</v>
          </cell>
          <cell r="D33">
            <v>6391563</v>
          </cell>
          <cell r="E33">
            <v>282133433.82999998</v>
          </cell>
          <cell r="F33">
            <v>22246</v>
          </cell>
          <cell r="G33">
            <v>9940958</v>
          </cell>
          <cell r="H33">
            <v>292074391.82999998</v>
          </cell>
          <cell r="I33">
            <v>52666</v>
          </cell>
          <cell r="J33">
            <v>5266600</v>
          </cell>
          <cell r="K33"/>
          <cell r="L33"/>
          <cell r="M33">
            <v>5266600</v>
          </cell>
          <cell r="N33"/>
          <cell r="O33"/>
          <cell r="P33"/>
          <cell r="Q33"/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/>
          <cell r="Y33"/>
          <cell r="Z33"/>
          <cell r="AA33"/>
          <cell r="AB33"/>
          <cell r="AC33"/>
        </row>
        <row r="34">
          <cell r="B34" t="str">
            <v>GLMT</v>
          </cell>
          <cell r="C34" t="str">
            <v>Голомт Капитал ХХК</v>
          </cell>
          <cell r="D34">
            <v>495707</v>
          </cell>
          <cell r="E34">
            <v>50872890.039999999</v>
          </cell>
          <cell r="F34">
            <v>1013756</v>
          </cell>
          <cell r="G34">
            <v>81402486.819999993</v>
          </cell>
          <cell r="H34">
            <v>132275376.85999998</v>
          </cell>
          <cell r="I34">
            <v>1072866</v>
          </cell>
          <cell r="J34">
            <v>107286600</v>
          </cell>
          <cell r="K34"/>
          <cell r="L34"/>
          <cell r="M34">
            <v>107286600</v>
          </cell>
          <cell r="N34">
            <v>5537</v>
          </cell>
          <cell r="O34">
            <v>632033</v>
          </cell>
          <cell r="P34">
            <v>7910</v>
          </cell>
          <cell r="Q34">
            <v>889300</v>
          </cell>
          <cell r="R34">
            <v>1521333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/>
          <cell r="Y34"/>
          <cell r="Z34"/>
          <cell r="AA34"/>
          <cell r="AB34"/>
          <cell r="AC34"/>
        </row>
        <row r="35">
          <cell r="B35" t="str">
            <v>GNDX</v>
          </cell>
          <cell r="C35" t="str">
            <v>Гендекс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/>
          <cell r="J35"/>
          <cell r="K35"/>
          <cell r="L35"/>
          <cell r="M35">
            <v>0</v>
          </cell>
          <cell r="N35"/>
          <cell r="O35"/>
          <cell r="P35"/>
          <cell r="Q35"/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/>
          <cell r="Y35"/>
          <cell r="Z35"/>
          <cell r="AA35"/>
          <cell r="AB35"/>
          <cell r="AC35"/>
        </row>
        <row r="36">
          <cell r="B36" t="str">
            <v>HUN</v>
          </cell>
          <cell r="C36" t="str">
            <v>Хүннү Эмпайр ХХК</v>
          </cell>
          <cell r="D36">
            <v>4515</v>
          </cell>
          <cell r="E36">
            <v>477181</v>
          </cell>
          <cell r="F36">
            <v>0</v>
          </cell>
          <cell r="G36">
            <v>0</v>
          </cell>
          <cell r="H36">
            <v>477181</v>
          </cell>
          <cell r="I36">
            <v>20700</v>
          </cell>
          <cell r="J36">
            <v>2070000</v>
          </cell>
          <cell r="K36"/>
          <cell r="L36"/>
          <cell r="M36">
            <v>2070000</v>
          </cell>
          <cell r="N36"/>
          <cell r="O36"/>
          <cell r="P36"/>
          <cell r="Q36"/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/>
          <cell r="Y36"/>
          <cell r="Z36"/>
          <cell r="AA36"/>
          <cell r="AB36"/>
          <cell r="AC36"/>
        </row>
        <row r="37">
          <cell r="B37" t="str">
            <v>INVC</v>
          </cell>
          <cell r="C37" t="str">
            <v>Инвескор капитал ҮЦК</v>
          </cell>
          <cell r="D37">
            <v>377</v>
          </cell>
          <cell r="E37">
            <v>1069728.9999999998</v>
          </cell>
          <cell r="F37">
            <v>2912</v>
          </cell>
          <cell r="G37">
            <v>8269383</v>
          </cell>
          <cell r="H37">
            <v>9339112</v>
          </cell>
          <cell r="I37">
            <v>692978</v>
          </cell>
          <cell r="J37">
            <v>69297800</v>
          </cell>
          <cell r="K37"/>
          <cell r="L37"/>
          <cell r="M37">
            <v>69297800</v>
          </cell>
          <cell r="N37">
            <v>10000</v>
          </cell>
          <cell r="O37">
            <v>1147948.8</v>
          </cell>
          <cell r="P37">
            <v>381267</v>
          </cell>
          <cell r="Q37">
            <v>40958593.899999999</v>
          </cell>
          <cell r="R37">
            <v>42106542.699999996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/>
          <cell r="Y37"/>
          <cell r="Z37"/>
          <cell r="AA37"/>
          <cell r="AB37"/>
          <cell r="AC37"/>
        </row>
        <row r="38">
          <cell r="B38" t="str">
            <v>LFTI</v>
          </cell>
          <cell r="C38" t="str">
            <v>Лайфтайм инвестмент ХХК</v>
          </cell>
          <cell r="D38">
            <v>1955</v>
          </cell>
          <cell r="E38">
            <v>139801</v>
          </cell>
          <cell r="F38">
            <v>0</v>
          </cell>
          <cell r="G38">
            <v>0</v>
          </cell>
          <cell r="H38">
            <v>139801</v>
          </cell>
          <cell r="I38">
            <v>8456</v>
          </cell>
          <cell r="J38">
            <v>845600</v>
          </cell>
          <cell r="K38"/>
          <cell r="L38"/>
          <cell r="M38">
            <v>845600</v>
          </cell>
          <cell r="N38"/>
          <cell r="O38"/>
          <cell r="P38"/>
          <cell r="Q38"/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/>
          <cell r="Y38"/>
          <cell r="Z38"/>
          <cell r="AA38"/>
          <cell r="AB38"/>
          <cell r="AC38"/>
        </row>
        <row r="39">
          <cell r="B39" t="str">
            <v>MERG</v>
          </cell>
          <cell r="C39" t="str">
            <v>Мэргэн санаа ХХК</v>
          </cell>
          <cell r="D39">
            <v>1820</v>
          </cell>
          <cell r="E39">
            <v>891973.8</v>
          </cell>
          <cell r="F39">
            <v>2402</v>
          </cell>
          <cell r="G39">
            <v>1891500</v>
          </cell>
          <cell r="H39">
            <v>2783473.8</v>
          </cell>
          <cell r="I39">
            <v>75679</v>
          </cell>
          <cell r="J39">
            <v>7567900</v>
          </cell>
          <cell r="K39"/>
          <cell r="L39"/>
          <cell r="M39">
            <v>7567900</v>
          </cell>
          <cell r="N39"/>
          <cell r="O39"/>
          <cell r="P39"/>
          <cell r="Q39"/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/>
          <cell r="Y39"/>
          <cell r="Z39"/>
          <cell r="AA39"/>
          <cell r="AB39"/>
          <cell r="AC39"/>
        </row>
        <row r="40">
          <cell r="B40" t="str">
            <v>MIBG</v>
          </cell>
          <cell r="C40" t="str">
            <v>Эм Ай Би Жи ХХК</v>
          </cell>
          <cell r="D40">
            <v>100</v>
          </cell>
          <cell r="E40">
            <v>700000</v>
          </cell>
          <cell r="F40">
            <v>0</v>
          </cell>
          <cell r="G40">
            <v>0</v>
          </cell>
          <cell r="H40">
            <v>700000</v>
          </cell>
          <cell r="I40"/>
          <cell r="J40"/>
          <cell r="K40"/>
          <cell r="L40"/>
          <cell r="M40">
            <v>0</v>
          </cell>
          <cell r="N40"/>
          <cell r="O40"/>
          <cell r="P40"/>
          <cell r="Q40"/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/>
          <cell r="Y40"/>
          <cell r="Z40"/>
          <cell r="AA40"/>
          <cell r="AB40"/>
          <cell r="AC40"/>
        </row>
        <row r="41">
          <cell r="B41" t="str">
            <v>MICC</v>
          </cell>
          <cell r="C41" t="str">
            <v>Эм Ай Си Си ХХК</v>
          </cell>
          <cell r="D41">
            <v>90</v>
          </cell>
          <cell r="E41">
            <v>3480</v>
          </cell>
          <cell r="F41">
            <v>0</v>
          </cell>
          <cell r="G41">
            <v>0</v>
          </cell>
          <cell r="H41">
            <v>3480</v>
          </cell>
          <cell r="I41"/>
          <cell r="J41"/>
          <cell r="K41"/>
          <cell r="L41"/>
          <cell r="M41">
            <v>0</v>
          </cell>
          <cell r="N41"/>
          <cell r="O41"/>
          <cell r="P41"/>
          <cell r="Q41"/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/>
          <cell r="Y41"/>
          <cell r="Z41"/>
          <cell r="AA41"/>
          <cell r="AB41"/>
          <cell r="AC41"/>
        </row>
        <row r="42">
          <cell r="B42" t="str">
            <v>MNET</v>
          </cell>
          <cell r="C42" t="str">
            <v>Ард секюритиз ХХК</v>
          </cell>
          <cell r="D42">
            <v>4576179</v>
          </cell>
          <cell r="E42">
            <v>824538040.45000005</v>
          </cell>
          <cell r="F42">
            <v>1234763</v>
          </cell>
          <cell r="G42">
            <v>492672315.02000004</v>
          </cell>
          <cell r="H42">
            <v>1317210355.47</v>
          </cell>
          <cell r="I42">
            <v>36237074</v>
          </cell>
          <cell r="J42">
            <v>3623707400</v>
          </cell>
          <cell r="K42">
            <v>47500000</v>
          </cell>
          <cell r="L42">
            <v>4750000000</v>
          </cell>
          <cell r="M42">
            <v>8373707400</v>
          </cell>
          <cell r="N42">
            <v>1727306</v>
          </cell>
          <cell r="O42">
            <v>185285495.80000001</v>
          </cell>
          <cell r="P42">
            <v>1486763</v>
          </cell>
          <cell r="Q42">
            <v>159102930.69999999</v>
          </cell>
          <cell r="R42">
            <v>344388426.5</v>
          </cell>
          <cell r="S42">
            <v>0</v>
          </cell>
          <cell r="T42">
            <v>0</v>
          </cell>
          <cell r="U42">
            <v>10</v>
          </cell>
          <cell r="V42">
            <v>1000070</v>
          </cell>
          <cell r="W42">
            <v>1000070</v>
          </cell>
          <cell r="X42"/>
          <cell r="Y42"/>
          <cell r="Z42"/>
          <cell r="AA42"/>
          <cell r="AB42"/>
          <cell r="AC42"/>
        </row>
        <row r="43">
          <cell r="B43" t="str">
            <v>MOHU</v>
          </cell>
          <cell r="C43" t="str">
            <v>Монгол хувьцаа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/>
          <cell r="J43"/>
          <cell r="K43"/>
          <cell r="L43"/>
          <cell r="M43">
            <v>0</v>
          </cell>
          <cell r="N43"/>
          <cell r="O43"/>
          <cell r="P43"/>
          <cell r="Q43"/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/>
          <cell r="Y43"/>
          <cell r="Z43"/>
          <cell r="AA43"/>
          <cell r="AB43"/>
          <cell r="AC43"/>
        </row>
        <row r="44">
          <cell r="B44" t="str">
            <v>MONG</v>
          </cell>
          <cell r="C44" t="str">
            <v>Монгол секюритиес 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/>
          <cell r="J44"/>
          <cell r="K44"/>
          <cell r="L44"/>
          <cell r="M44">
            <v>0</v>
          </cell>
          <cell r="N44"/>
          <cell r="O44"/>
          <cell r="P44"/>
          <cell r="Q44"/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/>
          <cell r="Y44"/>
          <cell r="Z44"/>
          <cell r="AA44"/>
          <cell r="AB44"/>
          <cell r="AC44"/>
        </row>
        <row r="45">
          <cell r="B45" t="str">
            <v>MSDQ</v>
          </cell>
          <cell r="C45" t="str">
            <v>Масдак ХХК</v>
          </cell>
          <cell r="D45">
            <v>3385</v>
          </cell>
          <cell r="E45">
            <v>843950.3</v>
          </cell>
          <cell r="F45">
            <v>349</v>
          </cell>
          <cell r="G45">
            <v>780050</v>
          </cell>
          <cell r="H45">
            <v>1624000.3</v>
          </cell>
          <cell r="I45">
            <v>32618</v>
          </cell>
          <cell r="J45">
            <v>3261800</v>
          </cell>
          <cell r="K45"/>
          <cell r="L45"/>
          <cell r="M45">
            <v>3261800</v>
          </cell>
          <cell r="N45"/>
          <cell r="O45"/>
          <cell r="P45"/>
          <cell r="Q45"/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/>
          <cell r="Y45"/>
          <cell r="Z45"/>
          <cell r="AA45"/>
          <cell r="AB45"/>
          <cell r="AC45"/>
        </row>
        <row r="46">
          <cell r="B46" t="str">
            <v>MSEC</v>
          </cell>
          <cell r="C46" t="str">
            <v>Монсек ХХК</v>
          </cell>
          <cell r="D46">
            <v>297967</v>
          </cell>
          <cell r="E46">
            <v>16026070.030000001</v>
          </cell>
          <cell r="F46">
            <v>23485</v>
          </cell>
          <cell r="G46">
            <v>6036784.2999999998</v>
          </cell>
          <cell r="H46">
            <v>22062854.330000002</v>
          </cell>
          <cell r="I46"/>
          <cell r="J46"/>
          <cell r="K46"/>
          <cell r="L46"/>
          <cell r="M46">
            <v>0</v>
          </cell>
          <cell r="N46">
            <v>10050</v>
          </cell>
          <cell r="O46">
            <v>1055300.5</v>
          </cell>
          <cell r="P46"/>
          <cell r="Q46"/>
          <cell r="R46">
            <v>1055300.5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/>
          <cell r="Y46"/>
          <cell r="Z46"/>
          <cell r="AA46"/>
          <cell r="AB46"/>
          <cell r="AC46"/>
        </row>
        <row r="47">
          <cell r="B47" t="str">
            <v>NOVL</v>
          </cell>
          <cell r="C47" t="str">
            <v>Новел инвестмент ХХК</v>
          </cell>
          <cell r="D47">
            <v>41741</v>
          </cell>
          <cell r="E47">
            <v>56744864</v>
          </cell>
          <cell r="F47">
            <v>117498</v>
          </cell>
          <cell r="G47">
            <v>27529868.760000002</v>
          </cell>
          <cell r="H47">
            <v>84274732.760000005</v>
          </cell>
          <cell r="I47">
            <v>98218</v>
          </cell>
          <cell r="J47">
            <v>9821800</v>
          </cell>
          <cell r="K47"/>
          <cell r="L47"/>
          <cell r="M47">
            <v>9821800</v>
          </cell>
          <cell r="N47"/>
          <cell r="O47"/>
          <cell r="P47"/>
          <cell r="Q47"/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/>
          <cell r="Y47"/>
          <cell r="Z47"/>
          <cell r="AA47"/>
          <cell r="AB47"/>
          <cell r="AC47"/>
        </row>
        <row r="48">
          <cell r="B48" t="str">
            <v>NSEC</v>
          </cell>
          <cell r="C48" t="str">
            <v>Нэйшнл сэкюритис ХХК</v>
          </cell>
          <cell r="D48">
            <v>15521</v>
          </cell>
          <cell r="E48">
            <v>532511.65</v>
          </cell>
          <cell r="F48">
            <v>1520</v>
          </cell>
          <cell r="G48">
            <v>8610235</v>
          </cell>
          <cell r="H48">
            <v>9142746.6500000004</v>
          </cell>
          <cell r="I48">
            <v>15299</v>
          </cell>
          <cell r="J48">
            <v>1529900</v>
          </cell>
          <cell r="K48"/>
          <cell r="L48"/>
          <cell r="M48">
            <v>1529900</v>
          </cell>
          <cell r="N48"/>
          <cell r="O48"/>
          <cell r="P48"/>
          <cell r="Q48"/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/>
          <cell r="Y48"/>
          <cell r="Z48"/>
          <cell r="AA48"/>
          <cell r="AB48"/>
          <cell r="AC48"/>
        </row>
        <row r="49">
          <cell r="B49" t="str">
            <v>RISM</v>
          </cell>
          <cell r="C49" t="str">
            <v>Райнос инвестмент ҮЦК ХХК</v>
          </cell>
          <cell r="D49">
            <v>0</v>
          </cell>
          <cell r="E49">
            <v>0</v>
          </cell>
          <cell r="F49">
            <v>211886</v>
          </cell>
          <cell r="G49">
            <v>6356580</v>
          </cell>
          <cell r="H49">
            <v>6356580</v>
          </cell>
          <cell r="I49">
            <v>8354</v>
          </cell>
          <cell r="J49">
            <v>835400</v>
          </cell>
          <cell r="K49"/>
          <cell r="L49"/>
          <cell r="M49">
            <v>835400</v>
          </cell>
          <cell r="N49"/>
          <cell r="O49"/>
          <cell r="P49"/>
          <cell r="Q49"/>
          <cell r="R49">
            <v>0</v>
          </cell>
          <cell r="S49">
            <v>20</v>
          </cell>
          <cell r="T49">
            <v>2000390</v>
          </cell>
          <cell r="U49">
            <v>290</v>
          </cell>
          <cell r="V49">
            <v>29002510</v>
          </cell>
          <cell r="W49">
            <v>31002900</v>
          </cell>
          <cell r="X49"/>
          <cell r="Y49"/>
          <cell r="Z49"/>
          <cell r="AA49"/>
          <cell r="AB49"/>
          <cell r="AC49"/>
        </row>
        <row r="50">
          <cell r="B50" t="str">
            <v>SANR</v>
          </cell>
          <cell r="C50" t="str">
            <v>Санар ХХК</v>
          </cell>
          <cell r="D50">
            <v>2950</v>
          </cell>
          <cell r="E50">
            <v>1135400</v>
          </cell>
          <cell r="F50">
            <v>5082</v>
          </cell>
          <cell r="G50">
            <v>2213807</v>
          </cell>
          <cell r="H50">
            <v>3349207</v>
          </cell>
          <cell r="I50"/>
          <cell r="J50"/>
          <cell r="K50"/>
          <cell r="L50"/>
          <cell r="M50">
            <v>0</v>
          </cell>
          <cell r="N50"/>
          <cell r="O50"/>
          <cell r="P50"/>
          <cell r="Q50"/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/>
          <cell r="Y50"/>
          <cell r="Z50"/>
          <cell r="AA50"/>
          <cell r="AB50"/>
          <cell r="AC50"/>
        </row>
        <row r="51">
          <cell r="B51" t="str">
            <v>SECP</v>
          </cell>
          <cell r="C51" t="str">
            <v>СИКАП</v>
          </cell>
          <cell r="D51">
            <v>948</v>
          </cell>
          <cell r="E51">
            <v>243495</v>
          </cell>
          <cell r="F51">
            <v>8500</v>
          </cell>
          <cell r="G51">
            <v>131350</v>
          </cell>
          <cell r="H51">
            <v>374845</v>
          </cell>
          <cell r="I51">
            <v>1000</v>
          </cell>
          <cell r="J51">
            <v>100000</v>
          </cell>
          <cell r="K51"/>
          <cell r="L51"/>
          <cell r="M51">
            <v>100000</v>
          </cell>
          <cell r="N51"/>
          <cell r="O51"/>
          <cell r="P51"/>
          <cell r="Q51"/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/>
          <cell r="Y51"/>
          <cell r="Z51"/>
          <cell r="AA51"/>
          <cell r="AB51"/>
          <cell r="AC51"/>
        </row>
        <row r="52">
          <cell r="B52" t="str">
            <v>SGC</v>
          </cell>
          <cell r="C52" t="str">
            <v>Эс Жи Капитал ХХК</v>
          </cell>
          <cell r="D52">
            <v>0</v>
          </cell>
          <cell r="E52">
            <v>0</v>
          </cell>
          <cell r="F52">
            <v>38680</v>
          </cell>
          <cell r="G52">
            <v>16519200</v>
          </cell>
          <cell r="H52">
            <v>16519200</v>
          </cell>
          <cell r="I52"/>
          <cell r="J52"/>
          <cell r="K52"/>
          <cell r="L52"/>
          <cell r="M52">
            <v>0</v>
          </cell>
          <cell r="N52"/>
          <cell r="O52"/>
          <cell r="P52"/>
          <cell r="Q52"/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/>
          <cell r="Y52"/>
          <cell r="Z52"/>
          <cell r="AA52"/>
          <cell r="AB52"/>
          <cell r="AC52"/>
        </row>
        <row r="53">
          <cell r="B53" t="str">
            <v>SILS</v>
          </cell>
          <cell r="C53" t="str">
            <v>Силвэр лайт секюритиз ҮЦК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/>
          <cell r="J53"/>
          <cell r="K53"/>
          <cell r="L53"/>
          <cell r="M53">
            <v>0</v>
          </cell>
          <cell r="N53"/>
          <cell r="O53"/>
          <cell r="P53"/>
          <cell r="Q53"/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/>
          <cell r="Y53"/>
          <cell r="Z53"/>
          <cell r="AA53"/>
          <cell r="AB53"/>
          <cell r="AC53"/>
        </row>
        <row r="54">
          <cell r="B54" t="str">
            <v>STIN</v>
          </cell>
          <cell r="C54" t="str">
            <v>Стандарт инвестмент ХХК</v>
          </cell>
          <cell r="D54">
            <v>732365</v>
          </cell>
          <cell r="E54">
            <v>81057123.909999996</v>
          </cell>
          <cell r="F54">
            <v>691173</v>
          </cell>
          <cell r="G54">
            <v>83829642.540000007</v>
          </cell>
          <cell r="H54">
            <v>164886766.44999999</v>
          </cell>
          <cell r="I54">
            <v>1394642</v>
          </cell>
          <cell r="J54">
            <v>139464200</v>
          </cell>
          <cell r="K54"/>
          <cell r="L54"/>
          <cell r="M54">
            <v>139464200</v>
          </cell>
          <cell r="N54">
            <v>55385</v>
          </cell>
          <cell r="O54">
            <v>6110761</v>
          </cell>
          <cell r="P54">
            <v>9840</v>
          </cell>
          <cell r="Q54">
            <v>1102687</v>
          </cell>
          <cell r="R54">
            <v>7213448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/>
          <cell r="Y54"/>
          <cell r="Z54"/>
          <cell r="AA54"/>
          <cell r="AB54"/>
          <cell r="AC54"/>
        </row>
        <row r="55">
          <cell r="B55" t="str">
            <v>TABO</v>
          </cell>
          <cell r="C55" t="str">
            <v>Таван богд ХХК</v>
          </cell>
          <cell r="D55">
            <v>40294</v>
          </cell>
          <cell r="E55">
            <v>589394</v>
          </cell>
          <cell r="F55">
            <v>3600</v>
          </cell>
          <cell r="G55">
            <v>712800</v>
          </cell>
          <cell r="H55">
            <v>1302194</v>
          </cell>
          <cell r="I55"/>
          <cell r="J55"/>
          <cell r="K55"/>
          <cell r="L55"/>
          <cell r="M55">
            <v>0</v>
          </cell>
          <cell r="N55"/>
          <cell r="O55"/>
          <cell r="P55"/>
          <cell r="Q55"/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/>
          <cell r="Y55"/>
          <cell r="Z55"/>
          <cell r="AA55"/>
          <cell r="AB55"/>
          <cell r="AC55"/>
        </row>
        <row r="56">
          <cell r="B56" t="str">
            <v>TCHB</v>
          </cell>
          <cell r="C56" t="str">
            <v>Тулгат чандмань баян ХХК</v>
          </cell>
          <cell r="D56">
            <v>2122</v>
          </cell>
          <cell r="E56">
            <v>1359610</v>
          </cell>
          <cell r="F56">
            <v>3107</v>
          </cell>
          <cell r="G56">
            <v>5478160</v>
          </cell>
          <cell r="H56">
            <v>6837770</v>
          </cell>
          <cell r="I56">
            <v>20662</v>
          </cell>
          <cell r="J56">
            <v>2066200</v>
          </cell>
          <cell r="K56"/>
          <cell r="L56"/>
          <cell r="M56">
            <v>2066200</v>
          </cell>
          <cell r="N56"/>
          <cell r="O56"/>
          <cell r="P56"/>
          <cell r="Q56"/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/>
          <cell r="Y56"/>
          <cell r="Z56"/>
          <cell r="AA56"/>
          <cell r="AB56"/>
          <cell r="AC56"/>
        </row>
        <row r="57">
          <cell r="B57" t="str">
            <v>TDB</v>
          </cell>
          <cell r="C57" t="str">
            <v>Ти Ди Би Капитал ХХК</v>
          </cell>
          <cell r="D57">
            <v>760001</v>
          </cell>
          <cell r="E57">
            <v>122355713.68000001</v>
          </cell>
          <cell r="F57">
            <v>487453</v>
          </cell>
          <cell r="G57">
            <v>56841228.079999998</v>
          </cell>
          <cell r="H57">
            <v>179196941.75999999</v>
          </cell>
          <cell r="I57">
            <v>3013720</v>
          </cell>
          <cell r="J57">
            <v>301372000</v>
          </cell>
          <cell r="K57"/>
          <cell r="L57"/>
          <cell r="M57">
            <v>301372000</v>
          </cell>
          <cell r="N57">
            <v>10301</v>
          </cell>
          <cell r="O57">
            <v>1093414.8</v>
          </cell>
          <cell r="P57">
            <v>9837</v>
          </cell>
          <cell r="Q57">
            <v>1098765</v>
          </cell>
          <cell r="R57">
            <v>2192179.7999999998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/>
          <cell r="Y57"/>
          <cell r="Z57"/>
          <cell r="AA57"/>
          <cell r="AB57"/>
          <cell r="AC57"/>
        </row>
        <row r="58">
          <cell r="B58" t="str">
            <v>TNGR</v>
          </cell>
          <cell r="C58" t="str">
            <v>Тэнгэр капитал ХХК</v>
          </cell>
          <cell r="D58">
            <v>8237</v>
          </cell>
          <cell r="E58">
            <v>1122948.57</v>
          </cell>
          <cell r="F58">
            <v>1563</v>
          </cell>
          <cell r="G58">
            <v>1330943</v>
          </cell>
          <cell r="H58">
            <v>2453891.5700000003</v>
          </cell>
          <cell r="I58">
            <v>84681</v>
          </cell>
          <cell r="J58">
            <v>8468100</v>
          </cell>
          <cell r="K58"/>
          <cell r="L58"/>
          <cell r="M58">
            <v>8468100</v>
          </cell>
          <cell r="N58"/>
          <cell r="O58"/>
          <cell r="P58"/>
          <cell r="Q58"/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/>
          <cell r="Y58"/>
          <cell r="Z58"/>
          <cell r="AA58"/>
          <cell r="AB58"/>
          <cell r="AC58"/>
        </row>
        <row r="59">
          <cell r="B59" t="str">
            <v>TTOL</v>
          </cell>
          <cell r="C59" t="str">
            <v>Апекс Капитал ҮЦК</v>
          </cell>
          <cell r="D59">
            <v>560966</v>
          </cell>
          <cell r="E59">
            <v>37544031.100000001</v>
          </cell>
          <cell r="F59">
            <v>460697</v>
          </cell>
          <cell r="G59">
            <v>36567427.869999997</v>
          </cell>
          <cell r="H59">
            <v>74111458.969999999</v>
          </cell>
          <cell r="I59">
            <v>764783</v>
          </cell>
          <cell r="J59">
            <v>76478300</v>
          </cell>
          <cell r="K59"/>
          <cell r="L59"/>
          <cell r="M59">
            <v>76478300</v>
          </cell>
          <cell r="N59">
            <v>11320</v>
          </cell>
          <cell r="O59">
            <v>1280175</v>
          </cell>
          <cell r="P59"/>
          <cell r="Q59"/>
          <cell r="R59">
            <v>1280175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/>
          <cell r="Y59"/>
          <cell r="Z59"/>
          <cell r="AA59"/>
          <cell r="AB59"/>
          <cell r="AC59"/>
        </row>
        <row r="60">
          <cell r="B60" t="str">
            <v>UNDR</v>
          </cell>
          <cell r="C60" t="str">
            <v>Өндөрхаан инвест ХХК</v>
          </cell>
          <cell r="D60">
            <v>2200</v>
          </cell>
          <cell r="E60">
            <v>404800</v>
          </cell>
          <cell r="F60">
            <v>801</v>
          </cell>
          <cell r="G60">
            <v>1106339</v>
          </cell>
          <cell r="H60">
            <v>1511139</v>
          </cell>
          <cell r="I60">
            <v>2257</v>
          </cell>
          <cell r="J60">
            <v>225700</v>
          </cell>
          <cell r="K60"/>
          <cell r="L60"/>
          <cell r="M60">
            <v>225700</v>
          </cell>
          <cell r="N60"/>
          <cell r="O60"/>
          <cell r="P60"/>
          <cell r="Q60"/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/>
          <cell r="Y60"/>
          <cell r="Z60"/>
          <cell r="AA60"/>
          <cell r="AB60"/>
          <cell r="AC60"/>
        </row>
        <row r="61">
          <cell r="B61" t="str">
            <v>ZGB</v>
          </cell>
          <cell r="C61" t="str">
            <v>Зэт жи би ХХК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/>
          <cell r="J61"/>
          <cell r="K61"/>
          <cell r="L61"/>
          <cell r="M61">
            <v>0</v>
          </cell>
          <cell r="N61"/>
          <cell r="O61"/>
          <cell r="P61"/>
          <cell r="Q61"/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/>
          <cell r="Y61"/>
          <cell r="Z61"/>
          <cell r="AA61"/>
          <cell r="AB61"/>
          <cell r="AC61"/>
        </row>
        <row r="62">
          <cell r="B62" t="str">
            <v>ZRGD</v>
          </cell>
          <cell r="C62" t="str">
            <v>Зэргэд ХХК</v>
          </cell>
          <cell r="D62">
            <v>81349</v>
          </cell>
          <cell r="E62">
            <v>14429762.859999999</v>
          </cell>
          <cell r="F62">
            <v>53026</v>
          </cell>
          <cell r="G62">
            <v>13824708</v>
          </cell>
          <cell r="H62">
            <v>28254470.859999999</v>
          </cell>
          <cell r="I62">
            <v>32361</v>
          </cell>
          <cell r="J62">
            <v>3236100</v>
          </cell>
          <cell r="K62"/>
          <cell r="L62"/>
          <cell r="M62">
            <v>3236100</v>
          </cell>
          <cell r="N62"/>
          <cell r="O62"/>
          <cell r="P62">
            <v>50</v>
          </cell>
          <cell r="Q62">
            <v>5550</v>
          </cell>
          <cell r="R62">
            <v>5550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/>
          <cell r="Y62"/>
          <cell r="Z62"/>
          <cell r="AA62"/>
          <cell r="AB62"/>
          <cell r="AC62"/>
        </row>
        <row r="63">
          <cell r="B63" t="str">
            <v>нийт</v>
          </cell>
          <cell r="C63"/>
          <cell r="D63">
            <v>26118520</v>
          </cell>
          <cell r="E63">
            <v>2892978652.3200002</v>
          </cell>
          <cell r="F63">
            <v>26118520</v>
          </cell>
          <cell r="G63">
            <v>2892978652.3200002</v>
          </cell>
          <cell r="H63">
            <v>5785957304.6400003</v>
          </cell>
          <cell r="I63">
            <v>47500000</v>
          </cell>
          <cell r="J63">
            <v>4750000000</v>
          </cell>
          <cell r="K63">
            <v>47500000</v>
          </cell>
          <cell r="L63">
            <v>4750000000</v>
          </cell>
          <cell r="M63">
            <v>9500000000</v>
          </cell>
          <cell r="N63">
            <v>2003967</v>
          </cell>
          <cell r="O63">
            <v>215105699.60000002</v>
          </cell>
          <cell r="P63">
            <v>2003967</v>
          </cell>
          <cell r="Q63">
            <v>215105699.59999999</v>
          </cell>
          <cell r="R63">
            <v>430211399.19999999</v>
          </cell>
          <cell r="S63">
            <v>658</v>
          </cell>
          <cell r="T63">
            <v>65800530</v>
          </cell>
          <cell r="U63">
            <v>658</v>
          </cell>
          <cell r="V63">
            <v>65800530</v>
          </cell>
          <cell r="W63">
            <v>131601060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D64"/>
          <cell r="E64"/>
          <cell r="F64"/>
          <cell r="G64"/>
          <cell r="H64"/>
          <cell r="Z64"/>
          <cell r="AA64"/>
          <cell r="AB64"/>
          <cell r="AC64"/>
        </row>
        <row r="65">
          <cell r="D65"/>
          <cell r="E65"/>
          <cell r="F65"/>
          <cell r="G65"/>
          <cell r="H65">
            <v>5785957304.6400003</v>
          </cell>
          <cell r="R65">
            <v>430211399.19999999</v>
          </cell>
          <cell r="Z65"/>
          <cell r="AA65"/>
          <cell r="AB65"/>
          <cell r="AC65"/>
        </row>
        <row r="66">
          <cell r="D66"/>
          <cell r="E66"/>
          <cell r="F66"/>
          <cell r="G66"/>
          <cell r="H66"/>
          <cell r="Z66"/>
          <cell r="AA66"/>
          <cell r="AB66"/>
          <cell r="AC66"/>
        </row>
        <row r="67">
          <cell r="D67"/>
          <cell r="E67"/>
          <cell r="F67"/>
          <cell r="G67"/>
          <cell r="H67">
            <v>0</v>
          </cell>
          <cell r="L67">
            <v>845600</v>
          </cell>
          <cell r="R67">
            <v>0</v>
          </cell>
          <cell r="Z67"/>
          <cell r="AA67"/>
          <cell r="AB67"/>
          <cell r="AC67"/>
        </row>
        <row r="68">
          <cell r="D68"/>
          <cell r="E68"/>
          <cell r="F68"/>
          <cell r="G68"/>
          <cell r="H68"/>
          <cell r="Z68"/>
          <cell r="AA68"/>
          <cell r="AB68"/>
          <cell r="AC68"/>
        </row>
        <row r="69">
          <cell r="D69"/>
          <cell r="E69"/>
          <cell r="F69"/>
          <cell r="G69"/>
          <cell r="H69"/>
          <cell r="Z69"/>
          <cell r="AA69"/>
          <cell r="AB69"/>
          <cell r="AC69"/>
        </row>
      </sheetData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ABS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B7" t="str">
            <v>ACE</v>
          </cell>
          <cell r="C7" t="str">
            <v>АСЕ энд Т Капитал ХХК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R7">
            <v>0</v>
          </cell>
        </row>
        <row r="8">
          <cell r="B8" t="str">
            <v>ALTN</v>
          </cell>
          <cell r="C8" t="str">
            <v>Алтан хоромсог ХХК</v>
          </cell>
          <cell r="D8">
            <v>615</v>
          </cell>
          <cell r="E8">
            <v>679630</v>
          </cell>
          <cell r="F8">
            <v>41</v>
          </cell>
          <cell r="G8">
            <v>107303.5</v>
          </cell>
          <cell r="H8">
            <v>786933.5</v>
          </cell>
          <cell r="I8">
            <v>0</v>
          </cell>
          <cell r="J8">
            <v>0</v>
          </cell>
          <cell r="K8">
            <v>3</v>
          </cell>
          <cell r="L8">
            <v>854691</v>
          </cell>
          <cell r="M8">
            <v>854691</v>
          </cell>
          <cell r="N8">
            <v>4576</v>
          </cell>
          <cell r="O8">
            <v>3729440</v>
          </cell>
          <cell r="R8">
            <v>3729440</v>
          </cell>
        </row>
        <row r="9">
          <cell r="B9" t="str">
            <v>APS</v>
          </cell>
          <cell r="C9" t="str">
            <v>Азиа Пасифик секьюритис ХХК</v>
          </cell>
          <cell r="D9">
            <v>15308</v>
          </cell>
          <cell r="E9">
            <v>1012819.3</v>
          </cell>
          <cell r="F9">
            <v>375</v>
          </cell>
          <cell r="G9">
            <v>1122708</v>
          </cell>
          <cell r="H9">
            <v>2135527.2999999998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R9">
            <v>0</v>
          </cell>
        </row>
        <row r="10">
          <cell r="B10" t="str">
            <v>ARD</v>
          </cell>
          <cell r="C10" t="str">
            <v>Өлзий энд КО капитал ХХК</v>
          </cell>
          <cell r="D10">
            <v>956421</v>
          </cell>
          <cell r="E10">
            <v>262114232.34999999</v>
          </cell>
          <cell r="F10">
            <v>1171877</v>
          </cell>
          <cell r="G10">
            <v>261376337.97</v>
          </cell>
          <cell r="H10">
            <v>523490570.31999999</v>
          </cell>
          <cell r="I10">
            <v>0</v>
          </cell>
          <cell r="J10">
            <v>0</v>
          </cell>
          <cell r="K10">
            <v>183</v>
          </cell>
          <cell r="L10">
            <v>18300000</v>
          </cell>
          <cell r="M10">
            <v>18300000</v>
          </cell>
          <cell r="N10">
            <v>358396</v>
          </cell>
          <cell r="O10">
            <v>292092740</v>
          </cell>
          <cell r="R10">
            <v>292092740</v>
          </cell>
        </row>
        <row r="11">
          <cell r="B11" t="str">
            <v>ARGB</v>
          </cell>
          <cell r="C11" t="str">
            <v>Аргай бэст ХХК</v>
          </cell>
          <cell r="D11">
            <v>247</v>
          </cell>
          <cell r="E11">
            <v>323665</v>
          </cell>
          <cell r="F11">
            <v>2371</v>
          </cell>
          <cell r="G11">
            <v>4944991.2</v>
          </cell>
          <cell r="H11">
            <v>5268656.2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9381</v>
          </cell>
          <cell r="O11">
            <v>7645515</v>
          </cell>
          <cell r="R11">
            <v>7645515</v>
          </cell>
        </row>
        <row r="12">
          <cell r="B12" t="str">
            <v>BATS</v>
          </cell>
          <cell r="C12" t="str">
            <v>Батс ХХК</v>
          </cell>
          <cell r="D12">
            <v>1391</v>
          </cell>
          <cell r="E12">
            <v>33384</v>
          </cell>
          <cell r="F12">
            <v>367511</v>
          </cell>
          <cell r="G12">
            <v>24758032.739999998</v>
          </cell>
          <cell r="H12">
            <v>24791416.739999998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R12">
            <v>0</v>
          </cell>
        </row>
        <row r="13">
          <cell r="B13" t="str">
            <v>BDSC</v>
          </cell>
          <cell r="C13" t="str">
            <v>БиДиСек ХК</v>
          </cell>
          <cell r="D13">
            <v>1743357</v>
          </cell>
          <cell r="E13">
            <v>498551760.50999999</v>
          </cell>
          <cell r="F13">
            <v>1658993</v>
          </cell>
          <cell r="G13">
            <v>422965298</v>
          </cell>
          <cell r="H13">
            <v>921517058.50999999</v>
          </cell>
          <cell r="I13">
            <v>11</v>
          </cell>
          <cell r="J13">
            <v>1080000</v>
          </cell>
          <cell r="K13">
            <v>460</v>
          </cell>
          <cell r="L13">
            <v>92592407</v>
          </cell>
          <cell r="M13">
            <v>93672407</v>
          </cell>
          <cell r="N13">
            <v>8466202</v>
          </cell>
          <cell r="O13">
            <v>6899954630</v>
          </cell>
          <cell r="P13">
            <v>17484662</v>
          </cell>
          <cell r="Q13">
            <v>14249999530</v>
          </cell>
          <cell r="R13">
            <v>21149954160</v>
          </cell>
        </row>
        <row r="14">
          <cell r="B14" t="str">
            <v>BLAC</v>
          </cell>
          <cell r="C14" t="str">
            <v>Блэкстоун интернэйшнл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R14">
            <v>0</v>
          </cell>
        </row>
        <row r="15">
          <cell r="B15" t="str">
            <v>BLMB</v>
          </cell>
          <cell r="C15" t="str">
            <v>Блүмсбюри секюритиес ХХК</v>
          </cell>
          <cell r="D15">
            <v>10</v>
          </cell>
          <cell r="E15">
            <v>22420</v>
          </cell>
          <cell r="F15">
            <v>10</v>
          </cell>
          <cell r="G15">
            <v>7300</v>
          </cell>
          <cell r="H15">
            <v>29720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R15">
            <v>0</v>
          </cell>
        </row>
        <row r="16">
          <cell r="B16" t="str">
            <v>BSK</v>
          </cell>
          <cell r="C16" t="str">
            <v>BLUE SKY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R16">
            <v>0</v>
          </cell>
        </row>
        <row r="17">
          <cell r="B17" t="str">
            <v>BULG</v>
          </cell>
          <cell r="C17" t="str">
            <v>Булган брокер ХХК</v>
          </cell>
          <cell r="D17">
            <v>17735</v>
          </cell>
          <cell r="E17">
            <v>8656465.75</v>
          </cell>
          <cell r="F17">
            <v>31776</v>
          </cell>
          <cell r="G17">
            <v>18491559.5</v>
          </cell>
          <cell r="H17">
            <v>27148025.25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1313</v>
          </cell>
          <cell r="O17">
            <v>1070095</v>
          </cell>
          <cell r="R17">
            <v>1070095</v>
          </cell>
        </row>
        <row r="18">
          <cell r="B18" t="str">
            <v>BUMB</v>
          </cell>
          <cell r="C18" t="str">
            <v>Бумбат-Алтай ХХК</v>
          </cell>
          <cell r="D18">
            <v>1088409</v>
          </cell>
          <cell r="E18">
            <v>307326482.76999998</v>
          </cell>
          <cell r="F18">
            <v>1578651</v>
          </cell>
          <cell r="G18">
            <v>546405904.36000001</v>
          </cell>
          <cell r="H18">
            <v>853732387.13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60650</v>
          </cell>
          <cell r="O18">
            <v>49429750</v>
          </cell>
          <cell r="R18">
            <v>49429750</v>
          </cell>
        </row>
        <row r="19">
          <cell r="B19" t="str">
            <v>BZIN</v>
          </cell>
          <cell r="C19" t="str">
            <v>Мирэ Эссет Секьюритис Монгол ХХК</v>
          </cell>
          <cell r="D19">
            <v>45821</v>
          </cell>
          <cell r="E19">
            <v>38067200.149999999</v>
          </cell>
          <cell r="F19">
            <v>4351290</v>
          </cell>
          <cell r="G19">
            <v>224301655.28</v>
          </cell>
          <cell r="H19">
            <v>262368855.43000001</v>
          </cell>
          <cell r="I19">
            <v>162</v>
          </cell>
          <cell r="J19">
            <v>33004917</v>
          </cell>
          <cell r="K19">
            <v>0</v>
          </cell>
          <cell r="L19">
            <v>0</v>
          </cell>
          <cell r="M19">
            <v>33004917</v>
          </cell>
          <cell r="N19">
            <v>22948</v>
          </cell>
          <cell r="O19">
            <v>18702620</v>
          </cell>
          <cell r="R19">
            <v>18702620</v>
          </cell>
        </row>
        <row r="20">
          <cell r="B20" t="str">
            <v>CTRL</v>
          </cell>
          <cell r="C20" t="str">
            <v>Централ секьюритийз ҮЦК</v>
          </cell>
          <cell r="D20">
            <v>47762</v>
          </cell>
          <cell r="E20">
            <v>2247177</v>
          </cell>
          <cell r="F20">
            <v>0</v>
          </cell>
          <cell r="G20">
            <v>0</v>
          </cell>
          <cell r="H20">
            <v>2247177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R20">
            <v>0</v>
          </cell>
        </row>
        <row r="21">
          <cell r="B21" t="str">
            <v>DCF</v>
          </cell>
          <cell r="C21" t="str">
            <v>Ди Си Эф ХХК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R21">
            <v>0</v>
          </cell>
        </row>
        <row r="22">
          <cell r="B22" t="str">
            <v>DELG</v>
          </cell>
          <cell r="C22" t="str">
            <v>Дэлгэрхангай секюритиз ХХК</v>
          </cell>
          <cell r="D22">
            <v>7180</v>
          </cell>
          <cell r="E22">
            <v>8330790</v>
          </cell>
          <cell r="F22">
            <v>20667</v>
          </cell>
          <cell r="G22">
            <v>31767720</v>
          </cell>
          <cell r="H22">
            <v>40098510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5533</v>
          </cell>
          <cell r="O22">
            <v>4509395</v>
          </cell>
          <cell r="R22">
            <v>4509395</v>
          </cell>
        </row>
        <row r="23">
          <cell r="B23" t="str">
            <v>DOMI</v>
          </cell>
          <cell r="C23" t="str">
            <v>Домикс сек ҮЦК ХХК</v>
          </cell>
          <cell r="D23">
            <v>9077</v>
          </cell>
          <cell r="E23">
            <v>2132321.12</v>
          </cell>
          <cell r="F23">
            <v>9121</v>
          </cell>
          <cell r="G23">
            <v>2057041.28</v>
          </cell>
          <cell r="H23">
            <v>4189362.4000000004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R23">
            <v>0</v>
          </cell>
        </row>
        <row r="24">
          <cell r="B24" t="str">
            <v>DRBR</v>
          </cell>
          <cell r="C24" t="str">
            <v>Дархан брокер ХХК</v>
          </cell>
          <cell r="D24">
            <v>7673</v>
          </cell>
          <cell r="E24">
            <v>4482397.26</v>
          </cell>
          <cell r="F24">
            <v>4797</v>
          </cell>
          <cell r="G24">
            <v>5332257.5199999996</v>
          </cell>
          <cell r="H24">
            <v>9814654.7799999993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R24">
            <v>0</v>
          </cell>
        </row>
        <row r="25">
          <cell r="B25" t="str">
            <v>ECM</v>
          </cell>
          <cell r="C25" t="str">
            <v>Евразиа капитал монголиа ХХК</v>
          </cell>
          <cell r="D25">
            <v>75000</v>
          </cell>
          <cell r="E25">
            <v>67500000</v>
          </cell>
          <cell r="F25">
            <v>75000</v>
          </cell>
          <cell r="G25">
            <v>67500000</v>
          </cell>
          <cell r="H25">
            <v>135000000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R25">
            <v>0</v>
          </cell>
        </row>
        <row r="26">
          <cell r="B26" t="str">
            <v>FCX</v>
          </cell>
          <cell r="C26" t="str">
            <v>Эф Си Икс ХХК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R26">
            <v>0</v>
          </cell>
        </row>
        <row r="27">
          <cell r="B27" t="str">
            <v>GATR</v>
          </cell>
          <cell r="C27" t="str">
            <v>Гацуурт трейд ХХК</v>
          </cell>
          <cell r="D27">
            <v>727995</v>
          </cell>
          <cell r="E27">
            <v>60024345</v>
          </cell>
          <cell r="F27">
            <v>716461</v>
          </cell>
          <cell r="G27">
            <v>58642231.5</v>
          </cell>
          <cell r="H27">
            <v>118666576.5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R27">
            <v>0</v>
          </cell>
        </row>
        <row r="28">
          <cell r="B28" t="str">
            <v>GAUL</v>
          </cell>
          <cell r="C28" t="str">
            <v>Гаүли ХХК</v>
          </cell>
          <cell r="D28">
            <v>19960</v>
          </cell>
          <cell r="E28">
            <v>10126102.800000001</v>
          </cell>
          <cell r="F28">
            <v>266518</v>
          </cell>
          <cell r="G28">
            <v>71100203.629999995</v>
          </cell>
          <cell r="H28">
            <v>81226306.429999992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37844</v>
          </cell>
          <cell r="O28">
            <v>30842860</v>
          </cell>
          <cell r="R28">
            <v>30842860</v>
          </cell>
        </row>
        <row r="29">
          <cell r="B29" t="str">
            <v>GDEV</v>
          </cell>
          <cell r="C29" t="str">
            <v>Гранддевелопмент ХХК</v>
          </cell>
          <cell r="D29">
            <v>12135</v>
          </cell>
          <cell r="E29">
            <v>2115401.29</v>
          </cell>
          <cell r="F29">
            <v>2907</v>
          </cell>
          <cell r="G29">
            <v>1048087.34</v>
          </cell>
          <cell r="H29">
            <v>3163488.63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R29">
            <v>0</v>
          </cell>
        </row>
        <row r="30">
          <cell r="B30" t="str">
            <v>GDSC</v>
          </cell>
          <cell r="C30" t="str">
            <v>Гүүдсек ХХК</v>
          </cell>
          <cell r="D30">
            <v>60427</v>
          </cell>
          <cell r="E30">
            <v>19548596.649999999</v>
          </cell>
          <cell r="F30">
            <v>60347</v>
          </cell>
          <cell r="G30">
            <v>20090803.699999999</v>
          </cell>
          <cell r="H30">
            <v>39639400.349999994</v>
          </cell>
          <cell r="I30">
            <v>0</v>
          </cell>
          <cell r="J30">
            <v>0</v>
          </cell>
          <cell r="K30">
            <v>9</v>
          </cell>
          <cell r="L30">
            <v>2538548.1</v>
          </cell>
          <cell r="M30">
            <v>2538548.1</v>
          </cell>
          <cell r="N30">
            <v>16334</v>
          </cell>
          <cell r="O30">
            <v>13312210</v>
          </cell>
          <cell r="R30">
            <v>13312210</v>
          </cell>
        </row>
        <row r="31">
          <cell r="B31" t="str">
            <v>GLMT</v>
          </cell>
          <cell r="C31" t="str">
            <v>Голомт Капитал ХХК</v>
          </cell>
          <cell r="D31">
            <v>2406207</v>
          </cell>
          <cell r="E31">
            <v>507043618.24000001</v>
          </cell>
          <cell r="F31">
            <v>3428884</v>
          </cell>
          <cell r="G31">
            <v>552544587.27999997</v>
          </cell>
          <cell r="H31">
            <v>1059588205.52</v>
          </cell>
          <cell r="I31">
            <v>245</v>
          </cell>
          <cell r="J31">
            <v>61457258.100000001</v>
          </cell>
          <cell r="K31">
            <v>156</v>
          </cell>
          <cell r="L31">
            <v>36307850.560000002</v>
          </cell>
          <cell r="M31">
            <v>97765108.659999996</v>
          </cell>
          <cell r="N31">
            <v>1363859</v>
          </cell>
          <cell r="O31">
            <v>1111545085</v>
          </cell>
          <cell r="R31">
            <v>1111545085</v>
          </cell>
        </row>
        <row r="32">
          <cell r="B32" t="str">
            <v>GNDX</v>
          </cell>
          <cell r="C32" t="str">
            <v>Гендекс ХХК</v>
          </cell>
          <cell r="D32">
            <v>0</v>
          </cell>
          <cell r="E32">
            <v>0</v>
          </cell>
          <cell r="F32">
            <v>33818</v>
          </cell>
          <cell r="G32">
            <v>47405090</v>
          </cell>
          <cell r="H32">
            <v>47405090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R32">
            <v>0</v>
          </cell>
        </row>
        <row r="33">
          <cell r="B33" t="str">
            <v>HUN</v>
          </cell>
          <cell r="C33" t="str">
            <v>Хүннү Эмпайр ХХК</v>
          </cell>
          <cell r="D33">
            <v>5557</v>
          </cell>
          <cell r="E33">
            <v>2275414.5099999998</v>
          </cell>
          <cell r="F33">
            <v>56976</v>
          </cell>
          <cell r="G33">
            <v>11049667.4</v>
          </cell>
          <cell r="H33">
            <v>13325081.91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88</v>
          </cell>
          <cell r="O33">
            <v>71720</v>
          </cell>
          <cell r="R33">
            <v>71720</v>
          </cell>
        </row>
        <row r="34">
          <cell r="B34" t="str">
            <v>INVC</v>
          </cell>
          <cell r="C34" t="str">
            <v>Инвескор капитал ҮЦК</v>
          </cell>
          <cell r="D34">
            <v>38820</v>
          </cell>
          <cell r="E34">
            <v>88900627</v>
          </cell>
          <cell r="F34">
            <v>3220</v>
          </cell>
          <cell r="G34">
            <v>9692822</v>
          </cell>
          <cell r="H34">
            <v>98593449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2028</v>
          </cell>
          <cell r="O34">
            <v>1652820</v>
          </cell>
          <cell r="R34">
            <v>1652820</v>
          </cell>
        </row>
        <row r="35">
          <cell r="B35" t="str">
            <v>LFTI</v>
          </cell>
          <cell r="C35" t="str">
            <v>Лайфтайм инвестмент ХХК</v>
          </cell>
          <cell r="D35">
            <v>35431</v>
          </cell>
          <cell r="E35">
            <v>4630837.2699999996</v>
          </cell>
          <cell r="F35">
            <v>3833</v>
          </cell>
          <cell r="G35">
            <v>297818.81</v>
          </cell>
          <cell r="H35">
            <v>4928656.0799999991</v>
          </cell>
          <cell r="I35">
            <v>400</v>
          </cell>
          <cell r="J35">
            <v>115095156</v>
          </cell>
          <cell r="K35">
            <v>400</v>
          </cell>
          <cell r="L35">
            <v>115095156</v>
          </cell>
          <cell r="M35">
            <v>230190312</v>
          </cell>
          <cell r="R35">
            <v>0</v>
          </cell>
        </row>
        <row r="36">
          <cell r="B36" t="str">
            <v>MERG</v>
          </cell>
          <cell r="C36" t="str">
            <v>Мэргэн санаа ХХК</v>
          </cell>
          <cell r="D36">
            <v>1681</v>
          </cell>
          <cell r="E36">
            <v>733277</v>
          </cell>
          <cell r="F36">
            <v>30470</v>
          </cell>
          <cell r="G36">
            <v>7965330</v>
          </cell>
          <cell r="H36">
            <v>8698607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139876</v>
          </cell>
          <cell r="O36">
            <v>113998940</v>
          </cell>
          <cell r="R36">
            <v>113998940</v>
          </cell>
        </row>
        <row r="37">
          <cell r="B37" t="str">
            <v>MIBG</v>
          </cell>
          <cell r="C37" t="str">
            <v>Мандал Капитал Маркетс ҮЦК</v>
          </cell>
          <cell r="D37">
            <v>1023444</v>
          </cell>
          <cell r="E37">
            <v>531145056.04000002</v>
          </cell>
          <cell r="F37">
            <v>1548941</v>
          </cell>
          <cell r="G37">
            <v>934042662.13999999</v>
          </cell>
          <cell r="H37">
            <v>1465187718.1800001</v>
          </cell>
          <cell r="I37">
            <v>64</v>
          </cell>
          <cell r="J37">
            <v>18416194.559999999</v>
          </cell>
          <cell r="K37">
            <v>0</v>
          </cell>
          <cell r="L37">
            <v>0</v>
          </cell>
          <cell r="M37">
            <v>18416194.559999999</v>
          </cell>
          <cell r="N37">
            <v>3808478</v>
          </cell>
          <cell r="O37">
            <v>3103909570</v>
          </cell>
          <cell r="R37">
            <v>3103909570</v>
          </cell>
        </row>
        <row r="38">
          <cell r="B38" t="str">
            <v>MICC</v>
          </cell>
          <cell r="C38" t="str">
            <v>Эм Ай Си Си ХХК</v>
          </cell>
          <cell r="D38">
            <v>195</v>
          </cell>
          <cell r="E38">
            <v>780000</v>
          </cell>
          <cell r="F38">
            <v>31528</v>
          </cell>
          <cell r="G38">
            <v>31746181.77</v>
          </cell>
          <cell r="H38">
            <v>32526181.77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35</v>
          </cell>
          <cell r="O38">
            <v>28525</v>
          </cell>
          <cell r="R38">
            <v>28525</v>
          </cell>
        </row>
        <row r="39">
          <cell r="B39" t="str">
            <v>MNET</v>
          </cell>
          <cell r="C39" t="str">
            <v>Ард секюритиз ХХК</v>
          </cell>
          <cell r="D39">
            <v>4795563</v>
          </cell>
          <cell r="E39">
            <v>6247814017.3400002</v>
          </cell>
          <cell r="F39">
            <v>4652268</v>
          </cell>
          <cell r="G39">
            <v>5880349805.29</v>
          </cell>
          <cell r="H39">
            <v>12128163822.630001</v>
          </cell>
          <cell r="I39">
            <v>292</v>
          </cell>
          <cell r="J39">
            <v>29185600</v>
          </cell>
          <cell r="K39">
            <v>7</v>
          </cell>
          <cell r="L39">
            <v>1427685</v>
          </cell>
          <cell r="M39">
            <v>30613285</v>
          </cell>
          <cell r="N39">
            <v>297282</v>
          </cell>
          <cell r="O39">
            <v>242284830</v>
          </cell>
          <cell r="R39">
            <v>242284830</v>
          </cell>
        </row>
        <row r="40">
          <cell r="B40" t="str">
            <v>MOHU</v>
          </cell>
          <cell r="C40" t="str">
            <v>Монгол хувьцаа ХХК</v>
          </cell>
          <cell r="D40">
            <v>34138</v>
          </cell>
          <cell r="E40">
            <v>8484364</v>
          </cell>
          <cell r="F40">
            <v>300</v>
          </cell>
          <cell r="G40">
            <v>597000</v>
          </cell>
          <cell r="H40">
            <v>9081364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R40">
            <v>0</v>
          </cell>
        </row>
        <row r="41">
          <cell r="B41" t="str">
            <v>MONG</v>
          </cell>
          <cell r="C41" t="str">
            <v>Монгол секюритиес 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R41">
            <v>0</v>
          </cell>
        </row>
        <row r="42">
          <cell r="B42" t="str">
            <v>MSDQ</v>
          </cell>
          <cell r="C42" t="str">
            <v>Масдак ХХК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R42">
            <v>0</v>
          </cell>
        </row>
        <row r="43">
          <cell r="B43" t="str">
            <v>MSEC</v>
          </cell>
          <cell r="C43" t="str">
            <v>Монсек ХХК</v>
          </cell>
          <cell r="D43">
            <v>160274</v>
          </cell>
          <cell r="E43">
            <v>22266686.100000001</v>
          </cell>
          <cell r="F43">
            <v>75086</v>
          </cell>
          <cell r="G43">
            <v>29340262.690000001</v>
          </cell>
          <cell r="H43">
            <v>51606948.790000007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R43">
            <v>0</v>
          </cell>
        </row>
        <row r="44">
          <cell r="B44" t="str">
            <v>NOVL</v>
          </cell>
          <cell r="C44" t="str">
            <v>Новел инвестмент ХХК</v>
          </cell>
          <cell r="D44">
            <v>69615</v>
          </cell>
          <cell r="E44">
            <v>53169968</v>
          </cell>
          <cell r="F44">
            <v>149465</v>
          </cell>
          <cell r="G44">
            <v>56695276.109999999</v>
          </cell>
          <cell r="H44">
            <v>109865244.11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2586</v>
          </cell>
          <cell r="O44">
            <v>2107590</v>
          </cell>
          <cell r="R44">
            <v>2107590</v>
          </cell>
        </row>
        <row r="45">
          <cell r="B45" t="str">
            <v>NSEC</v>
          </cell>
          <cell r="C45" t="str">
            <v>Нэйшнл сэкюритис ХХК</v>
          </cell>
          <cell r="D45">
            <v>364839</v>
          </cell>
          <cell r="E45">
            <v>62284992.810000002</v>
          </cell>
          <cell r="F45">
            <v>260311</v>
          </cell>
          <cell r="G45">
            <v>51397666</v>
          </cell>
          <cell r="H45">
            <v>113682658.81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780</v>
          </cell>
          <cell r="O45">
            <v>635700</v>
          </cell>
          <cell r="R45">
            <v>635700</v>
          </cell>
        </row>
        <row r="46">
          <cell r="B46" t="str">
            <v>RISM</v>
          </cell>
          <cell r="C46" t="str">
            <v>Райнос инвестмент ҮЦК ХХК</v>
          </cell>
          <cell r="D46">
            <v>5381440</v>
          </cell>
          <cell r="E46">
            <v>250564293.93000001</v>
          </cell>
          <cell r="F46">
            <v>55452</v>
          </cell>
          <cell r="G46">
            <v>47421177.710000001</v>
          </cell>
          <cell r="H46">
            <v>297985471.63999999</v>
          </cell>
          <cell r="I46">
            <v>110</v>
          </cell>
          <cell r="J46">
            <v>11000000</v>
          </cell>
          <cell r="K46">
            <v>19</v>
          </cell>
          <cell r="L46">
            <v>1885600</v>
          </cell>
          <cell r="M46">
            <v>12885600</v>
          </cell>
          <cell r="R46">
            <v>0</v>
          </cell>
        </row>
        <row r="47">
          <cell r="B47" t="str">
            <v>SANR</v>
          </cell>
          <cell r="C47" t="str">
            <v>Санар ХХК</v>
          </cell>
          <cell r="D47">
            <v>3250</v>
          </cell>
          <cell r="E47">
            <v>2592000</v>
          </cell>
          <cell r="F47">
            <v>5680</v>
          </cell>
          <cell r="G47">
            <v>2999650.8</v>
          </cell>
          <cell r="H47">
            <v>5591650.7999999998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R47">
            <v>0</v>
          </cell>
        </row>
        <row r="48">
          <cell r="B48" t="str">
            <v>SECP</v>
          </cell>
          <cell r="C48" t="str">
            <v>СИКАП</v>
          </cell>
          <cell r="D48">
            <v>73249</v>
          </cell>
          <cell r="E48">
            <v>24591732.649999999</v>
          </cell>
          <cell r="F48">
            <v>137598</v>
          </cell>
          <cell r="G48">
            <v>11705972.140000001</v>
          </cell>
          <cell r="H48">
            <v>36297704.789999999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R48">
            <v>0</v>
          </cell>
        </row>
        <row r="49">
          <cell r="B49" t="str">
            <v>SGC</v>
          </cell>
          <cell r="C49" t="str">
            <v>Эс Жи Капитал ХХК</v>
          </cell>
          <cell r="D49">
            <v>100</v>
          </cell>
          <cell r="E49">
            <v>9600</v>
          </cell>
          <cell r="F49">
            <v>5900</v>
          </cell>
          <cell r="G49">
            <v>509800</v>
          </cell>
          <cell r="H49">
            <v>519400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R49">
            <v>0</v>
          </cell>
        </row>
        <row r="50">
          <cell r="B50" t="str">
            <v>SILS</v>
          </cell>
          <cell r="C50" t="str">
            <v>Силвэр лайт секюритиз ҮЦК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R50">
            <v>0</v>
          </cell>
        </row>
        <row r="51">
          <cell r="B51" t="str">
            <v>STIN</v>
          </cell>
          <cell r="C51" t="str">
            <v>Стандарт инвестмент ХХК</v>
          </cell>
          <cell r="D51">
            <v>501316</v>
          </cell>
          <cell r="E51">
            <v>147987671.44999999</v>
          </cell>
          <cell r="F51">
            <v>1188760</v>
          </cell>
          <cell r="G51">
            <v>400481708.88</v>
          </cell>
          <cell r="H51">
            <v>548469380.32999992</v>
          </cell>
          <cell r="I51">
            <v>0</v>
          </cell>
          <cell r="J51">
            <v>0</v>
          </cell>
          <cell r="K51">
            <v>119</v>
          </cell>
          <cell r="L51">
            <v>11543000</v>
          </cell>
          <cell r="M51">
            <v>11543000</v>
          </cell>
          <cell r="N51">
            <v>62229</v>
          </cell>
          <cell r="O51">
            <v>50716635</v>
          </cell>
          <cell r="R51">
            <v>50716635</v>
          </cell>
        </row>
        <row r="52">
          <cell r="B52" t="str">
            <v>STOK</v>
          </cell>
          <cell r="C52" t="str">
            <v>Стоклаб секьюритиз ҮЦК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R52">
            <v>0</v>
          </cell>
        </row>
        <row r="53">
          <cell r="B53" t="str">
            <v>TABO</v>
          </cell>
          <cell r="C53" t="str">
            <v>Таван богд ХХК</v>
          </cell>
          <cell r="D53">
            <v>10518</v>
          </cell>
          <cell r="E53">
            <v>255447.54</v>
          </cell>
          <cell r="F53">
            <v>61718</v>
          </cell>
          <cell r="G53">
            <v>4293098.8</v>
          </cell>
          <cell r="H53">
            <v>4548546.34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3760</v>
          </cell>
          <cell r="O53">
            <v>3064400</v>
          </cell>
          <cell r="R53">
            <v>3064400</v>
          </cell>
        </row>
        <row r="54">
          <cell r="B54" t="str">
            <v>TCHB</v>
          </cell>
          <cell r="C54" t="str">
            <v>Тулгат чандмань баян ХХК</v>
          </cell>
          <cell r="D54">
            <v>1590</v>
          </cell>
          <cell r="E54">
            <v>1955894.44</v>
          </cell>
          <cell r="F54">
            <v>61890</v>
          </cell>
          <cell r="G54">
            <v>52805786.799999997</v>
          </cell>
          <cell r="H54">
            <v>54761681.239999995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21731</v>
          </cell>
          <cell r="O54">
            <v>17710765</v>
          </cell>
          <cell r="R54">
            <v>17710765</v>
          </cell>
        </row>
        <row r="55">
          <cell r="B55" t="str">
            <v>TDB</v>
          </cell>
          <cell r="C55" t="str">
            <v>Ти Ди Би Капитал ХХК</v>
          </cell>
          <cell r="D55">
            <v>1621924</v>
          </cell>
          <cell r="E55">
            <v>383705396.24000001</v>
          </cell>
          <cell r="F55">
            <v>1308303</v>
          </cell>
          <cell r="G55">
            <v>411259291.36000001</v>
          </cell>
          <cell r="H55">
            <v>794964687.60000002</v>
          </cell>
          <cell r="I55">
            <v>40</v>
          </cell>
          <cell r="J55">
            <v>3880000</v>
          </cell>
          <cell r="K55">
            <v>150</v>
          </cell>
          <cell r="L55">
            <v>24245200</v>
          </cell>
          <cell r="M55">
            <v>28125200</v>
          </cell>
          <cell r="N55">
            <v>279377</v>
          </cell>
          <cell r="O55">
            <v>227692255</v>
          </cell>
          <cell r="R55">
            <v>227692255</v>
          </cell>
        </row>
        <row r="56">
          <cell r="B56" t="str">
            <v>TNGR</v>
          </cell>
          <cell r="C56" t="str">
            <v>Тэнгэр капитал ХХК</v>
          </cell>
          <cell r="D56">
            <v>10074</v>
          </cell>
          <cell r="E56">
            <v>3426632.3</v>
          </cell>
          <cell r="F56">
            <v>51953</v>
          </cell>
          <cell r="G56">
            <v>18902306.420000002</v>
          </cell>
          <cell r="H56">
            <v>22328938.720000003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6614</v>
          </cell>
          <cell r="O56">
            <v>5390410</v>
          </cell>
          <cell r="R56">
            <v>5390410</v>
          </cell>
        </row>
        <row r="57">
          <cell r="B57" t="str">
            <v>TTOL</v>
          </cell>
          <cell r="C57" t="str">
            <v>Апекс Капитал ҮЦК</v>
          </cell>
          <cell r="D57">
            <v>4673474</v>
          </cell>
          <cell r="E57">
            <v>1454355093.72</v>
          </cell>
          <cell r="F57">
            <v>3387417</v>
          </cell>
          <cell r="G57">
            <v>971613669.64999998</v>
          </cell>
          <cell r="H57">
            <v>2425968763.3699999</v>
          </cell>
          <cell r="I57">
            <v>182</v>
          </cell>
          <cell r="J57">
            <v>31671012</v>
          </cell>
          <cell r="K57">
            <v>0</v>
          </cell>
          <cell r="L57">
            <v>0</v>
          </cell>
          <cell r="M57">
            <v>31671012</v>
          </cell>
          <cell r="N57">
            <v>342839</v>
          </cell>
          <cell r="O57">
            <v>279413785</v>
          </cell>
          <cell r="R57">
            <v>279413785</v>
          </cell>
        </row>
        <row r="58">
          <cell r="B58" t="str">
            <v>UNDR</v>
          </cell>
          <cell r="C58" t="str">
            <v>Өндөрхаан инвест ХХК</v>
          </cell>
          <cell r="D58">
            <v>2720</v>
          </cell>
          <cell r="E58">
            <v>1567930</v>
          </cell>
          <cell r="F58">
            <v>8449</v>
          </cell>
          <cell r="G58">
            <v>6484216</v>
          </cell>
          <cell r="H58">
            <v>8052146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375</v>
          </cell>
          <cell r="O58">
            <v>305625</v>
          </cell>
          <cell r="R58">
            <v>305625</v>
          </cell>
        </row>
        <row r="59">
          <cell r="B59" t="str">
            <v>ZGB</v>
          </cell>
          <cell r="C59" t="str">
            <v>Таван Богд Капитал ХХК</v>
          </cell>
          <cell r="D59">
            <v>910822</v>
          </cell>
          <cell r="E59">
            <v>254773888.12</v>
          </cell>
          <cell r="F59">
            <v>6161</v>
          </cell>
          <cell r="G59">
            <v>5414500</v>
          </cell>
          <cell r="H59">
            <v>260188388.12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2161686</v>
          </cell>
          <cell r="O59">
            <v>1761774090</v>
          </cell>
          <cell r="R59">
            <v>1761774090</v>
          </cell>
        </row>
        <row r="60">
          <cell r="B60" t="str">
            <v>ZRGD</v>
          </cell>
          <cell r="C60" t="str">
            <v>Зэргэд ХХК</v>
          </cell>
          <cell r="D60">
            <v>46673</v>
          </cell>
          <cell r="E60">
            <v>15659304.16</v>
          </cell>
          <cell r="F60">
            <v>136343</v>
          </cell>
          <cell r="G60">
            <v>55234150.240000002</v>
          </cell>
          <cell r="H60">
            <v>70893454.400000006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7862</v>
          </cell>
          <cell r="O60">
            <v>6407530</v>
          </cell>
          <cell r="R60">
            <v>6407530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O73"/>
  <sheetViews>
    <sheetView tabSelected="1" view="pageBreakPreview" topLeftCell="D48" zoomScale="70" zoomScaleNormal="70" zoomScaleSheetLayoutView="70" workbookViewId="0">
      <selection activeCell="O35" sqref="O35"/>
    </sheetView>
  </sheetViews>
  <sheetFormatPr defaultRowHeight="15.75" x14ac:dyDescent="0.25"/>
  <cols>
    <col min="1" max="1" width="4.85546875" style="1" customWidth="1"/>
    <col min="2" max="2" width="9.85546875" style="1" customWidth="1"/>
    <col min="3" max="3" width="44" style="1" bestFit="1" customWidth="1"/>
    <col min="4" max="4" width="12.85546875" style="1" customWidth="1"/>
    <col min="5" max="5" width="14.85546875" style="1" customWidth="1"/>
    <col min="6" max="6" width="14.28515625" style="1" customWidth="1"/>
    <col min="7" max="7" width="23" style="2" bestFit="1" customWidth="1"/>
    <col min="8" max="8" width="15.85546875" style="3" customWidth="1"/>
    <col min="9" max="9" width="23" style="1" bestFit="1" customWidth="1"/>
    <col min="10" max="10" width="26" style="1" bestFit="1" customWidth="1"/>
    <col min="11" max="11" width="28.140625" style="1" bestFit="1" customWidth="1"/>
    <col min="12" max="12" width="24.85546875" style="1" bestFit="1" customWidth="1"/>
    <col min="13" max="13" width="24.42578125" style="1" customWidth="1"/>
    <col min="14" max="14" width="16.7109375" style="1" customWidth="1"/>
    <col min="15" max="15" width="22.28515625" style="5" bestFit="1" customWidth="1"/>
    <col min="16" max="255" width="9.140625" style="1"/>
    <col min="256" max="256" width="4.28515625" style="1" customWidth="1"/>
    <col min="257" max="257" width="9.85546875" style="1" customWidth="1"/>
    <col min="258" max="258" width="55.42578125" style="1" bestFit="1" customWidth="1"/>
    <col min="259" max="259" width="12.85546875" style="1" customWidth="1"/>
    <col min="260" max="260" width="14.85546875" style="1" customWidth="1"/>
    <col min="261" max="261" width="14.28515625" style="1" customWidth="1"/>
    <col min="262" max="262" width="20.7109375" style="1" customWidth="1"/>
    <col min="263" max="263" width="21" style="1" customWidth="1"/>
    <col min="264" max="265" width="21.28515625" style="1" customWidth="1"/>
    <col min="266" max="267" width="22.42578125" style="1" bestFit="1" customWidth="1"/>
    <col min="268" max="268" width="22.28515625" style="1" bestFit="1" customWidth="1"/>
    <col min="269" max="269" width="16.7109375" style="1" customWidth="1"/>
    <col min="270" max="270" width="21.42578125" style="1" bestFit="1" customWidth="1"/>
    <col min="271" max="271" width="22.28515625" style="1" bestFit="1" customWidth="1"/>
    <col min="272" max="511" width="9.140625" style="1"/>
    <col min="512" max="512" width="4.28515625" style="1" customWidth="1"/>
    <col min="513" max="513" width="9.85546875" style="1" customWidth="1"/>
    <col min="514" max="514" width="55.42578125" style="1" bestFit="1" customWidth="1"/>
    <col min="515" max="515" width="12.85546875" style="1" customWidth="1"/>
    <col min="516" max="516" width="14.85546875" style="1" customWidth="1"/>
    <col min="517" max="517" width="14.28515625" style="1" customWidth="1"/>
    <col min="518" max="518" width="20.7109375" style="1" customWidth="1"/>
    <col min="519" max="519" width="21" style="1" customWidth="1"/>
    <col min="520" max="521" width="21.28515625" style="1" customWidth="1"/>
    <col min="522" max="523" width="22.42578125" style="1" bestFit="1" customWidth="1"/>
    <col min="524" max="524" width="22.28515625" style="1" bestFit="1" customWidth="1"/>
    <col min="525" max="525" width="16.7109375" style="1" customWidth="1"/>
    <col min="526" max="526" width="21.42578125" style="1" bestFit="1" customWidth="1"/>
    <col min="527" max="527" width="22.28515625" style="1" bestFit="1" customWidth="1"/>
    <col min="528" max="767" width="9.140625" style="1"/>
    <col min="768" max="768" width="4.28515625" style="1" customWidth="1"/>
    <col min="769" max="769" width="9.85546875" style="1" customWidth="1"/>
    <col min="770" max="770" width="55.42578125" style="1" bestFit="1" customWidth="1"/>
    <col min="771" max="771" width="12.85546875" style="1" customWidth="1"/>
    <col min="772" max="772" width="14.85546875" style="1" customWidth="1"/>
    <col min="773" max="773" width="14.28515625" style="1" customWidth="1"/>
    <col min="774" max="774" width="20.7109375" style="1" customWidth="1"/>
    <col min="775" max="775" width="21" style="1" customWidth="1"/>
    <col min="776" max="777" width="21.28515625" style="1" customWidth="1"/>
    <col min="778" max="779" width="22.42578125" style="1" bestFit="1" customWidth="1"/>
    <col min="780" max="780" width="22.28515625" style="1" bestFit="1" customWidth="1"/>
    <col min="781" max="781" width="16.7109375" style="1" customWidth="1"/>
    <col min="782" max="782" width="21.42578125" style="1" bestFit="1" customWidth="1"/>
    <col min="783" max="783" width="22.28515625" style="1" bestFit="1" customWidth="1"/>
    <col min="784" max="1023" width="9.140625" style="1"/>
    <col min="1024" max="1024" width="4.28515625" style="1" customWidth="1"/>
    <col min="1025" max="1025" width="9.85546875" style="1" customWidth="1"/>
    <col min="1026" max="1026" width="55.42578125" style="1" bestFit="1" customWidth="1"/>
    <col min="1027" max="1027" width="12.85546875" style="1" customWidth="1"/>
    <col min="1028" max="1028" width="14.85546875" style="1" customWidth="1"/>
    <col min="1029" max="1029" width="14.28515625" style="1" customWidth="1"/>
    <col min="1030" max="1030" width="20.7109375" style="1" customWidth="1"/>
    <col min="1031" max="1031" width="21" style="1" customWidth="1"/>
    <col min="1032" max="1033" width="21.28515625" style="1" customWidth="1"/>
    <col min="1034" max="1035" width="22.42578125" style="1" bestFit="1" customWidth="1"/>
    <col min="1036" max="1036" width="22.28515625" style="1" bestFit="1" customWidth="1"/>
    <col min="1037" max="1037" width="16.7109375" style="1" customWidth="1"/>
    <col min="1038" max="1038" width="21.42578125" style="1" bestFit="1" customWidth="1"/>
    <col min="1039" max="1039" width="22.28515625" style="1" bestFit="1" customWidth="1"/>
    <col min="1040" max="1279" width="9.140625" style="1"/>
    <col min="1280" max="1280" width="4.28515625" style="1" customWidth="1"/>
    <col min="1281" max="1281" width="9.85546875" style="1" customWidth="1"/>
    <col min="1282" max="1282" width="55.42578125" style="1" bestFit="1" customWidth="1"/>
    <col min="1283" max="1283" width="12.85546875" style="1" customWidth="1"/>
    <col min="1284" max="1284" width="14.85546875" style="1" customWidth="1"/>
    <col min="1285" max="1285" width="14.28515625" style="1" customWidth="1"/>
    <col min="1286" max="1286" width="20.7109375" style="1" customWidth="1"/>
    <col min="1287" max="1287" width="21" style="1" customWidth="1"/>
    <col min="1288" max="1289" width="21.28515625" style="1" customWidth="1"/>
    <col min="1290" max="1291" width="22.42578125" style="1" bestFit="1" customWidth="1"/>
    <col min="1292" max="1292" width="22.28515625" style="1" bestFit="1" customWidth="1"/>
    <col min="1293" max="1293" width="16.7109375" style="1" customWidth="1"/>
    <col min="1294" max="1294" width="21.42578125" style="1" bestFit="1" customWidth="1"/>
    <col min="1295" max="1295" width="22.28515625" style="1" bestFit="1" customWidth="1"/>
    <col min="1296" max="1535" width="9.140625" style="1"/>
    <col min="1536" max="1536" width="4.28515625" style="1" customWidth="1"/>
    <col min="1537" max="1537" width="9.85546875" style="1" customWidth="1"/>
    <col min="1538" max="1538" width="55.42578125" style="1" bestFit="1" customWidth="1"/>
    <col min="1539" max="1539" width="12.85546875" style="1" customWidth="1"/>
    <col min="1540" max="1540" width="14.85546875" style="1" customWidth="1"/>
    <col min="1541" max="1541" width="14.28515625" style="1" customWidth="1"/>
    <col min="1542" max="1542" width="20.7109375" style="1" customWidth="1"/>
    <col min="1543" max="1543" width="21" style="1" customWidth="1"/>
    <col min="1544" max="1545" width="21.28515625" style="1" customWidth="1"/>
    <col min="1546" max="1547" width="22.42578125" style="1" bestFit="1" customWidth="1"/>
    <col min="1548" max="1548" width="22.28515625" style="1" bestFit="1" customWidth="1"/>
    <col min="1549" max="1549" width="16.7109375" style="1" customWidth="1"/>
    <col min="1550" max="1550" width="21.42578125" style="1" bestFit="1" customWidth="1"/>
    <col min="1551" max="1551" width="22.28515625" style="1" bestFit="1" customWidth="1"/>
    <col min="1552" max="1791" width="9.140625" style="1"/>
    <col min="1792" max="1792" width="4.28515625" style="1" customWidth="1"/>
    <col min="1793" max="1793" width="9.85546875" style="1" customWidth="1"/>
    <col min="1794" max="1794" width="55.42578125" style="1" bestFit="1" customWidth="1"/>
    <col min="1795" max="1795" width="12.85546875" style="1" customWidth="1"/>
    <col min="1796" max="1796" width="14.85546875" style="1" customWidth="1"/>
    <col min="1797" max="1797" width="14.28515625" style="1" customWidth="1"/>
    <col min="1798" max="1798" width="20.7109375" style="1" customWidth="1"/>
    <col min="1799" max="1799" width="21" style="1" customWidth="1"/>
    <col min="1800" max="1801" width="21.28515625" style="1" customWidth="1"/>
    <col min="1802" max="1803" width="22.42578125" style="1" bestFit="1" customWidth="1"/>
    <col min="1804" max="1804" width="22.28515625" style="1" bestFit="1" customWidth="1"/>
    <col min="1805" max="1805" width="16.7109375" style="1" customWidth="1"/>
    <col min="1806" max="1806" width="21.42578125" style="1" bestFit="1" customWidth="1"/>
    <col min="1807" max="1807" width="22.28515625" style="1" bestFit="1" customWidth="1"/>
    <col min="1808" max="2047" width="9.140625" style="1"/>
    <col min="2048" max="2048" width="4.28515625" style="1" customWidth="1"/>
    <col min="2049" max="2049" width="9.85546875" style="1" customWidth="1"/>
    <col min="2050" max="2050" width="55.42578125" style="1" bestFit="1" customWidth="1"/>
    <col min="2051" max="2051" width="12.85546875" style="1" customWidth="1"/>
    <col min="2052" max="2052" width="14.85546875" style="1" customWidth="1"/>
    <col min="2053" max="2053" width="14.28515625" style="1" customWidth="1"/>
    <col min="2054" max="2054" width="20.7109375" style="1" customWidth="1"/>
    <col min="2055" max="2055" width="21" style="1" customWidth="1"/>
    <col min="2056" max="2057" width="21.28515625" style="1" customWidth="1"/>
    <col min="2058" max="2059" width="22.42578125" style="1" bestFit="1" customWidth="1"/>
    <col min="2060" max="2060" width="22.28515625" style="1" bestFit="1" customWidth="1"/>
    <col min="2061" max="2061" width="16.7109375" style="1" customWidth="1"/>
    <col min="2062" max="2062" width="21.42578125" style="1" bestFit="1" customWidth="1"/>
    <col min="2063" max="2063" width="22.28515625" style="1" bestFit="1" customWidth="1"/>
    <col min="2064" max="2303" width="9.140625" style="1"/>
    <col min="2304" max="2304" width="4.28515625" style="1" customWidth="1"/>
    <col min="2305" max="2305" width="9.85546875" style="1" customWidth="1"/>
    <col min="2306" max="2306" width="55.42578125" style="1" bestFit="1" customWidth="1"/>
    <col min="2307" max="2307" width="12.85546875" style="1" customWidth="1"/>
    <col min="2308" max="2308" width="14.85546875" style="1" customWidth="1"/>
    <col min="2309" max="2309" width="14.28515625" style="1" customWidth="1"/>
    <col min="2310" max="2310" width="20.7109375" style="1" customWidth="1"/>
    <col min="2311" max="2311" width="21" style="1" customWidth="1"/>
    <col min="2312" max="2313" width="21.28515625" style="1" customWidth="1"/>
    <col min="2314" max="2315" width="22.42578125" style="1" bestFit="1" customWidth="1"/>
    <col min="2316" max="2316" width="22.28515625" style="1" bestFit="1" customWidth="1"/>
    <col min="2317" max="2317" width="16.7109375" style="1" customWidth="1"/>
    <col min="2318" max="2318" width="21.42578125" style="1" bestFit="1" customWidth="1"/>
    <col min="2319" max="2319" width="22.28515625" style="1" bestFit="1" customWidth="1"/>
    <col min="2320" max="2559" width="9.140625" style="1"/>
    <col min="2560" max="2560" width="4.28515625" style="1" customWidth="1"/>
    <col min="2561" max="2561" width="9.85546875" style="1" customWidth="1"/>
    <col min="2562" max="2562" width="55.42578125" style="1" bestFit="1" customWidth="1"/>
    <col min="2563" max="2563" width="12.85546875" style="1" customWidth="1"/>
    <col min="2564" max="2564" width="14.85546875" style="1" customWidth="1"/>
    <col min="2565" max="2565" width="14.28515625" style="1" customWidth="1"/>
    <col min="2566" max="2566" width="20.7109375" style="1" customWidth="1"/>
    <col min="2567" max="2567" width="21" style="1" customWidth="1"/>
    <col min="2568" max="2569" width="21.28515625" style="1" customWidth="1"/>
    <col min="2570" max="2571" width="22.42578125" style="1" bestFit="1" customWidth="1"/>
    <col min="2572" max="2572" width="22.28515625" style="1" bestFit="1" customWidth="1"/>
    <col min="2573" max="2573" width="16.7109375" style="1" customWidth="1"/>
    <col min="2574" max="2574" width="21.42578125" style="1" bestFit="1" customWidth="1"/>
    <col min="2575" max="2575" width="22.28515625" style="1" bestFit="1" customWidth="1"/>
    <col min="2576" max="2815" width="9.140625" style="1"/>
    <col min="2816" max="2816" width="4.28515625" style="1" customWidth="1"/>
    <col min="2817" max="2817" width="9.85546875" style="1" customWidth="1"/>
    <col min="2818" max="2818" width="55.42578125" style="1" bestFit="1" customWidth="1"/>
    <col min="2819" max="2819" width="12.85546875" style="1" customWidth="1"/>
    <col min="2820" max="2820" width="14.85546875" style="1" customWidth="1"/>
    <col min="2821" max="2821" width="14.28515625" style="1" customWidth="1"/>
    <col min="2822" max="2822" width="20.7109375" style="1" customWidth="1"/>
    <col min="2823" max="2823" width="21" style="1" customWidth="1"/>
    <col min="2824" max="2825" width="21.28515625" style="1" customWidth="1"/>
    <col min="2826" max="2827" width="22.42578125" style="1" bestFit="1" customWidth="1"/>
    <col min="2828" max="2828" width="22.28515625" style="1" bestFit="1" customWidth="1"/>
    <col min="2829" max="2829" width="16.7109375" style="1" customWidth="1"/>
    <col min="2830" max="2830" width="21.42578125" style="1" bestFit="1" customWidth="1"/>
    <col min="2831" max="2831" width="22.28515625" style="1" bestFit="1" customWidth="1"/>
    <col min="2832" max="3071" width="9.140625" style="1"/>
    <col min="3072" max="3072" width="4.28515625" style="1" customWidth="1"/>
    <col min="3073" max="3073" width="9.85546875" style="1" customWidth="1"/>
    <col min="3074" max="3074" width="55.42578125" style="1" bestFit="1" customWidth="1"/>
    <col min="3075" max="3075" width="12.85546875" style="1" customWidth="1"/>
    <col min="3076" max="3076" width="14.85546875" style="1" customWidth="1"/>
    <col min="3077" max="3077" width="14.28515625" style="1" customWidth="1"/>
    <col min="3078" max="3078" width="20.7109375" style="1" customWidth="1"/>
    <col min="3079" max="3079" width="21" style="1" customWidth="1"/>
    <col min="3080" max="3081" width="21.28515625" style="1" customWidth="1"/>
    <col min="3082" max="3083" width="22.42578125" style="1" bestFit="1" customWidth="1"/>
    <col min="3084" max="3084" width="22.28515625" style="1" bestFit="1" customWidth="1"/>
    <col min="3085" max="3085" width="16.7109375" style="1" customWidth="1"/>
    <col min="3086" max="3086" width="21.42578125" style="1" bestFit="1" customWidth="1"/>
    <col min="3087" max="3087" width="22.28515625" style="1" bestFit="1" customWidth="1"/>
    <col min="3088" max="3327" width="9.140625" style="1"/>
    <col min="3328" max="3328" width="4.28515625" style="1" customWidth="1"/>
    <col min="3329" max="3329" width="9.85546875" style="1" customWidth="1"/>
    <col min="3330" max="3330" width="55.42578125" style="1" bestFit="1" customWidth="1"/>
    <col min="3331" max="3331" width="12.85546875" style="1" customWidth="1"/>
    <col min="3332" max="3332" width="14.85546875" style="1" customWidth="1"/>
    <col min="3333" max="3333" width="14.28515625" style="1" customWidth="1"/>
    <col min="3334" max="3334" width="20.7109375" style="1" customWidth="1"/>
    <col min="3335" max="3335" width="21" style="1" customWidth="1"/>
    <col min="3336" max="3337" width="21.28515625" style="1" customWidth="1"/>
    <col min="3338" max="3339" width="22.42578125" style="1" bestFit="1" customWidth="1"/>
    <col min="3340" max="3340" width="22.28515625" style="1" bestFit="1" customWidth="1"/>
    <col min="3341" max="3341" width="16.7109375" style="1" customWidth="1"/>
    <col min="3342" max="3342" width="21.42578125" style="1" bestFit="1" customWidth="1"/>
    <col min="3343" max="3343" width="22.28515625" style="1" bestFit="1" customWidth="1"/>
    <col min="3344" max="3583" width="9.140625" style="1"/>
    <col min="3584" max="3584" width="4.28515625" style="1" customWidth="1"/>
    <col min="3585" max="3585" width="9.85546875" style="1" customWidth="1"/>
    <col min="3586" max="3586" width="55.42578125" style="1" bestFit="1" customWidth="1"/>
    <col min="3587" max="3587" width="12.85546875" style="1" customWidth="1"/>
    <col min="3588" max="3588" width="14.85546875" style="1" customWidth="1"/>
    <col min="3589" max="3589" width="14.28515625" style="1" customWidth="1"/>
    <col min="3590" max="3590" width="20.7109375" style="1" customWidth="1"/>
    <col min="3591" max="3591" width="21" style="1" customWidth="1"/>
    <col min="3592" max="3593" width="21.28515625" style="1" customWidth="1"/>
    <col min="3594" max="3595" width="22.42578125" style="1" bestFit="1" customWidth="1"/>
    <col min="3596" max="3596" width="22.28515625" style="1" bestFit="1" customWidth="1"/>
    <col min="3597" max="3597" width="16.7109375" style="1" customWidth="1"/>
    <col min="3598" max="3598" width="21.42578125" style="1" bestFit="1" customWidth="1"/>
    <col min="3599" max="3599" width="22.28515625" style="1" bestFit="1" customWidth="1"/>
    <col min="3600" max="3839" width="9.140625" style="1"/>
    <col min="3840" max="3840" width="4.28515625" style="1" customWidth="1"/>
    <col min="3841" max="3841" width="9.85546875" style="1" customWidth="1"/>
    <col min="3842" max="3842" width="55.42578125" style="1" bestFit="1" customWidth="1"/>
    <col min="3843" max="3843" width="12.85546875" style="1" customWidth="1"/>
    <col min="3844" max="3844" width="14.85546875" style="1" customWidth="1"/>
    <col min="3845" max="3845" width="14.28515625" style="1" customWidth="1"/>
    <col min="3846" max="3846" width="20.7109375" style="1" customWidth="1"/>
    <col min="3847" max="3847" width="21" style="1" customWidth="1"/>
    <col min="3848" max="3849" width="21.28515625" style="1" customWidth="1"/>
    <col min="3850" max="3851" width="22.42578125" style="1" bestFit="1" customWidth="1"/>
    <col min="3852" max="3852" width="22.28515625" style="1" bestFit="1" customWidth="1"/>
    <col min="3853" max="3853" width="16.7109375" style="1" customWidth="1"/>
    <col min="3854" max="3854" width="21.42578125" style="1" bestFit="1" customWidth="1"/>
    <col min="3855" max="3855" width="22.28515625" style="1" bestFit="1" customWidth="1"/>
    <col min="3856" max="4095" width="9.140625" style="1"/>
    <col min="4096" max="4096" width="4.28515625" style="1" customWidth="1"/>
    <col min="4097" max="4097" width="9.85546875" style="1" customWidth="1"/>
    <col min="4098" max="4098" width="55.42578125" style="1" bestFit="1" customWidth="1"/>
    <col min="4099" max="4099" width="12.85546875" style="1" customWidth="1"/>
    <col min="4100" max="4100" width="14.85546875" style="1" customWidth="1"/>
    <col min="4101" max="4101" width="14.28515625" style="1" customWidth="1"/>
    <col min="4102" max="4102" width="20.7109375" style="1" customWidth="1"/>
    <col min="4103" max="4103" width="21" style="1" customWidth="1"/>
    <col min="4104" max="4105" width="21.28515625" style="1" customWidth="1"/>
    <col min="4106" max="4107" width="22.42578125" style="1" bestFit="1" customWidth="1"/>
    <col min="4108" max="4108" width="22.28515625" style="1" bestFit="1" customWidth="1"/>
    <col min="4109" max="4109" width="16.7109375" style="1" customWidth="1"/>
    <col min="4110" max="4110" width="21.42578125" style="1" bestFit="1" customWidth="1"/>
    <col min="4111" max="4111" width="22.28515625" style="1" bestFit="1" customWidth="1"/>
    <col min="4112" max="4351" width="9.140625" style="1"/>
    <col min="4352" max="4352" width="4.28515625" style="1" customWidth="1"/>
    <col min="4353" max="4353" width="9.85546875" style="1" customWidth="1"/>
    <col min="4354" max="4354" width="55.42578125" style="1" bestFit="1" customWidth="1"/>
    <col min="4355" max="4355" width="12.85546875" style="1" customWidth="1"/>
    <col min="4356" max="4356" width="14.85546875" style="1" customWidth="1"/>
    <col min="4357" max="4357" width="14.28515625" style="1" customWidth="1"/>
    <col min="4358" max="4358" width="20.7109375" style="1" customWidth="1"/>
    <col min="4359" max="4359" width="21" style="1" customWidth="1"/>
    <col min="4360" max="4361" width="21.28515625" style="1" customWidth="1"/>
    <col min="4362" max="4363" width="22.42578125" style="1" bestFit="1" customWidth="1"/>
    <col min="4364" max="4364" width="22.28515625" style="1" bestFit="1" customWidth="1"/>
    <col min="4365" max="4365" width="16.7109375" style="1" customWidth="1"/>
    <col min="4366" max="4366" width="21.42578125" style="1" bestFit="1" customWidth="1"/>
    <col min="4367" max="4367" width="22.28515625" style="1" bestFit="1" customWidth="1"/>
    <col min="4368" max="4607" width="9.140625" style="1"/>
    <col min="4608" max="4608" width="4.28515625" style="1" customWidth="1"/>
    <col min="4609" max="4609" width="9.85546875" style="1" customWidth="1"/>
    <col min="4610" max="4610" width="55.42578125" style="1" bestFit="1" customWidth="1"/>
    <col min="4611" max="4611" width="12.85546875" style="1" customWidth="1"/>
    <col min="4612" max="4612" width="14.85546875" style="1" customWidth="1"/>
    <col min="4613" max="4613" width="14.28515625" style="1" customWidth="1"/>
    <col min="4614" max="4614" width="20.7109375" style="1" customWidth="1"/>
    <col min="4615" max="4615" width="21" style="1" customWidth="1"/>
    <col min="4616" max="4617" width="21.28515625" style="1" customWidth="1"/>
    <col min="4618" max="4619" width="22.42578125" style="1" bestFit="1" customWidth="1"/>
    <col min="4620" max="4620" width="22.28515625" style="1" bestFit="1" customWidth="1"/>
    <col min="4621" max="4621" width="16.7109375" style="1" customWidth="1"/>
    <col min="4622" max="4622" width="21.42578125" style="1" bestFit="1" customWidth="1"/>
    <col min="4623" max="4623" width="22.28515625" style="1" bestFit="1" customWidth="1"/>
    <col min="4624" max="4863" width="9.140625" style="1"/>
    <col min="4864" max="4864" width="4.28515625" style="1" customWidth="1"/>
    <col min="4865" max="4865" width="9.85546875" style="1" customWidth="1"/>
    <col min="4866" max="4866" width="55.42578125" style="1" bestFit="1" customWidth="1"/>
    <col min="4867" max="4867" width="12.85546875" style="1" customWidth="1"/>
    <col min="4868" max="4868" width="14.85546875" style="1" customWidth="1"/>
    <col min="4869" max="4869" width="14.28515625" style="1" customWidth="1"/>
    <col min="4870" max="4870" width="20.7109375" style="1" customWidth="1"/>
    <col min="4871" max="4871" width="21" style="1" customWidth="1"/>
    <col min="4872" max="4873" width="21.28515625" style="1" customWidth="1"/>
    <col min="4874" max="4875" width="22.42578125" style="1" bestFit="1" customWidth="1"/>
    <col min="4876" max="4876" width="22.28515625" style="1" bestFit="1" customWidth="1"/>
    <col min="4877" max="4877" width="16.7109375" style="1" customWidth="1"/>
    <col min="4878" max="4878" width="21.42578125" style="1" bestFit="1" customWidth="1"/>
    <col min="4879" max="4879" width="22.28515625" style="1" bestFit="1" customWidth="1"/>
    <col min="4880" max="5119" width="9.140625" style="1"/>
    <col min="5120" max="5120" width="4.28515625" style="1" customWidth="1"/>
    <col min="5121" max="5121" width="9.85546875" style="1" customWidth="1"/>
    <col min="5122" max="5122" width="55.42578125" style="1" bestFit="1" customWidth="1"/>
    <col min="5123" max="5123" width="12.85546875" style="1" customWidth="1"/>
    <col min="5124" max="5124" width="14.85546875" style="1" customWidth="1"/>
    <col min="5125" max="5125" width="14.28515625" style="1" customWidth="1"/>
    <col min="5126" max="5126" width="20.7109375" style="1" customWidth="1"/>
    <col min="5127" max="5127" width="21" style="1" customWidth="1"/>
    <col min="5128" max="5129" width="21.28515625" style="1" customWidth="1"/>
    <col min="5130" max="5131" width="22.42578125" style="1" bestFit="1" customWidth="1"/>
    <col min="5132" max="5132" width="22.28515625" style="1" bestFit="1" customWidth="1"/>
    <col min="5133" max="5133" width="16.7109375" style="1" customWidth="1"/>
    <col min="5134" max="5134" width="21.42578125" style="1" bestFit="1" customWidth="1"/>
    <col min="5135" max="5135" width="22.28515625" style="1" bestFit="1" customWidth="1"/>
    <col min="5136" max="5375" width="9.140625" style="1"/>
    <col min="5376" max="5376" width="4.28515625" style="1" customWidth="1"/>
    <col min="5377" max="5377" width="9.85546875" style="1" customWidth="1"/>
    <col min="5378" max="5378" width="55.42578125" style="1" bestFit="1" customWidth="1"/>
    <col min="5379" max="5379" width="12.85546875" style="1" customWidth="1"/>
    <col min="5380" max="5380" width="14.85546875" style="1" customWidth="1"/>
    <col min="5381" max="5381" width="14.28515625" style="1" customWidth="1"/>
    <col min="5382" max="5382" width="20.7109375" style="1" customWidth="1"/>
    <col min="5383" max="5383" width="21" style="1" customWidth="1"/>
    <col min="5384" max="5385" width="21.28515625" style="1" customWidth="1"/>
    <col min="5386" max="5387" width="22.42578125" style="1" bestFit="1" customWidth="1"/>
    <col min="5388" max="5388" width="22.28515625" style="1" bestFit="1" customWidth="1"/>
    <col min="5389" max="5389" width="16.7109375" style="1" customWidth="1"/>
    <col min="5390" max="5390" width="21.42578125" style="1" bestFit="1" customWidth="1"/>
    <col min="5391" max="5391" width="22.28515625" style="1" bestFit="1" customWidth="1"/>
    <col min="5392" max="5631" width="9.140625" style="1"/>
    <col min="5632" max="5632" width="4.28515625" style="1" customWidth="1"/>
    <col min="5633" max="5633" width="9.85546875" style="1" customWidth="1"/>
    <col min="5634" max="5634" width="55.42578125" style="1" bestFit="1" customWidth="1"/>
    <col min="5635" max="5635" width="12.85546875" style="1" customWidth="1"/>
    <col min="5636" max="5636" width="14.85546875" style="1" customWidth="1"/>
    <col min="5637" max="5637" width="14.28515625" style="1" customWidth="1"/>
    <col min="5638" max="5638" width="20.7109375" style="1" customWidth="1"/>
    <col min="5639" max="5639" width="21" style="1" customWidth="1"/>
    <col min="5640" max="5641" width="21.28515625" style="1" customWidth="1"/>
    <col min="5642" max="5643" width="22.42578125" style="1" bestFit="1" customWidth="1"/>
    <col min="5644" max="5644" width="22.28515625" style="1" bestFit="1" customWidth="1"/>
    <col min="5645" max="5645" width="16.7109375" style="1" customWidth="1"/>
    <col min="5646" max="5646" width="21.42578125" style="1" bestFit="1" customWidth="1"/>
    <col min="5647" max="5647" width="22.28515625" style="1" bestFit="1" customWidth="1"/>
    <col min="5648" max="5887" width="9.140625" style="1"/>
    <col min="5888" max="5888" width="4.28515625" style="1" customWidth="1"/>
    <col min="5889" max="5889" width="9.85546875" style="1" customWidth="1"/>
    <col min="5890" max="5890" width="55.42578125" style="1" bestFit="1" customWidth="1"/>
    <col min="5891" max="5891" width="12.85546875" style="1" customWidth="1"/>
    <col min="5892" max="5892" width="14.85546875" style="1" customWidth="1"/>
    <col min="5893" max="5893" width="14.28515625" style="1" customWidth="1"/>
    <col min="5894" max="5894" width="20.7109375" style="1" customWidth="1"/>
    <col min="5895" max="5895" width="21" style="1" customWidth="1"/>
    <col min="5896" max="5897" width="21.28515625" style="1" customWidth="1"/>
    <col min="5898" max="5899" width="22.42578125" style="1" bestFit="1" customWidth="1"/>
    <col min="5900" max="5900" width="22.28515625" style="1" bestFit="1" customWidth="1"/>
    <col min="5901" max="5901" width="16.7109375" style="1" customWidth="1"/>
    <col min="5902" max="5902" width="21.42578125" style="1" bestFit="1" customWidth="1"/>
    <col min="5903" max="5903" width="22.28515625" style="1" bestFit="1" customWidth="1"/>
    <col min="5904" max="6143" width="9.140625" style="1"/>
    <col min="6144" max="6144" width="4.28515625" style="1" customWidth="1"/>
    <col min="6145" max="6145" width="9.85546875" style="1" customWidth="1"/>
    <col min="6146" max="6146" width="55.42578125" style="1" bestFit="1" customWidth="1"/>
    <col min="6147" max="6147" width="12.85546875" style="1" customWidth="1"/>
    <col min="6148" max="6148" width="14.85546875" style="1" customWidth="1"/>
    <col min="6149" max="6149" width="14.28515625" style="1" customWidth="1"/>
    <col min="6150" max="6150" width="20.7109375" style="1" customWidth="1"/>
    <col min="6151" max="6151" width="21" style="1" customWidth="1"/>
    <col min="6152" max="6153" width="21.28515625" style="1" customWidth="1"/>
    <col min="6154" max="6155" width="22.42578125" style="1" bestFit="1" customWidth="1"/>
    <col min="6156" max="6156" width="22.28515625" style="1" bestFit="1" customWidth="1"/>
    <col min="6157" max="6157" width="16.7109375" style="1" customWidth="1"/>
    <col min="6158" max="6158" width="21.42578125" style="1" bestFit="1" customWidth="1"/>
    <col min="6159" max="6159" width="22.28515625" style="1" bestFit="1" customWidth="1"/>
    <col min="6160" max="6399" width="9.140625" style="1"/>
    <col min="6400" max="6400" width="4.28515625" style="1" customWidth="1"/>
    <col min="6401" max="6401" width="9.85546875" style="1" customWidth="1"/>
    <col min="6402" max="6402" width="55.42578125" style="1" bestFit="1" customWidth="1"/>
    <col min="6403" max="6403" width="12.85546875" style="1" customWidth="1"/>
    <col min="6404" max="6404" width="14.85546875" style="1" customWidth="1"/>
    <col min="6405" max="6405" width="14.28515625" style="1" customWidth="1"/>
    <col min="6406" max="6406" width="20.7109375" style="1" customWidth="1"/>
    <col min="6407" max="6407" width="21" style="1" customWidth="1"/>
    <col min="6408" max="6409" width="21.28515625" style="1" customWidth="1"/>
    <col min="6410" max="6411" width="22.42578125" style="1" bestFit="1" customWidth="1"/>
    <col min="6412" max="6412" width="22.28515625" style="1" bestFit="1" customWidth="1"/>
    <col min="6413" max="6413" width="16.7109375" style="1" customWidth="1"/>
    <col min="6414" max="6414" width="21.42578125" style="1" bestFit="1" customWidth="1"/>
    <col min="6415" max="6415" width="22.28515625" style="1" bestFit="1" customWidth="1"/>
    <col min="6416" max="6655" width="9.140625" style="1"/>
    <col min="6656" max="6656" width="4.28515625" style="1" customWidth="1"/>
    <col min="6657" max="6657" width="9.85546875" style="1" customWidth="1"/>
    <col min="6658" max="6658" width="55.42578125" style="1" bestFit="1" customWidth="1"/>
    <col min="6659" max="6659" width="12.85546875" style="1" customWidth="1"/>
    <col min="6660" max="6660" width="14.85546875" style="1" customWidth="1"/>
    <col min="6661" max="6661" width="14.28515625" style="1" customWidth="1"/>
    <col min="6662" max="6662" width="20.7109375" style="1" customWidth="1"/>
    <col min="6663" max="6663" width="21" style="1" customWidth="1"/>
    <col min="6664" max="6665" width="21.28515625" style="1" customWidth="1"/>
    <col min="6666" max="6667" width="22.42578125" style="1" bestFit="1" customWidth="1"/>
    <col min="6668" max="6668" width="22.28515625" style="1" bestFit="1" customWidth="1"/>
    <col min="6669" max="6669" width="16.7109375" style="1" customWidth="1"/>
    <col min="6670" max="6670" width="21.42578125" style="1" bestFit="1" customWidth="1"/>
    <col min="6671" max="6671" width="22.28515625" style="1" bestFit="1" customWidth="1"/>
    <col min="6672" max="6911" width="9.140625" style="1"/>
    <col min="6912" max="6912" width="4.28515625" style="1" customWidth="1"/>
    <col min="6913" max="6913" width="9.85546875" style="1" customWidth="1"/>
    <col min="6914" max="6914" width="55.42578125" style="1" bestFit="1" customWidth="1"/>
    <col min="6915" max="6915" width="12.85546875" style="1" customWidth="1"/>
    <col min="6916" max="6916" width="14.85546875" style="1" customWidth="1"/>
    <col min="6917" max="6917" width="14.28515625" style="1" customWidth="1"/>
    <col min="6918" max="6918" width="20.7109375" style="1" customWidth="1"/>
    <col min="6919" max="6919" width="21" style="1" customWidth="1"/>
    <col min="6920" max="6921" width="21.28515625" style="1" customWidth="1"/>
    <col min="6922" max="6923" width="22.42578125" style="1" bestFit="1" customWidth="1"/>
    <col min="6924" max="6924" width="22.28515625" style="1" bestFit="1" customWidth="1"/>
    <col min="6925" max="6925" width="16.7109375" style="1" customWidth="1"/>
    <col min="6926" max="6926" width="21.42578125" style="1" bestFit="1" customWidth="1"/>
    <col min="6927" max="6927" width="22.28515625" style="1" bestFit="1" customWidth="1"/>
    <col min="6928" max="7167" width="9.140625" style="1"/>
    <col min="7168" max="7168" width="4.28515625" style="1" customWidth="1"/>
    <col min="7169" max="7169" width="9.85546875" style="1" customWidth="1"/>
    <col min="7170" max="7170" width="55.42578125" style="1" bestFit="1" customWidth="1"/>
    <col min="7171" max="7171" width="12.85546875" style="1" customWidth="1"/>
    <col min="7172" max="7172" width="14.85546875" style="1" customWidth="1"/>
    <col min="7173" max="7173" width="14.28515625" style="1" customWidth="1"/>
    <col min="7174" max="7174" width="20.7109375" style="1" customWidth="1"/>
    <col min="7175" max="7175" width="21" style="1" customWidth="1"/>
    <col min="7176" max="7177" width="21.28515625" style="1" customWidth="1"/>
    <col min="7178" max="7179" width="22.42578125" style="1" bestFit="1" customWidth="1"/>
    <col min="7180" max="7180" width="22.28515625" style="1" bestFit="1" customWidth="1"/>
    <col min="7181" max="7181" width="16.7109375" style="1" customWidth="1"/>
    <col min="7182" max="7182" width="21.42578125" style="1" bestFit="1" customWidth="1"/>
    <col min="7183" max="7183" width="22.28515625" style="1" bestFit="1" customWidth="1"/>
    <col min="7184" max="7423" width="9.140625" style="1"/>
    <col min="7424" max="7424" width="4.28515625" style="1" customWidth="1"/>
    <col min="7425" max="7425" width="9.85546875" style="1" customWidth="1"/>
    <col min="7426" max="7426" width="55.42578125" style="1" bestFit="1" customWidth="1"/>
    <col min="7427" max="7427" width="12.85546875" style="1" customWidth="1"/>
    <col min="7428" max="7428" width="14.85546875" style="1" customWidth="1"/>
    <col min="7429" max="7429" width="14.28515625" style="1" customWidth="1"/>
    <col min="7430" max="7430" width="20.7109375" style="1" customWidth="1"/>
    <col min="7431" max="7431" width="21" style="1" customWidth="1"/>
    <col min="7432" max="7433" width="21.28515625" style="1" customWidth="1"/>
    <col min="7434" max="7435" width="22.42578125" style="1" bestFit="1" customWidth="1"/>
    <col min="7436" max="7436" width="22.28515625" style="1" bestFit="1" customWidth="1"/>
    <col min="7437" max="7437" width="16.7109375" style="1" customWidth="1"/>
    <col min="7438" max="7438" width="21.42578125" style="1" bestFit="1" customWidth="1"/>
    <col min="7439" max="7439" width="22.28515625" style="1" bestFit="1" customWidth="1"/>
    <col min="7440" max="7679" width="9.140625" style="1"/>
    <col min="7680" max="7680" width="4.28515625" style="1" customWidth="1"/>
    <col min="7681" max="7681" width="9.85546875" style="1" customWidth="1"/>
    <col min="7682" max="7682" width="55.42578125" style="1" bestFit="1" customWidth="1"/>
    <col min="7683" max="7683" width="12.85546875" style="1" customWidth="1"/>
    <col min="7684" max="7684" width="14.85546875" style="1" customWidth="1"/>
    <col min="7685" max="7685" width="14.28515625" style="1" customWidth="1"/>
    <col min="7686" max="7686" width="20.7109375" style="1" customWidth="1"/>
    <col min="7687" max="7687" width="21" style="1" customWidth="1"/>
    <col min="7688" max="7689" width="21.28515625" style="1" customWidth="1"/>
    <col min="7690" max="7691" width="22.42578125" style="1" bestFit="1" customWidth="1"/>
    <col min="7692" max="7692" width="22.28515625" style="1" bestFit="1" customWidth="1"/>
    <col min="7693" max="7693" width="16.7109375" style="1" customWidth="1"/>
    <col min="7694" max="7694" width="21.42578125" style="1" bestFit="1" customWidth="1"/>
    <col min="7695" max="7695" width="22.28515625" style="1" bestFit="1" customWidth="1"/>
    <col min="7696" max="7935" width="9.140625" style="1"/>
    <col min="7936" max="7936" width="4.28515625" style="1" customWidth="1"/>
    <col min="7937" max="7937" width="9.85546875" style="1" customWidth="1"/>
    <col min="7938" max="7938" width="55.42578125" style="1" bestFit="1" customWidth="1"/>
    <col min="7939" max="7939" width="12.85546875" style="1" customWidth="1"/>
    <col min="7940" max="7940" width="14.85546875" style="1" customWidth="1"/>
    <col min="7941" max="7941" width="14.28515625" style="1" customWidth="1"/>
    <col min="7942" max="7942" width="20.7109375" style="1" customWidth="1"/>
    <col min="7943" max="7943" width="21" style="1" customWidth="1"/>
    <col min="7944" max="7945" width="21.28515625" style="1" customWidth="1"/>
    <col min="7946" max="7947" width="22.42578125" style="1" bestFit="1" customWidth="1"/>
    <col min="7948" max="7948" width="22.28515625" style="1" bestFit="1" customWidth="1"/>
    <col min="7949" max="7949" width="16.7109375" style="1" customWidth="1"/>
    <col min="7950" max="7950" width="21.42578125" style="1" bestFit="1" customWidth="1"/>
    <col min="7951" max="7951" width="22.28515625" style="1" bestFit="1" customWidth="1"/>
    <col min="7952" max="8191" width="9.140625" style="1"/>
    <col min="8192" max="8192" width="4.28515625" style="1" customWidth="1"/>
    <col min="8193" max="8193" width="9.85546875" style="1" customWidth="1"/>
    <col min="8194" max="8194" width="55.42578125" style="1" bestFit="1" customWidth="1"/>
    <col min="8195" max="8195" width="12.85546875" style="1" customWidth="1"/>
    <col min="8196" max="8196" width="14.85546875" style="1" customWidth="1"/>
    <col min="8197" max="8197" width="14.28515625" style="1" customWidth="1"/>
    <col min="8198" max="8198" width="20.7109375" style="1" customWidth="1"/>
    <col min="8199" max="8199" width="21" style="1" customWidth="1"/>
    <col min="8200" max="8201" width="21.28515625" style="1" customWidth="1"/>
    <col min="8202" max="8203" width="22.42578125" style="1" bestFit="1" customWidth="1"/>
    <col min="8204" max="8204" width="22.28515625" style="1" bestFit="1" customWidth="1"/>
    <col min="8205" max="8205" width="16.7109375" style="1" customWidth="1"/>
    <col min="8206" max="8206" width="21.42578125" style="1" bestFit="1" customWidth="1"/>
    <col min="8207" max="8207" width="22.28515625" style="1" bestFit="1" customWidth="1"/>
    <col min="8208" max="8447" width="9.140625" style="1"/>
    <col min="8448" max="8448" width="4.28515625" style="1" customWidth="1"/>
    <col min="8449" max="8449" width="9.85546875" style="1" customWidth="1"/>
    <col min="8450" max="8450" width="55.42578125" style="1" bestFit="1" customWidth="1"/>
    <col min="8451" max="8451" width="12.85546875" style="1" customWidth="1"/>
    <col min="8452" max="8452" width="14.85546875" style="1" customWidth="1"/>
    <col min="8453" max="8453" width="14.28515625" style="1" customWidth="1"/>
    <col min="8454" max="8454" width="20.7109375" style="1" customWidth="1"/>
    <col min="8455" max="8455" width="21" style="1" customWidth="1"/>
    <col min="8456" max="8457" width="21.28515625" style="1" customWidth="1"/>
    <col min="8458" max="8459" width="22.42578125" style="1" bestFit="1" customWidth="1"/>
    <col min="8460" max="8460" width="22.28515625" style="1" bestFit="1" customWidth="1"/>
    <col min="8461" max="8461" width="16.7109375" style="1" customWidth="1"/>
    <col min="8462" max="8462" width="21.42578125" style="1" bestFit="1" customWidth="1"/>
    <col min="8463" max="8463" width="22.28515625" style="1" bestFit="1" customWidth="1"/>
    <col min="8464" max="8703" width="9.140625" style="1"/>
    <col min="8704" max="8704" width="4.28515625" style="1" customWidth="1"/>
    <col min="8705" max="8705" width="9.85546875" style="1" customWidth="1"/>
    <col min="8706" max="8706" width="55.42578125" style="1" bestFit="1" customWidth="1"/>
    <col min="8707" max="8707" width="12.85546875" style="1" customWidth="1"/>
    <col min="8708" max="8708" width="14.85546875" style="1" customWidth="1"/>
    <col min="8709" max="8709" width="14.28515625" style="1" customWidth="1"/>
    <col min="8710" max="8710" width="20.7109375" style="1" customWidth="1"/>
    <col min="8711" max="8711" width="21" style="1" customWidth="1"/>
    <col min="8712" max="8713" width="21.28515625" style="1" customWidth="1"/>
    <col min="8714" max="8715" width="22.42578125" style="1" bestFit="1" customWidth="1"/>
    <col min="8716" max="8716" width="22.28515625" style="1" bestFit="1" customWidth="1"/>
    <col min="8717" max="8717" width="16.7109375" style="1" customWidth="1"/>
    <col min="8718" max="8718" width="21.42578125" style="1" bestFit="1" customWidth="1"/>
    <col min="8719" max="8719" width="22.28515625" style="1" bestFit="1" customWidth="1"/>
    <col min="8720" max="8959" width="9.140625" style="1"/>
    <col min="8960" max="8960" width="4.28515625" style="1" customWidth="1"/>
    <col min="8961" max="8961" width="9.85546875" style="1" customWidth="1"/>
    <col min="8962" max="8962" width="55.42578125" style="1" bestFit="1" customWidth="1"/>
    <col min="8963" max="8963" width="12.85546875" style="1" customWidth="1"/>
    <col min="8964" max="8964" width="14.85546875" style="1" customWidth="1"/>
    <col min="8965" max="8965" width="14.28515625" style="1" customWidth="1"/>
    <col min="8966" max="8966" width="20.7109375" style="1" customWidth="1"/>
    <col min="8967" max="8967" width="21" style="1" customWidth="1"/>
    <col min="8968" max="8969" width="21.28515625" style="1" customWidth="1"/>
    <col min="8970" max="8971" width="22.42578125" style="1" bestFit="1" customWidth="1"/>
    <col min="8972" max="8972" width="22.28515625" style="1" bestFit="1" customWidth="1"/>
    <col min="8973" max="8973" width="16.7109375" style="1" customWidth="1"/>
    <col min="8974" max="8974" width="21.42578125" style="1" bestFit="1" customWidth="1"/>
    <col min="8975" max="8975" width="22.28515625" style="1" bestFit="1" customWidth="1"/>
    <col min="8976" max="9215" width="9.140625" style="1"/>
    <col min="9216" max="9216" width="4.28515625" style="1" customWidth="1"/>
    <col min="9217" max="9217" width="9.85546875" style="1" customWidth="1"/>
    <col min="9218" max="9218" width="55.42578125" style="1" bestFit="1" customWidth="1"/>
    <col min="9219" max="9219" width="12.85546875" style="1" customWidth="1"/>
    <col min="9220" max="9220" width="14.85546875" style="1" customWidth="1"/>
    <col min="9221" max="9221" width="14.28515625" style="1" customWidth="1"/>
    <col min="9222" max="9222" width="20.7109375" style="1" customWidth="1"/>
    <col min="9223" max="9223" width="21" style="1" customWidth="1"/>
    <col min="9224" max="9225" width="21.28515625" style="1" customWidth="1"/>
    <col min="9226" max="9227" width="22.42578125" style="1" bestFit="1" customWidth="1"/>
    <col min="9228" max="9228" width="22.28515625" style="1" bestFit="1" customWidth="1"/>
    <col min="9229" max="9229" width="16.7109375" style="1" customWidth="1"/>
    <col min="9230" max="9230" width="21.42578125" style="1" bestFit="1" customWidth="1"/>
    <col min="9231" max="9231" width="22.28515625" style="1" bestFit="1" customWidth="1"/>
    <col min="9232" max="9471" width="9.140625" style="1"/>
    <col min="9472" max="9472" width="4.28515625" style="1" customWidth="1"/>
    <col min="9473" max="9473" width="9.85546875" style="1" customWidth="1"/>
    <col min="9474" max="9474" width="55.42578125" style="1" bestFit="1" customWidth="1"/>
    <col min="9475" max="9475" width="12.85546875" style="1" customWidth="1"/>
    <col min="9476" max="9476" width="14.85546875" style="1" customWidth="1"/>
    <col min="9477" max="9477" width="14.28515625" style="1" customWidth="1"/>
    <col min="9478" max="9478" width="20.7109375" style="1" customWidth="1"/>
    <col min="9479" max="9479" width="21" style="1" customWidth="1"/>
    <col min="9480" max="9481" width="21.28515625" style="1" customWidth="1"/>
    <col min="9482" max="9483" width="22.42578125" style="1" bestFit="1" customWidth="1"/>
    <col min="9484" max="9484" width="22.28515625" style="1" bestFit="1" customWidth="1"/>
    <col min="9485" max="9485" width="16.7109375" style="1" customWidth="1"/>
    <col min="9486" max="9486" width="21.42578125" style="1" bestFit="1" customWidth="1"/>
    <col min="9487" max="9487" width="22.28515625" style="1" bestFit="1" customWidth="1"/>
    <col min="9488" max="9727" width="9.140625" style="1"/>
    <col min="9728" max="9728" width="4.28515625" style="1" customWidth="1"/>
    <col min="9729" max="9729" width="9.85546875" style="1" customWidth="1"/>
    <col min="9730" max="9730" width="55.42578125" style="1" bestFit="1" customWidth="1"/>
    <col min="9731" max="9731" width="12.85546875" style="1" customWidth="1"/>
    <col min="9732" max="9732" width="14.85546875" style="1" customWidth="1"/>
    <col min="9733" max="9733" width="14.28515625" style="1" customWidth="1"/>
    <col min="9734" max="9734" width="20.7109375" style="1" customWidth="1"/>
    <col min="9735" max="9735" width="21" style="1" customWidth="1"/>
    <col min="9736" max="9737" width="21.28515625" style="1" customWidth="1"/>
    <col min="9738" max="9739" width="22.42578125" style="1" bestFit="1" customWidth="1"/>
    <col min="9740" max="9740" width="22.28515625" style="1" bestFit="1" customWidth="1"/>
    <col min="9741" max="9741" width="16.7109375" style="1" customWidth="1"/>
    <col min="9742" max="9742" width="21.42578125" style="1" bestFit="1" customWidth="1"/>
    <col min="9743" max="9743" width="22.28515625" style="1" bestFit="1" customWidth="1"/>
    <col min="9744" max="9983" width="9.140625" style="1"/>
    <col min="9984" max="9984" width="4.28515625" style="1" customWidth="1"/>
    <col min="9985" max="9985" width="9.85546875" style="1" customWidth="1"/>
    <col min="9986" max="9986" width="55.42578125" style="1" bestFit="1" customWidth="1"/>
    <col min="9987" max="9987" width="12.85546875" style="1" customWidth="1"/>
    <col min="9988" max="9988" width="14.85546875" style="1" customWidth="1"/>
    <col min="9989" max="9989" width="14.28515625" style="1" customWidth="1"/>
    <col min="9990" max="9990" width="20.7109375" style="1" customWidth="1"/>
    <col min="9991" max="9991" width="21" style="1" customWidth="1"/>
    <col min="9992" max="9993" width="21.28515625" style="1" customWidth="1"/>
    <col min="9994" max="9995" width="22.42578125" style="1" bestFit="1" customWidth="1"/>
    <col min="9996" max="9996" width="22.28515625" style="1" bestFit="1" customWidth="1"/>
    <col min="9997" max="9997" width="16.7109375" style="1" customWidth="1"/>
    <col min="9998" max="9998" width="21.42578125" style="1" bestFit="1" customWidth="1"/>
    <col min="9999" max="9999" width="22.28515625" style="1" bestFit="1" customWidth="1"/>
    <col min="10000" max="10239" width="9.140625" style="1"/>
    <col min="10240" max="10240" width="4.28515625" style="1" customWidth="1"/>
    <col min="10241" max="10241" width="9.85546875" style="1" customWidth="1"/>
    <col min="10242" max="10242" width="55.42578125" style="1" bestFit="1" customWidth="1"/>
    <col min="10243" max="10243" width="12.85546875" style="1" customWidth="1"/>
    <col min="10244" max="10244" width="14.85546875" style="1" customWidth="1"/>
    <col min="10245" max="10245" width="14.28515625" style="1" customWidth="1"/>
    <col min="10246" max="10246" width="20.7109375" style="1" customWidth="1"/>
    <col min="10247" max="10247" width="21" style="1" customWidth="1"/>
    <col min="10248" max="10249" width="21.28515625" style="1" customWidth="1"/>
    <col min="10250" max="10251" width="22.42578125" style="1" bestFit="1" customWidth="1"/>
    <col min="10252" max="10252" width="22.28515625" style="1" bestFit="1" customWidth="1"/>
    <col min="10253" max="10253" width="16.7109375" style="1" customWidth="1"/>
    <col min="10254" max="10254" width="21.42578125" style="1" bestFit="1" customWidth="1"/>
    <col min="10255" max="10255" width="22.28515625" style="1" bestFit="1" customWidth="1"/>
    <col min="10256" max="10495" width="9.140625" style="1"/>
    <col min="10496" max="10496" width="4.28515625" style="1" customWidth="1"/>
    <col min="10497" max="10497" width="9.85546875" style="1" customWidth="1"/>
    <col min="10498" max="10498" width="55.42578125" style="1" bestFit="1" customWidth="1"/>
    <col min="10499" max="10499" width="12.85546875" style="1" customWidth="1"/>
    <col min="10500" max="10500" width="14.85546875" style="1" customWidth="1"/>
    <col min="10501" max="10501" width="14.28515625" style="1" customWidth="1"/>
    <col min="10502" max="10502" width="20.7109375" style="1" customWidth="1"/>
    <col min="10503" max="10503" width="21" style="1" customWidth="1"/>
    <col min="10504" max="10505" width="21.28515625" style="1" customWidth="1"/>
    <col min="10506" max="10507" width="22.42578125" style="1" bestFit="1" customWidth="1"/>
    <col min="10508" max="10508" width="22.28515625" style="1" bestFit="1" customWidth="1"/>
    <col min="10509" max="10509" width="16.7109375" style="1" customWidth="1"/>
    <col min="10510" max="10510" width="21.42578125" style="1" bestFit="1" customWidth="1"/>
    <col min="10511" max="10511" width="22.28515625" style="1" bestFit="1" customWidth="1"/>
    <col min="10512" max="10751" width="9.140625" style="1"/>
    <col min="10752" max="10752" width="4.28515625" style="1" customWidth="1"/>
    <col min="10753" max="10753" width="9.85546875" style="1" customWidth="1"/>
    <col min="10754" max="10754" width="55.42578125" style="1" bestFit="1" customWidth="1"/>
    <col min="10755" max="10755" width="12.85546875" style="1" customWidth="1"/>
    <col min="10756" max="10756" width="14.85546875" style="1" customWidth="1"/>
    <col min="10757" max="10757" width="14.28515625" style="1" customWidth="1"/>
    <col min="10758" max="10758" width="20.7109375" style="1" customWidth="1"/>
    <col min="10759" max="10759" width="21" style="1" customWidth="1"/>
    <col min="10760" max="10761" width="21.28515625" style="1" customWidth="1"/>
    <col min="10762" max="10763" width="22.42578125" style="1" bestFit="1" customWidth="1"/>
    <col min="10764" max="10764" width="22.28515625" style="1" bestFit="1" customWidth="1"/>
    <col min="10765" max="10765" width="16.7109375" style="1" customWidth="1"/>
    <col min="10766" max="10766" width="21.42578125" style="1" bestFit="1" customWidth="1"/>
    <col min="10767" max="10767" width="22.28515625" style="1" bestFit="1" customWidth="1"/>
    <col min="10768" max="11007" width="9.140625" style="1"/>
    <col min="11008" max="11008" width="4.28515625" style="1" customWidth="1"/>
    <col min="11009" max="11009" width="9.85546875" style="1" customWidth="1"/>
    <col min="11010" max="11010" width="55.42578125" style="1" bestFit="1" customWidth="1"/>
    <col min="11011" max="11011" width="12.85546875" style="1" customWidth="1"/>
    <col min="11012" max="11012" width="14.85546875" style="1" customWidth="1"/>
    <col min="11013" max="11013" width="14.28515625" style="1" customWidth="1"/>
    <col min="11014" max="11014" width="20.7109375" style="1" customWidth="1"/>
    <col min="11015" max="11015" width="21" style="1" customWidth="1"/>
    <col min="11016" max="11017" width="21.28515625" style="1" customWidth="1"/>
    <col min="11018" max="11019" width="22.42578125" style="1" bestFit="1" customWidth="1"/>
    <col min="11020" max="11020" width="22.28515625" style="1" bestFit="1" customWidth="1"/>
    <col min="11021" max="11021" width="16.7109375" style="1" customWidth="1"/>
    <col min="11022" max="11022" width="21.42578125" style="1" bestFit="1" customWidth="1"/>
    <col min="11023" max="11023" width="22.28515625" style="1" bestFit="1" customWidth="1"/>
    <col min="11024" max="11263" width="9.140625" style="1"/>
    <col min="11264" max="11264" width="4.28515625" style="1" customWidth="1"/>
    <col min="11265" max="11265" width="9.85546875" style="1" customWidth="1"/>
    <col min="11266" max="11266" width="55.42578125" style="1" bestFit="1" customWidth="1"/>
    <col min="11267" max="11267" width="12.85546875" style="1" customWidth="1"/>
    <col min="11268" max="11268" width="14.85546875" style="1" customWidth="1"/>
    <col min="11269" max="11269" width="14.28515625" style="1" customWidth="1"/>
    <col min="11270" max="11270" width="20.7109375" style="1" customWidth="1"/>
    <col min="11271" max="11271" width="21" style="1" customWidth="1"/>
    <col min="11272" max="11273" width="21.28515625" style="1" customWidth="1"/>
    <col min="11274" max="11275" width="22.42578125" style="1" bestFit="1" customWidth="1"/>
    <col min="11276" max="11276" width="22.28515625" style="1" bestFit="1" customWidth="1"/>
    <col min="11277" max="11277" width="16.7109375" style="1" customWidth="1"/>
    <col min="11278" max="11278" width="21.42578125" style="1" bestFit="1" customWidth="1"/>
    <col min="11279" max="11279" width="22.28515625" style="1" bestFit="1" customWidth="1"/>
    <col min="11280" max="11519" width="9.140625" style="1"/>
    <col min="11520" max="11520" width="4.28515625" style="1" customWidth="1"/>
    <col min="11521" max="11521" width="9.85546875" style="1" customWidth="1"/>
    <col min="11522" max="11522" width="55.42578125" style="1" bestFit="1" customWidth="1"/>
    <col min="11523" max="11523" width="12.85546875" style="1" customWidth="1"/>
    <col min="11524" max="11524" width="14.85546875" style="1" customWidth="1"/>
    <col min="11525" max="11525" width="14.28515625" style="1" customWidth="1"/>
    <col min="11526" max="11526" width="20.7109375" style="1" customWidth="1"/>
    <col min="11527" max="11527" width="21" style="1" customWidth="1"/>
    <col min="11528" max="11529" width="21.28515625" style="1" customWidth="1"/>
    <col min="11530" max="11531" width="22.42578125" style="1" bestFit="1" customWidth="1"/>
    <col min="11532" max="11532" width="22.28515625" style="1" bestFit="1" customWidth="1"/>
    <col min="11533" max="11533" width="16.7109375" style="1" customWidth="1"/>
    <col min="11534" max="11534" width="21.42578125" style="1" bestFit="1" customWidth="1"/>
    <col min="11535" max="11535" width="22.28515625" style="1" bestFit="1" customWidth="1"/>
    <col min="11536" max="11775" width="9.140625" style="1"/>
    <col min="11776" max="11776" width="4.28515625" style="1" customWidth="1"/>
    <col min="11777" max="11777" width="9.85546875" style="1" customWidth="1"/>
    <col min="11778" max="11778" width="55.42578125" style="1" bestFit="1" customWidth="1"/>
    <col min="11779" max="11779" width="12.85546875" style="1" customWidth="1"/>
    <col min="11780" max="11780" width="14.85546875" style="1" customWidth="1"/>
    <col min="11781" max="11781" width="14.28515625" style="1" customWidth="1"/>
    <col min="11782" max="11782" width="20.7109375" style="1" customWidth="1"/>
    <col min="11783" max="11783" width="21" style="1" customWidth="1"/>
    <col min="11784" max="11785" width="21.28515625" style="1" customWidth="1"/>
    <col min="11786" max="11787" width="22.42578125" style="1" bestFit="1" customWidth="1"/>
    <col min="11788" max="11788" width="22.28515625" style="1" bestFit="1" customWidth="1"/>
    <col min="11789" max="11789" width="16.7109375" style="1" customWidth="1"/>
    <col min="11790" max="11790" width="21.42578125" style="1" bestFit="1" customWidth="1"/>
    <col min="11791" max="11791" width="22.28515625" style="1" bestFit="1" customWidth="1"/>
    <col min="11792" max="12031" width="9.140625" style="1"/>
    <col min="12032" max="12032" width="4.28515625" style="1" customWidth="1"/>
    <col min="12033" max="12033" width="9.85546875" style="1" customWidth="1"/>
    <col min="12034" max="12034" width="55.42578125" style="1" bestFit="1" customWidth="1"/>
    <col min="12035" max="12035" width="12.85546875" style="1" customWidth="1"/>
    <col min="12036" max="12036" width="14.85546875" style="1" customWidth="1"/>
    <col min="12037" max="12037" width="14.28515625" style="1" customWidth="1"/>
    <col min="12038" max="12038" width="20.7109375" style="1" customWidth="1"/>
    <col min="12039" max="12039" width="21" style="1" customWidth="1"/>
    <col min="12040" max="12041" width="21.28515625" style="1" customWidth="1"/>
    <col min="12042" max="12043" width="22.42578125" style="1" bestFit="1" customWidth="1"/>
    <col min="12044" max="12044" width="22.28515625" style="1" bestFit="1" customWidth="1"/>
    <col min="12045" max="12045" width="16.7109375" style="1" customWidth="1"/>
    <col min="12046" max="12046" width="21.42578125" style="1" bestFit="1" customWidth="1"/>
    <col min="12047" max="12047" width="22.28515625" style="1" bestFit="1" customWidth="1"/>
    <col min="12048" max="12287" width="9.140625" style="1"/>
    <col min="12288" max="12288" width="4.28515625" style="1" customWidth="1"/>
    <col min="12289" max="12289" width="9.85546875" style="1" customWidth="1"/>
    <col min="12290" max="12290" width="55.42578125" style="1" bestFit="1" customWidth="1"/>
    <col min="12291" max="12291" width="12.85546875" style="1" customWidth="1"/>
    <col min="12292" max="12292" width="14.85546875" style="1" customWidth="1"/>
    <col min="12293" max="12293" width="14.28515625" style="1" customWidth="1"/>
    <col min="12294" max="12294" width="20.7109375" style="1" customWidth="1"/>
    <col min="12295" max="12295" width="21" style="1" customWidth="1"/>
    <col min="12296" max="12297" width="21.28515625" style="1" customWidth="1"/>
    <col min="12298" max="12299" width="22.42578125" style="1" bestFit="1" customWidth="1"/>
    <col min="12300" max="12300" width="22.28515625" style="1" bestFit="1" customWidth="1"/>
    <col min="12301" max="12301" width="16.7109375" style="1" customWidth="1"/>
    <col min="12302" max="12302" width="21.42578125" style="1" bestFit="1" customWidth="1"/>
    <col min="12303" max="12303" width="22.28515625" style="1" bestFit="1" customWidth="1"/>
    <col min="12304" max="12543" width="9.140625" style="1"/>
    <col min="12544" max="12544" width="4.28515625" style="1" customWidth="1"/>
    <col min="12545" max="12545" width="9.85546875" style="1" customWidth="1"/>
    <col min="12546" max="12546" width="55.42578125" style="1" bestFit="1" customWidth="1"/>
    <col min="12547" max="12547" width="12.85546875" style="1" customWidth="1"/>
    <col min="12548" max="12548" width="14.85546875" style="1" customWidth="1"/>
    <col min="12549" max="12549" width="14.28515625" style="1" customWidth="1"/>
    <col min="12550" max="12550" width="20.7109375" style="1" customWidth="1"/>
    <col min="12551" max="12551" width="21" style="1" customWidth="1"/>
    <col min="12552" max="12553" width="21.28515625" style="1" customWidth="1"/>
    <col min="12554" max="12555" width="22.42578125" style="1" bestFit="1" customWidth="1"/>
    <col min="12556" max="12556" width="22.28515625" style="1" bestFit="1" customWidth="1"/>
    <col min="12557" max="12557" width="16.7109375" style="1" customWidth="1"/>
    <col min="12558" max="12558" width="21.42578125" style="1" bestFit="1" customWidth="1"/>
    <col min="12559" max="12559" width="22.28515625" style="1" bestFit="1" customWidth="1"/>
    <col min="12560" max="12799" width="9.140625" style="1"/>
    <col min="12800" max="12800" width="4.28515625" style="1" customWidth="1"/>
    <col min="12801" max="12801" width="9.85546875" style="1" customWidth="1"/>
    <col min="12802" max="12802" width="55.42578125" style="1" bestFit="1" customWidth="1"/>
    <col min="12803" max="12803" width="12.85546875" style="1" customWidth="1"/>
    <col min="12804" max="12804" width="14.85546875" style="1" customWidth="1"/>
    <col min="12805" max="12805" width="14.28515625" style="1" customWidth="1"/>
    <col min="12806" max="12806" width="20.7109375" style="1" customWidth="1"/>
    <col min="12807" max="12807" width="21" style="1" customWidth="1"/>
    <col min="12808" max="12809" width="21.28515625" style="1" customWidth="1"/>
    <col min="12810" max="12811" width="22.42578125" style="1" bestFit="1" customWidth="1"/>
    <col min="12812" max="12812" width="22.28515625" style="1" bestFit="1" customWidth="1"/>
    <col min="12813" max="12813" width="16.7109375" style="1" customWidth="1"/>
    <col min="12814" max="12814" width="21.42578125" style="1" bestFit="1" customWidth="1"/>
    <col min="12815" max="12815" width="22.28515625" style="1" bestFit="1" customWidth="1"/>
    <col min="12816" max="13055" width="9.140625" style="1"/>
    <col min="13056" max="13056" width="4.28515625" style="1" customWidth="1"/>
    <col min="13057" max="13057" width="9.85546875" style="1" customWidth="1"/>
    <col min="13058" max="13058" width="55.42578125" style="1" bestFit="1" customWidth="1"/>
    <col min="13059" max="13059" width="12.85546875" style="1" customWidth="1"/>
    <col min="13060" max="13060" width="14.85546875" style="1" customWidth="1"/>
    <col min="13061" max="13061" width="14.28515625" style="1" customWidth="1"/>
    <col min="13062" max="13062" width="20.7109375" style="1" customWidth="1"/>
    <col min="13063" max="13063" width="21" style="1" customWidth="1"/>
    <col min="13064" max="13065" width="21.28515625" style="1" customWidth="1"/>
    <col min="13066" max="13067" width="22.42578125" style="1" bestFit="1" customWidth="1"/>
    <col min="13068" max="13068" width="22.28515625" style="1" bestFit="1" customWidth="1"/>
    <col min="13069" max="13069" width="16.7109375" style="1" customWidth="1"/>
    <col min="13070" max="13070" width="21.42578125" style="1" bestFit="1" customWidth="1"/>
    <col min="13071" max="13071" width="22.28515625" style="1" bestFit="1" customWidth="1"/>
    <col min="13072" max="13311" width="9.140625" style="1"/>
    <col min="13312" max="13312" width="4.28515625" style="1" customWidth="1"/>
    <col min="13313" max="13313" width="9.85546875" style="1" customWidth="1"/>
    <col min="13314" max="13314" width="55.42578125" style="1" bestFit="1" customWidth="1"/>
    <col min="13315" max="13315" width="12.85546875" style="1" customWidth="1"/>
    <col min="13316" max="13316" width="14.85546875" style="1" customWidth="1"/>
    <col min="13317" max="13317" width="14.28515625" style="1" customWidth="1"/>
    <col min="13318" max="13318" width="20.7109375" style="1" customWidth="1"/>
    <col min="13319" max="13319" width="21" style="1" customWidth="1"/>
    <col min="13320" max="13321" width="21.28515625" style="1" customWidth="1"/>
    <col min="13322" max="13323" width="22.42578125" style="1" bestFit="1" customWidth="1"/>
    <col min="13324" max="13324" width="22.28515625" style="1" bestFit="1" customWidth="1"/>
    <col min="13325" max="13325" width="16.7109375" style="1" customWidth="1"/>
    <col min="13326" max="13326" width="21.42578125" style="1" bestFit="1" customWidth="1"/>
    <col min="13327" max="13327" width="22.28515625" style="1" bestFit="1" customWidth="1"/>
    <col min="13328" max="13567" width="9.140625" style="1"/>
    <col min="13568" max="13568" width="4.28515625" style="1" customWidth="1"/>
    <col min="13569" max="13569" width="9.85546875" style="1" customWidth="1"/>
    <col min="13570" max="13570" width="55.42578125" style="1" bestFit="1" customWidth="1"/>
    <col min="13571" max="13571" width="12.85546875" style="1" customWidth="1"/>
    <col min="13572" max="13572" width="14.85546875" style="1" customWidth="1"/>
    <col min="13573" max="13573" width="14.28515625" style="1" customWidth="1"/>
    <col min="13574" max="13574" width="20.7109375" style="1" customWidth="1"/>
    <col min="13575" max="13575" width="21" style="1" customWidth="1"/>
    <col min="13576" max="13577" width="21.28515625" style="1" customWidth="1"/>
    <col min="13578" max="13579" width="22.42578125" style="1" bestFit="1" customWidth="1"/>
    <col min="13580" max="13580" width="22.28515625" style="1" bestFit="1" customWidth="1"/>
    <col min="13581" max="13581" width="16.7109375" style="1" customWidth="1"/>
    <col min="13582" max="13582" width="21.42578125" style="1" bestFit="1" customWidth="1"/>
    <col min="13583" max="13583" width="22.28515625" style="1" bestFit="1" customWidth="1"/>
    <col min="13584" max="13823" width="9.140625" style="1"/>
    <col min="13824" max="13824" width="4.28515625" style="1" customWidth="1"/>
    <col min="13825" max="13825" width="9.85546875" style="1" customWidth="1"/>
    <col min="13826" max="13826" width="55.42578125" style="1" bestFit="1" customWidth="1"/>
    <col min="13827" max="13827" width="12.85546875" style="1" customWidth="1"/>
    <col min="13828" max="13828" width="14.85546875" style="1" customWidth="1"/>
    <col min="13829" max="13829" width="14.28515625" style="1" customWidth="1"/>
    <col min="13830" max="13830" width="20.7109375" style="1" customWidth="1"/>
    <col min="13831" max="13831" width="21" style="1" customWidth="1"/>
    <col min="13832" max="13833" width="21.28515625" style="1" customWidth="1"/>
    <col min="13834" max="13835" width="22.42578125" style="1" bestFit="1" customWidth="1"/>
    <col min="13836" max="13836" width="22.28515625" style="1" bestFit="1" customWidth="1"/>
    <col min="13837" max="13837" width="16.7109375" style="1" customWidth="1"/>
    <col min="13838" max="13838" width="21.42578125" style="1" bestFit="1" customWidth="1"/>
    <col min="13839" max="13839" width="22.28515625" style="1" bestFit="1" customWidth="1"/>
    <col min="13840" max="14079" width="9.140625" style="1"/>
    <col min="14080" max="14080" width="4.28515625" style="1" customWidth="1"/>
    <col min="14081" max="14081" width="9.85546875" style="1" customWidth="1"/>
    <col min="14082" max="14082" width="55.42578125" style="1" bestFit="1" customWidth="1"/>
    <col min="14083" max="14083" width="12.85546875" style="1" customWidth="1"/>
    <col min="14084" max="14084" width="14.85546875" style="1" customWidth="1"/>
    <col min="14085" max="14085" width="14.28515625" style="1" customWidth="1"/>
    <col min="14086" max="14086" width="20.7109375" style="1" customWidth="1"/>
    <col min="14087" max="14087" width="21" style="1" customWidth="1"/>
    <col min="14088" max="14089" width="21.28515625" style="1" customWidth="1"/>
    <col min="14090" max="14091" width="22.42578125" style="1" bestFit="1" customWidth="1"/>
    <col min="14092" max="14092" width="22.28515625" style="1" bestFit="1" customWidth="1"/>
    <col min="14093" max="14093" width="16.7109375" style="1" customWidth="1"/>
    <col min="14094" max="14094" width="21.42578125" style="1" bestFit="1" customWidth="1"/>
    <col min="14095" max="14095" width="22.28515625" style="1" bestFit="1" customWidth="1"/>
    <col min="14096" max="14335" width="9.140625" style="1"/>
    <col min="14336" max="14336" width="4.28515625" style="1" customWidth="1"/>
    <col min="14337" max="14337" width="9.85546875" style="1" customWidth="1"/>
    <col min="14338" max="14338" width="55.42578125" style="1" bestFit="1" customWidth="1"/>
    <col min="14339" max="14339" width="12.85546875" style="1" customWidth="1"/>
    <col min="14340" max="14340" width="14.85546875" style="1" customWidth="1"/>
    <col min="14341" max="14341" width="14.28515625" style="1" customWidth="1"/>
    <col min="14342" max="14342" width="20.7109375" style="1" customWidth="1"/>
    <col min="14343" max="14343" width="21" style="1" customWidth="1"/>
    <col min="14344" max="14345" width="21.28515625" style="1" customWidth="1"/>
    <col min="14346" max="14347" width="22.42578125" style="1" bestFit="1" customWidth="1"/>
    <col min="14348" max="14348" width="22.28515625" style="1" bestFit="1" customWidth="1"/>
    <col min="14349" max="14349" width="16.7109375" style="1" customWidth="1"/>
    <col min="14350" max="14350" width="21.42578125" style="1" bestFit="1" customWidth="1"/>
    <col min="14351" max="14351" width="22.28515625" style="1" bestFit="1" customWidth="1"/>
    <col min="14352" max="14591" width="9.140625" style="1"/>
    <col min="14592" max="14592" width="4.28515625" style="1" customWidth="1"/>
    <col min="14593" max="14593" width="9.85546875" style="1" customWidth="1"/>
    <col min="14594" max="14594" width="55.42578125" style="1" bestFit="1" customWidth="1"/>
    <col min="14595" max="14595" width="12.85546875" style="1" customWidth="1"/>
    <col min="14596" max="14596" width="14.85546875" style="1" customWidth="1"/>
    <col min="14597" max="14597" width="14.28515625" style="1" customWidth="1"/>
    <col min="14598" max="14598" width="20.7109375" style="1" customWidth="1"/>
    <col min="14599" max="14599" width="21" style="1" customWidth="1"/>
    <col min="14600" max="14601" width="21.28515625" style="1" customWidth="1"/>
    <col min="14602" max="14603" width="22.42578125" style="1" bestFit="1" customWidth="1"/>
    <col min="14604" max="14604" width="22.28515625" style="1" bestFit="1" customWidth="1"/>
    <col min="14605" max="14605" width="16.7109375" style="1" customWidth="1"/>
    <col min="14606" max="14606" width="21.42578125" style="1" bestFit="1" customWidth="1"/>
    <col min="14607" max="14607" width="22.28515625" style="1" bestFit="1" customWidth="1"/>
    <col min="14608" max="14847" width="9.140625" style="1"/>
    <col min="14848" max="14848" width="4.28515625" style="1" customWidth="1"/>
    <col min="14849" max="14849" width="9.85546875" style="1" customWidth="1"/>
    <col min="14850" max="14850" width="55.42578125" style="1" bestFit="1" customWidth="1"/>
    <col min="14851" max="14851" width="12.85546875" style="1" customWidth="1"/>
    <col min="14852" max="14852" width="14.85546875" style="1" customWidth="1"/>
    <col min="14853" max="14853" width="14.28515625" style="1" customWidth="1"/>
    <col min="14854" max="14854" width="20.7109375" style="1" customWidth="1"/>
    <col min="14855" max="14855" width="21" style="1" customWidth="1"/>
    <col min="14856" max="14857" width="21.28515625" style="1" customWidth="1"/>
    <col min="14858" max="14859" width="22.42578125" style="1" bestFit="1" customWidth="1"/>
    <col min="14860" max="14860" width="22.28515625" style="1" bestFit="1" customWidth="1"/>
    <col min="14861" max="14861" width="16.7109375" style="1" customWidth="1"/>
    <col min="14862" max="14862" width="21.42578125" style="1" bestFit="1" customWidth="1"/>
    <col min="14863" max="14863" width="22.28515625" style="1" bestFit="1" customWidth="1"/>
    <col min="14864" max="15103" width="9.140625" style="1"/>
    <col min="15104" max="15104" width="4.28515625" style="1" customWidth="1"/>
    <col min="15105" max="15105" width="9.85546875" style="1" customWidth="1"/>
    <col min="15106" max="15106" width="55.42578125" style="1" bestFit="1" customWidth="1"/>
    <col min="15107" max="15107" width="12.85546875" style="1" customWidth="1"/>
    <col min="15108" max="15108" width="14.85546875" style="1" customWidth="1"/>
    <col min="15109" max="15109" width="14.28515625" style="1" customWidth="1"/>
    <col min="15110" max="15110" width="20.7109375" style="1" customWidth="1"/>
    <col min="15111" max="15111" width="21" style="1" customWidth="1"/>
    <col min="15112" max="15113" width="21.28515625" style="1" customWidth="1"/>
    <col min="15114" max="15115" width="22.42578125" style="1" bestFit="1" customWidth="1"/>
    <col min="15116" max="15116" width="22.28515625" style="1" bestFit="1" customWidth="1"/>
    <col min="15117" max="15117" width="16.7109375" style="1" customWidth="1"/>
    <col min="15118" max="15118" width="21.42578125" style="1" bestFit="1" customWidth="1"/>
    <col min="15119" max="15119" width="22.28515625" style="1" bestFit="1" customWidth="1"/>
    <col min="15120" max="15359" width="9.140625" style="1"/>
    <col min="15360" max="15360" width="4.28515625" style="1" customWidth="1"/>
    <col min="15361" max="15361" width="9.85546875" style="1" customWidth="1"/>
    <col min="15362" max="15362" width="55.42578125" style="1" bestFit="1" customWidth="1"/>
    <col min="15363" max="15363" width="12.85546875" style="1" customWidth="1"/>
    <col min="15364" max="15364" width="14.85546875" style="1" customWidth="1"/>
    <col min="15365" max="15365" width="14.28515625" style="1" customWidth="1"/>
    <col min="15366" max="15366" width="20.7109375" style="1" customWidth="1"/>
    <col min="15367" max="15367" width="21" style="1" customWidth="1"/>
    <col min="15368" max="15369" width="21.28515625" style="1" customWidth="1"/>
    <col min="15370" max="15371" width="22.42578125" style="1" bestFit="1" customWidth="1"/>
    <col min="15372" max="15372" width="22.28515625" style="1" bestFit="1" customWidth="1"/>
    <col min="15373" max="15373" width="16.7109375" style="1" customWidth="1"/>
    <col min="15374" max="15374" width="21.42578125" style="1" bestFit="1" customWidth="1"/>
    <col min="15375" max="15375" width="22.28515625" style="1" bestFit="1" customWidth="1"/>
    <col min="15376" max="15615" width="9.140625" style="1"/>
    <col min="15616" max="15616" width="4.28515625" style="1" customWidth="1"/>
    <col min="15617" max="15617" width="9.85546875" style="1" customWidth="1"/>
    <col min="15618" max="15618" width="55.42578125" style="1" bestFit="1" customWidth="1"/>
    <col min="15619" max="15619" width="12.85546875" style="1" customWidth="1"/>
    <col min="15620" max="15620" width="14.85546875" style="1" customWidth="1"/>
    <col min="15621" max="15621" width="14.28515625" style="1" customWidth="1"/>
    <col min="15622" max="15622" width="20.7109375" style="1" customWidth="1"/>
    <col min="15623" max="15623" width="21" style="1" customWidth="1"/>
    <col min="15624" max="15625" width="21.28515625" style="1" customWidth="1"/>
    <col min="15626" max="15627" width="22.42578125" style="1" bestFit="1" customWidth="1"/>
    <col min="15628" max="15628" width="22.28515625" style="1" bestFit="1" customWidth="1"/>
    <col min="15629" max="15629" width="16.7109375" style="1" customWidth="1"/>
    <col min="15630" max="15630" width="21.42578125" style="1" bestFit="1" customWidth="1"/>
    <col min="15631" max="15631" width="22.28515625" style="1" bestFit="1" customWidth="1"/>
    <col min="15632" max="15871" width="9.140625" style="1"/>
    <col min="15872" max="15872" width="4.28515625" style="1" customWidth="1"/>
    <col min="15873" max="15873" width="9.85546875" style="1" customWidth="1"/>
    <col min="15874" max="15874" width="55.42578125" style="1" bestFit="1" customWidth="1"/>
    <col min="15875" max="15875" width="12.85546875" style="1" customWidth="1"/>
    <col min="15876" max="15876" width="14.85546875" style="1" customWidth="1"/>
    <col min="15877" max="15877" width="14.28515625" style="1" customWidth="1"/>
    <col min="15878" max="15878" width="20.7109375" style="1" customWidth="1"/>
    <col min="15879" max="15879" width="21" style="1" customWidth="1"/>
    <col min="15880" max="15881" width="21.28515625" style="1" customWidth="1"/>
    <col min="15882" max="15883" width="22.42578125" style="1" bestFit="1" customWidth="1"/>
    <col min="15884" max="15884" width="22.28515625" style="1" bestFit="1" customWidth="1"/>
    <col min="15885" max="15885" width="16.7109375" style="1" customWidth="1"/>
    <col min="15886" max="15886" width="21.42578125" style="1" bestFit="1" customWidth="1"/>
    <col min="15887" max="15887" width="22.28515625" style="1" bestFit="1" customWidth="1"/>
    <col min="15888" max="16127" width="9.140625" style="1"/>
    <col min="16128" max="16128" width="4.28515625" style="1" customWidth="1"/>
    <col min="16129" max="16129" width="9.85546875" style="1" customWidth="1"/>
    <col min="16130" max="16130" width="55.42578125" style="1" bestFit="1" customWidth="1"/>
    <col min="16131" max="16131" width="12.85546875" style="1" customWidth="1"/>
    <col min="16132" max="16132" width="14.85546875" style="1" customWidth="1"/>
    <col min="16133" max="16133" width="14.28515625" style="1" customWidth="1"/>
    <col min="16134" max="16134" width="20.7109375" style="1" customWidth="1"/>
    <col min="16135" max="16135" width="21" style="1" customWidth="1"/>
    <col min="16136" max="16137" width="21.28515625" style="1" customWidth="1"/>
    <col min="16138" max="16139" width="22.42578125" style="1" bestFit="1" customWidth="1"/>
    <col min="16140" max="16140" width="22.28515625" style="1" bestFit="1" customWidth="1"/>
    <col min="16141" max="16141" width="16.7109375" style="1" customWidth="1"/>
    <col min="16142" max="16142" width="21.42578125" style="1" bestFit="1" customWidth="1"/>
    <col min="16143" max="16143" width="22.28515625" style="1" bestFit="1" customWidth="1"/>
    <col min="16144" max="16384" width="9.140625" style="1"/>
  </cols>
  <sheetData>
    <row r="7" spans="1:15" x14ac:dyDescent="0.25">
      <c r="I7" s="4"/>
      <c r="J7" s="4"/>
      <c r="K7" s="4"/>
    </row>
    <row r="8" spans="1:15" x14ac:dyDescent="0.25">
      <c r="H8" s="6"/>
      <c r="I8" s="7"/>
      <c r="J8" s="7"/>
      <c r="K8" s="7"/>
      <c r="L8" s="7"/>
    </row>
    <row r="9" spans="1:15" x14ac:dyDescent="0.25">
      <c r="B9" s="8"/>
      <c r="D9" s="39" t="s">
        <v>0</v>
      </c>
      <c r="E9" s="39"/>
      <c r="F9" s="39"/>
      <c r="G9" s="39"/>
      <c r="H9" s="39"/>
      <c r="I9" s="39"/>
      <c r="J9" s="39"/>
      <c r="K9" s="8"/>
      <c r="L9" s="9"/>
      <c r="M9" s="9"/>
      <c r="N9" s="9"/>
    </row>
    <row r="11" spans="1:15" ht="16.5" thickBot="1" x14ac:dyDescent="0.3">
      <c r="L11" s="10"/>
      <c r="M11" s="40" t="s">
        <v>119</v>
      </c>
      <c r="N11" s="40"/>
    </row>
    <row r="12" spans="1:15" x14ac:dyDescent="0.25">
      <c r="A12" s="41" t="s">
        <v>1</v>
      </c>
      <c r="B12" s="43" t="s">
        <v>2</v>
      </c>
      <c r="C12" s="43" t="s">
        <v>3</v>
      </c>
      <c r="D12" s="43" t="s">
        <v>4</v>
      </c>
      <c r="E12" s="43"/>
      <c r="F12" s="43"/>
      <c r="G12" s="45" t="s">
        <v>118</v>
      </c>
      <c r="H12" s="45"/>
      <c r="I12" s="45"/>
      <c r="J12" s="45"/>
      <c r="K12" s="45"/>
      <c r="L12" s="45"/>
      <c r="M12" s="47" t="s">
        <v>5</v>
      </c>
      <c r="N12" s="48"/>
    </row>
    <row r="13" spans="1:15" s="8" customFormat="1" x14ac:dyDescent="0.25">
      <c r="A13" s="42"/>
      <c r="B13" s="44"/>
      <c r="C13" s="44"/>
      <c r="D13" s="44"/>
      <c r="E13" s="44"/>
      <c r="F13" s="44"/>
      <c r="G13" s="46"/>
      <c r="H13" s="46"/>
      <c r="I13" s="46"/>
      <c r="J13" s="46"/>
      <c r="K13" s="46"/>
      <c r="L13" s="46"/>
      <c r="M13" s="49"/>
      <c r="N13" s="50"/>
      <c r="O13" s="11"/>
    </row>
    <row r="14" spans="1:15" s="8" customFormat="1" x14ac:dyDescent="0.25">
      <c r="A14" s="42"/>
      <c r="B14" s="44"/>
      <c r="C14" s="44"/>
      <c r="D14" s="44"/>
      <c r="E14" s="44"/>
      <c r="F14" s="44"/>
      <c r="G14" s="51" t="s">
        <v>6</v>
      </c>
      <c r="H14" s="52"/>
      <c r="I14" s="52"/>
      <c r="J14" s="51" t="s">
        <v>7</v>
      </c>
      <c r="K14" s="52"/>
      <c r="L14" s="46" t="s">
        <v>8</v>
      </c>
      <c r="M14" s="49" t="s">
        <v>9</v>
      </c>
      <c r="N14" s="50" t="s">
        <v>10</v>
      </c>
      <c r="O14" s="11"/>
    </row>
    <row r="15" spans="1:15" s="8" customFormat="1" ht="31.5" x14ac:dyDescent="0.25">
      <c r="A15" s="42"/>
      <c r="B15" s="44"/>
      <c r="C15" s="44"/>
      <c r="D15" s="12" t="s">
        <v>11</v>
      </c>
      <c r="E15" s="12" t="s">
        <v>12</v>
      </c>
      <c r="F15" s="12" t="s">
        <v>13</v>
      </c>
      <c r="G15" s="13" t="s">
        <v>14</v>
      </c>
      <c r="H15" s="14" t="s">
        <v>15</v>
      </c>
      <c r="I15" s="14" t="s">
        <v>16</v>
      </c>
      <c r="J15" s="34" t="s">
        <v>15</v>
      </c>
      <c r="K15" s="14" t="s">
        <v>120</v>
      </c>
      <c r="L15" s="46"/>
      <c r="M15" s="49"/>
      <c r="N15" s="53"/>
      <c r="O15" s="11"/>
    </row>
    <row r="16" spans="1:15" x14ac:dyDescent="0.25">
      <c r="A16" s="15">
        <v>1</v>
      </c>
      <c r="B16" s="16" t="s">
        <v>17</v>
      </c>
      <c r="C16" s="17" t="s">
        <v>18</v>
      </c>
      <c r="D16" s="18" t="s">
        <v>19</v>
      </c>
      <c r="E16" s="19" t="s">
        <v>19</v>
      </c>
      <c r="F16" s="19" t="s">
        <v>19</v>
      </c>
      <c r="G16" s="20">
        <f>VLOOKUP(B16,[3]Brokers!$B$7:$H$60,7,0)</f>
        <v>921517058.50999999</v>
      </c>
      <c r="H16" s="20">
        <f>VLOOKUP(B16,[2]Brokers!$B$9:$AC$69,28,0)</f>
        <v>0</v>
      </c>
      <c r="I16" s="20">
        <f>VLOOKUP(B16,[3]Brokers!$B$7:$M$60,12,0)</f>
        <v>93672407</v>
      </c>
      <c r="J16" s="20">
        <v>0</v>
      </c>
      <c r="K16" s="20">
        <f>VLOOKUP(B16,[3]Brokers!$B$7:$R$60,17,0)</f>
        <v>21149954160</v>
      </c>
      <c r="L16" s="21">
        <f>G16+H16+I16+J16+K16</f>
        <v>22165143625.509998</v>
      </c>
      <c r="M16" s="21">
        <f>+VLOOKUP(B16,[1]Sheet1!$B$16:$N$67,12,0)+L16</f>
        <v>552655301384.91003</v>
      </c>
      <c r="N16" s="22">
        <f>M16/$M$68</f>
        <v>0.34805700024327924</v>
      </c>
    </row>
    <row r="17" spans="1:15" x14ac:dyDescent="0.25">
      <c r="A17" s="15">
        <f t="shared" ref="A17:A67" si="0">+A16+1</f>
        <v>2</v>
      </c>
      <c r="B17" s="16" t="s">
        <v>20</v>
      </c>
      <c r="C17" s="17" t="s">
        <v>21</v>
      </c>
      <c r="D17" s="18" t="s">
        <v>19</v>
      </c>
      <c r="E17" s="19" t="s">
        <v>19</v>
      </c>
      <c r="F17" s="19"/>
      <c r="G17" s="20">
        <f>VLOOKUP(B17,[3]Brokers!$B$7:$H$60,7,0)</f>
        <v>794964687.60000002</v>
      </c>
      <c r="H17" s="20">
        <f>VLOOKUP(B17,[2]Brokers!$B$9:$AC$69,28,0)</f>
        <v>0</v>
      </c>
      <c r="I17" s="20">
        <f>VLOOKUP(B17,[3]Brokers!$B$7:$M$60,12,0)</f>
        <v>28125200</v>
      </c>
      <c r="J17" s="20">
        <v>0</v>
      </c>
      <c r="K17" s="20">
        <f>VLOOKUP(B17,[3]Brokers!$B$7:$R$60,17,0)</f>
        <v>227692255</v>
      </c>
      <c r="L17" s="21">
        <f>G17+H17+I17+J17+K17</f>
        <v>1050782142.6</v>
      </c>
      <c r="M17" s="21">
        <f>+VLOOKUP(B17,[1]Sheet1!$B$16:$N$67,12,0)+L17</f>
        <v>255123381304.79999</v>
      </c>
      <c r="N17" s="22">
        <f>M17/$M$68</f>
        <v>0.16067425494037893</v>
      </c>
    </row>
    <row r="18" spans="1:15" x14ac:dyDescent="0.25">
      <c r="A18" s="15">
        <f t="shared" si="0"/>
        <v>3</v>
      </c>
      <c r="B18" s="16" t="s">
        <v>24</v>
      </c>
      <c r="C18" s="17" t="s">
        <v>25</v>
      </c>
      <c r="D18" s="18" t="s">
        <v>19</v>
      </c>
      <c r="E18" s="19" t="s">
        <v>19</v>
      </c>
      <c r="F18" s="19" t="s">
        <v>19</v>
      </c>
      <c r="G18" s="20">
        <f>VLOOKUP(B18,[3]Brokers!$B$7:$H$60,7,0)</f>
        <v>12128163822.630001</v>
      </c>
      <c r="H18" s="20">
        <f>VLOOKUP(B18,[2]Brokers!$B$9:$AC$69,28,0)</f>
        <v>0</v>
      </c>
      <c r="I18" s="20">
        <f>VLOOKUP(B18,[3]Brokers!$B$7:$M$60,12,0)</f>
        <v>30613285</v>
      </c>
      <c r="J18" s="20">
        <v>0</v>
      </c>
      <c r="K18" s="20">
        <f>VLOOKUP(B18,[3]Brokers!$B$7:$R$60,17,0)</f>
        <v>242284830</v>
      </c>
      <c r="L18" s="21">
        <f>G18+H18+I18+J18+K18</f>
        <v>12401061937.630001</v>
      </c>
      <c r="M18" s="21">
        <f>+VLOOKUP(B18,[1]Sheet1!$B$16:$N$67,12,0)+L18</f>
        <v>196357491134.87</v>
      </c>
      <c r="N18" s="22">
        <f>M18/$M$68</f>
        <v>0.12366406179120248</v>
      </c>
    </row>
    <row r="19" spans="1:15" s="8" customFormat="1" x14ac:dyDescent="0.25">
      <c r="A19" s="15">
        <f t="shared" si="0"/>
        <v>4</v>
      </c>
      <c r="B19" s="16" t="s">
        <v>22</v>
      </c>
      <c r="C19" s="17" t="s">
        <v>23</v>
      </c>
      <c r="D19" s="18" t="s">
        <v>19</v>
      </c>
      <c r="E19" s="19" t="s">
        <v>19</v>
      </c>
      <c r="F19" s="19" t="s">
        <v>19</v>
      </c>
      <c r="G19" s="20">
        <f>VLOOKUP(B19,[3]Brokers!$B$7:$H$60,7,0)</f>
        <v>1059588205.52</v>
      </c>
      <c r="H19" s="20">
        <f>VLOOKUP(B19,[2]Brokers!$B$9:$AC$69,28,0)</f>
        <v>0</v>
      </c>
      <c r="I19" s="20">
        <f>VLOOKUP(B19,[3]Brokers!$B$7:$M$60,12,0)</f>
        <v>97765108.659999996</v>
      </c>
      <c r="J19" s="20">
        <v>0</v>
      </c>
      <c r="K19" s="20">
        <f>VLOOKUP(B19,[3]Brokers!$B$7:$R$60,17,0)</f>
        <v>1111545085</v>
      </c>
      <c r="L19" s="21">
        <f>G19+H19+I19+J19+K19</f>
        <v>2268898399.1800003</v>
      </c>
      <c r="M19" s="21">
        <f>+VLOOKUP(B19,[1]Sheet1!$B$16:$N$67,12,0)+L19</f>
        <v>180821424268.31</v>
      </c>
      <c r="N19" s="22">
        <f>M19/$M$68</f>
        <v>0.11387959611141389</v>
      </c>
      <c r="O19" s="11"/>
    </row>
    <row r="20" spans="1:15" x14ac:dyDescent="0.25">
      <c r="A20" s="15">
        <f t="shared" si="0"/>
        <v>5</v>
      </c>
      <c r="B20" s="16" t="s">
        <v>26</v>
      </c>
      <c r="C20" s="17" t="s">
        <v>27</v>
      </c>
      <c r="D20" s="18" t="s">
        <v>19</v>
      </c>
      <c r="E20" s="19"/>
      <c r="F20" s="19"/>
      <c r="G20" s="20">
        <f>VLOOKUP(B20,[3]Brokers!$B$7:$H$60,7,0)</f>
        <v>27148025.25</v>
      </c>
      <c r="H20" s="20">
        <f>VLOOKUP(B20,[2]Brokers!$B$9:$AC$69,28,0)</f>
        <v>0</v>
      </c>
      <c r="I20" s="20">
        <f>VLOOKUP(B20,[3]Brokers!$B$7:$M$60,12,0)</f>
        <v>0</v>
      </c>
      <c r="J20" s="20">
        <v>0</v>
      </c>
      <c r="K20" s="20">
        <f>VLOOKUP(B20,[3]Brokers!$B$7:$R$60,17,0)</f>
        <v>1070095</v>
      </c>
      <c r="L20" s="21">
        <f>G20+H20+I20+J20+K20</f>
        <v>28218120.25</v>
      </c>
      <c r="M20" s="21">
        <f>+VLOOKUP(B20,[1]Sheet1!$B$16:$N$67,12,0)+L20</f>
        <v>161179789144.75</v>
      </c>
      <c r="N20" s="22">
        <f>M20/$M$68</f>
        <v>0.10150948297968815</v>
      </c>
    </row>
    <row r="21" spans="1:15" x14ac:dyDescent="0.25">
      <c r="A21" s="15">
        <f t="shared" si="0"/>
        <v>6</v>
      </c>
      <c r="B21" s="16" t="s">
        <v>53</v>
      </c>
      <c r="C21" s="17" t="s">
        <v>53</v>
      </c>
      <c r="D21" s="18" t="s">
        <v>19</v>
      </c>
      <c r="E21" s="19"/>
      <c r="F21" s="19"/>
      <c r="G21" s="20">
        <f>VLOOKUP(B21,[3]Brokers!$B$7:$H$60,7,0)</f>
        <v>1465187718.1800001</v>
      </c>
      <c r="H21" s="20">
        <f>VLOOKUP(B21,[2]Brokers!$B$9:$AC$69,28,0)</f>
        <v>0</v>
      </c>
      <c r="I21" s="20">
        <f>VLOOKUP(B21,[3]Brokers!$B$7:$M$60,12,0)</f>
        <v>18416194.559999999</v>
      </c>
      <c r="J21" s="20">
        <v>0</v>
      </c>
      <c r="K21" s="20">
        <f>VLOOKUP(B21,[3]Brokers!$B$7:$R$60,17,0)</f>
        <v>3103909570</v>
      </c>
      <c r="L21" s="21">
        <f>G21+H21+I21+J21+K21</f>
        <v>4587513482.7399998</v>
      </c>
      <c r="M21" s="21">
        <f>+VLOOKUP(B21,[1]Sheet1!$B$16:$N$67,12,0)+L21</f>
        <v>54947946032.189995</v>
      </c>
      <c r="N21" s="22">
        <f>M21/$M$68</f>
        <v>3.4605688604755769E-2</v>
      </c>
    </row>
    <row r="22" spans="1:15" x14ac:dyDescent="0.25">
      <c r="A22" s="15">
        <f t="shared" si="0"/>
        <v>7</v>
      </c>
      <c r="B22" s="16" t="s">
        <v>28</v>
      </c>
      <c r="C22" s="17" t="s">
        <v>29</v>
      </c>
      <c r="D22" s="18" t="s">
        <v>19</v>
      </c>
      <c r="E22" s="19" t="s">
        <v>19</v>
      </c>
      <c r="F22" s="19" t="s">
        <v>19</v>
      </c>
      <c r="G22" s="20">
        <f>VLOOKUP(B22,[3]Brokers!$B$7:$H$60,7,0)</f>
        <v>98593449</v>
      </c>
      <c r="H22" s="20">
        <f>VLOOKUP(B22,[2]Brokers!$B$9:$AC$69,28,0)</f>
        <v>0</v>
      </c>
      <c r="I22" s="20">
        <f>VLOOKUP(B22,[3]Brokers!$B$7:$M$60,12,0)</f>
        <v>0</v>
      </c>
      <c r="J22" s="20">
        <v>0</v>
      </c>
      <c r="K22" s="20">
        <f>VLOOKUP(B22,[3]Brokers!$B$7:$R$60,17,0)</f>
        <v>1652820</v>
      </c>
      <c r="L22" s="21">
        <f>G22+H22+I22+J22+K22</f>
        <v>100246269</v>
      </c>
      <c r="M22" s="21">
        <f>+VLOOKUP(B22,[1]Sheet1!$B$16:$N$67,12,0)+L22</f>
        <v>31637380869.290001</v>
      </c>
      <c r="N22" s="22">
        <f>M22/$M$68</f>
        <v>1.992491857641638E-2</v>
      </c>
    </row>
    <row r="23" spans="1:15" x14ac:dyDescent="0.25">
      <c r="A23" s="15">
        <f t="shared" si="0"/>
        <v>8</v>
      </c>
      <c r="B23" s="16" t="s">
        <v>30</v>
      </c>
      <c r="C23" s="17" t="s">
        <v>31</v>
      </c>
      <c r="D23" s="18" t="s">
        <v>19</v>
      </c>
      <c r="E23" s="19" t="s">
        <v>19</v>
      </c>
      <c r="F23" s="19"/>
      <c r="G23" s="20">
        <f>VLOOKUP(B23,[3]Brokers!$B$7:$H$60,7,0)</f>
        <v>4928656.0799999991</v>
      </c>
      <c r="H23" s="20">
        <f>VLOOKUP(B23,[2]Brokers!$B$9:$AC$69,28,0)</f>
        <v>0</v>
      </c>
      <c r="I23" s="20">
        <f>VLOOKUP(B23,[3]Brokers!$B$7:$M$60,12,0)</f>
        <v>230190312</v>
      </c>
      <c r="J23" s="20">
        <v>0</v>
      </c>
      <c r="K23" s="20">
        <f>VLOOKUP(B23,[3]Brokers!$B$7:$R$60,17,0)</f>
        <v>0</v>
      </c>
      <c r="L23" s="21">
        <f>G23+H23+I23+J23+K23</f>
        <v>235118968.08000001</v>
      </c>
      <c r="M23" s="21">
        <f>+VLOOKUP(B23,[1]Sheet1!$B$16:$N$67,12,0)+L23</f>
        <v>23212041527.760002</v>
      </c>
      <c r="N23" s="22">
        <f>M23/$M$68</f>
        <v>1.4618720789303853E-2</v>
      </c>
    </row>
    <row r="24" spans="1:15" x14ac:dyDescent="0.25">
      <c r="A24" s="15">
        <f t="shared" si="0"/>
        <v>9</v>
      </c>
      <c r="B24" s="16" t="s">
        <v>32</v>
      </c>
      <c r="C24" s="17" t="s">
        <v>33</v>
      </c>
      <c r="D24" s="18" t="s">
        <v>19</v>
      </c>
      <c r="E24" s="18" t="s">
        <v>19</v>
      </c>
      <c r="F24" s="18"/>
      <c r="G24" s="20">
        <f>VLOOKUP(B24,[3]Brokers!$B$7:$H$60,7,0)</f>
        <v>22328938.720000003</v>
      </c>
      <c r="H24" s="20">
        <f>VLOOKUP(B24,[2]Brokers!$B$9:$AC$69,28,0)</f>
        <v>0</v>
      </c>
      <c r="I24" s="20">
        <f>VLOOKUP(B24,[3]Brokers!$B$7:$M$60,12,0)</f>
        <v>0</v>
      </c>
      <c r="J24" s="20">
        <v>0</v>
      </c>
      <c r="K24" s="20">
        <f>VLOOKUP(B24,[3]Brokers!$B$7:$R$60,17,0)</f>
        <v>5390410</v>
      </c>
      <c r="L24" s="21">
        <f>G24+H24+I24+J24+K24</f>
        <v>27719348.720000003</v>
      </c>
      <c r="M24" s="21">
        <f>+VLOOKUP(B24,[1]Sheet1!$B$16:$N$67,12,0)+L24</f>
        <v>20951203098.25</v>
      </c>
      <c r="N24" s="22">
        <f>M24/$M$68</f>
        <v>1.319486646303924E-2</v>
      </c>
      <c r="O24" s="1"/>
    </row>
    <row r="25" spans="1:15" x14ac:dyDescent="0.25">
      <c r="A25" s="15">
        <f t="shared" si="0"/>
        <v>10</v>
      </c>
      <c r="B25" s="16" t="s">
        <v>34</v>
      </c>
      <c r="C25" s="17" t="s">
        <v>35</v>
      </c>
      <c r="D25" s="18" t="s">
        <v>19</v>
      </c>
      <c r="E25" s="19"/>
      <c r="F25" s="19" t="s">
        <v>19</v>
      </c>
      <c r="G25" s="20">
        <f>VLOOKUP(B25,[3]Brokers!$B$7:$H$60,7,0)</f>
        <v>548469380.32999992</v>
      </c>
      <c r="H25" s="20">
        <f>VLOOKUP(B25,[2]Brokers!$B$9:$AC$69,28,0)</f>
        <v>0</v>
      </c>
      <c r="I25" s="20">
        <f>VLOOKUP(B25,[3]Brokers!$B$7:$M$60,12,0)</f>
        <v>11543000</v>
      </c>
      <c r="J25" s="20">
        <v>0</v>
      </c>
      <c r="K25" s="20">
        <f>VLOOKUP(B25,[3]Brokers!$B$7:$R$60,17,0)</f>
        <v>50716635</v>
      </c>
      <c r="L25" s="21">
        <f>G25+H25+I25+J25+K25</f>
        <v>610729015.32999992</v>
      </c>
      <c r="M25" s="21">
        <f>+VLOOKUP(B25,[1]Sheet1!$B$16:$N$67,12,0)+L25</f>
        <v>19176391289.459999</v>
      </c>
      <c r="N25" s="22">
        <f>M25/$M$68</f>
        <v>1.2077107033941574E-2</v>
      </c>
    </row>
    <row r="26" spans="1:15" x14ac:dyDescent="0.25">
      <c r="A26" s="15">
        <f t="shared" si="0"/>
        <v>11</v>
      </c>
      <c r="B26" s="16" t="s">
        <v>42</v>
      </c>
      <c r="C26" s="17" t="s">
        <v>43</v>
      </c>
      <c r="D26" s="18" t="s">
        <v>19</v>
      </c>
      <c r="E26" s="19" t="s">
        <v>19</v>
      </c>
      <c r="F26" s="19" t="s">
        <v>19</v>
      </c>
      <c r="G26" s="20">
        <f>VLOOKUP(B26,[3]Brokers!$B$7:$H$60,7,0)</f>
        <v>2425968763.3699999</v>
      </c>
      <c r="H26" s="20">
        <f>VLOOKUP(B26,[2]Brokers!$B$9:$AC$69,28,0)</f>
        <v>0</v>
      </c>
      <c r="I26" s="20">
        <f>VLOOKUP(B26,[3]Brokers!$B$7:$M$60,12,0)</f>
        <v>31671012</v>
      </c>
      <c r="J26" s="20">
        <v>0</v>
      </c>
      <c r="K26" s="20">
        <f>VLOOKUP(B26,[3]Brokers!$B$7:$R$60,17,0)</f>
        <v>279413785</v>
      </c>
      <c r="L26" s="21">
        <f>G26+H26+I26+J26+K26</f>
        <v>2737053560.3699999</v>
      </c>
      <c r="M26" s="21">
        <f>+VLOOKUP(B26,[1]Sheet1!$B$16:$N$67,12,0)+L26</f>
        <v>18493608071.029999</v>
      </c>
      <c r="N26" s="22">
        <f>M26/$M$68</f>
        <v>1.1647096721496053E-2</v>
      </c>
    </row>
    <row r="27" spans="1:15" x14ac:dyDescent="0.25">
      <c r="A27" s="15">
        <f t="shared" si="0"/>
        <v>12</v>
      </c>
      <c r="B27" s="16" t="s">
        <v>36</v>
      </c>
      <c r="C27" s="17" t="s">
        <v>37</v>
      </c>
      <c r="D27" s="18" t="s">
        <v>19</v>
      </c>
      <c r="E27" s="19" t="s">
        <v>19</v>
      </c>
      <c r="F27" s="19"/>
      <c r="G27" s="20">
        <f>VLOOKUP(B27,[3]Brokers!$B$7:$H$60,7,0)</f>
        <v>523490570.31999999</v>
      </c>
      <c r="H27" s="20">
        <f>VLOOKUP(B27,[2]Brokers!$B$9:$AC$69,28,0)</f>
        <v>0</v>
      </c>
      <c r="I27" s="20">
        <f>VLOOKUP(B27,[3]Brokers!$B$7:$M$60,12,0)</f>
        <v>18300000</v>
      </c>
      <c r="J27" s="20">
        <v>0</v>
      </c>
      <c r="K27" s="20">
        <f>VLOOKUP(B27,[3]Brokers!$B$7:$R$60,17,0)</f>
        <v>292092740</v>
      </c>
      <c r="L27" s="21">
        <f>G27+H27+I27+J27+K27</f>
        <v>833883310.31999993</v>
      </c>
      <c r="M27" s="21">
        <f>+VLOOKUP(B27,[1]Sheet1!$B$16:$N$67,12,0)+L27</f>
        <v>16114462372.050001</v>
      </c>
      <c r="N27" s="22">
        <f>M27/$M$68</f>
        <v>1.0148733613327942E-2</v>
      </c>
    </row>
    <row r="28" spans="1:15" x14ac:dyDescent="0.25">
      <c r="A28" s="15">
        <f t="shared" si="0"/>
        <v>13</v>
      </c>
      <c r="B28" s="16" t="s">
        <v>38</v>
      </c>
      <c r="C28" s="17" t="s">
        <v>39</v>
      </c>
      <c r="D28" s="18" t="s">
        <v>19</v>
      </c>
      <c r="E28" s="18"/>
      <c r="F28" s="19"/>
      <c r="G28" s="20">
        <f>VLOOKUP(B28,[3]Brokers!$B$7:$H$60,7,0)</f>
        <v>853732387.13</v>
      </c>
      <c r="H28" s="20">
        <f>VLOOKUP(B28,[2]Brokers!$B$9:$AC$69,28,0)</f>
        <v>0</v>
      </c>
      <c r="I28" s="20">
        <f>VLOOKUP(B28,[3]Brokers!$B$7:$M$60,12,0)</f>
        <v>0</v>
      </c>
      <c r="J28" s="20">
        <v>0</v>
      </c>
      <c r="K28" s="20">
        <f>VLOOKUP(B28,[3]Brokers!$B$7:$R$60,17,0)</f>
        <v>49429750</v>
      </c>
      <c r="L28" s="21">
        <f>G28+H28+I28+J28+K28</f>
        <v>903162137.13</v>
      </c>
      <c r="M28" s="21">
        <f>+VLOOKUP(B28,[1]Sheet1!$B$16:$N$67,12,0)+L28</f>
        <v>14139443767.57</v>
      </c>
      <c r="N28" s="22">
        <f>M28/$M$68</f>
        <v>8.9048858674050154E-3</v>
      </c>
    </row>
    <row r="29" spans="1:15" x14ac:dyDescent="0.25">
      <c r="A29" s="15">
        <f t="shared" si="0"/>
        <v>14</v>
      </c>
      <c r="B29" s="16" t="s">
        <v>40</v>
      </c>
      <c r="C29" s="17" t="s">
        <v>41</v>
      </c>
      <c r="D29" s="18" t="s">
        <v>19</v>
      </c>
      <c r="E29" s="19"/>
      <c r="F29" s="19" t="s">
        <v>19</v>
      </c>
      <c r="G29" s="20">
        <f>VLOOKUP(B29,[3]Brokers!$B$7:$H$60,7,0)</f>
        <v>109865244.11</v>
      </c>
      <c r="H29" s="20">
        <f>VLOOKUP(B29,[2]Brokers!$B$9:$AC$69,28,0)</f>
        <v>0</v>
      </c>
      <c r="I29" s="20">
        <f>VLOOKUP(B29,[3]Brokers!$B$7:$M$60,12,0)</f>
        <v>0</v>
      </c>
      <c r="J29" s="20">
        <v>0</v>
      </c>
      <c r="K29" s="20">
        <f>VLOOKUP(B29,[3]Brokers!$B$7:$R$60,17,0)</f>
        <v>2107590</v>
      </c>
      <c r="L29" s="21">
        <f>G29+H29+I29+J29+K29</f>
        <v>111972834.11</v>
      </c>
      <c r="M29" s="21">
        <f>+VLOOKUP(B29,[1]Sheet1!$B$16:$N$67,12,0)+L29</f>
        <v>9820829541.5200005</v>
      </c>
      <c r="N29" s="22">
        <f>M29/$M$68</f>
        <v>6.1850641105880523E-3</v>
      </c>
    </row>
    <row r="30" spans="1:15" x14ac:dyDescent="0.25">
      <c r="A30" s="15">
        <f t="shared" si="0"/>
        <v>15</v>
      </c>
      <c r="B30" s="16" t="s">
        <v>48</v>
      </c>
      <c r="C30" s="17" t="s">
        <v>48</v>
      </c>
      <c r="D30" s="18" t="s">
        <v>19</v>
      </c>
      <c r="E30" s="19"/>
      <c r="F30" s="19"/>
      <c r="G30" s="20">
        <f>VLOOKUP(B30,[3]Brokers!$B$7:$H$60,7,0)</f>
        <v>260188388.12</v>
      </c>
      <c r="H30" s="20">
        <f>VLOOKUP(B30,[2]Brokers!$B$9:$AC$69,28,0)</f>
        <v>0</v>
      </c>
      <c r="I30" s="20">
        <f>VLOOKUP(B30,[3]Brokers!$B$7:$M$60,12,0)</f>
        <v>0</v>
      </c>
      <c r="J30" s="20">
        <v>0</v>
      </c>
      <c r="K30" s="20">
        <f>VLOOKUP(B30,[3]Brokers!$B$7:$R$60,17,0)</f>
        <v>1761774090</v>
      </c>
      <c r="L30" s="21">
        <f>G30+H30+I30+J30+K30</f>
        <v>2021962478.1199999</v>
      </c>
      <c r="M30" s="21">
        <f>+VLOOKUP(B30,[1]Sheet1!$B$16:$N$67,12,0)+L30</f>
        <v>7466922186.6500006</v>
      </c>
      <c r="N30" s="22">
        <f>M30/$M$68</f>
        <v>4.7025958691117491E-3</v>
      </c>
    </row>
    <row r="31" spans="1:15" x14ac:dyDescent="0.25">
      <c r="A31" s="15">
        <f t="shared" si="0"/>
        <v>16</v>
      </c>
      <c r="B31" s="16" t="s">
        <v>44</v>
      </c>
      <c r="C31" s="17" t="s">
        <v>45</v>
      </c>
      <c r="D31" s="18" t="s">
        <v>19</v>
      </c>
      <c r="E31" s="19" t="s">
        <v>19</v>
      </c>
      <c r="F31" s="19" t="s">
        <v>19</v>
      </c>
      <c r="G31" s="20">
        <f>VLOOKUP(B31,[3]Brokers!$B$7:$H$60,7,0)</f>
        <v>262368855.43000001</v>
      </c>
      <c r="H31" s="20">
        <f>VLOOKUP(B31,[2]Brokers!$B$9:$AC$69,28,0)</f>
        <v>0</v>
      </c>
      <c r="I31" s="20">
        <f>VLOOKUP(B31,[3]Brokers!$B$7:$M$60,12,0)</f>
        <v>33004917</v>
      </c>
      <c r="J31" s="20">
        <v>0</v>
      </c>
      <c r="K31" s="20">
        <f>VLOOKUP(B31,[3]Brokers!$B$7:$R$60,17,0)</f>
        <v>18702620</v>
      </c>
      <c r="L31" s="21">
        <f>G31+H31+I31+J31+K31</f>
        <v>314076392.43000001</v>
      </c>
      <c r="M31" s="21">
        <f>+VLOOKUP(B31,[1]Sheet1!$B$16:$N$67,12,0)+L31</f>
        <v>5037412762.9000006</v>
      </c>
      <c r="N31" s="22">
        <f>M31/$M$68</f>
        <v>3.1725141708557518E-3</v>
      </c>
    </row>
    <row r="32" spans="1:15" x14ac:dyDescent="0.25">
      <c r="A32" s="15">
        <f t="shared" si="0"/>
        <v>17</v>
      </c>
      <c r="B32" s="16" t="s">
        <v>46</v>
      </c>
      <c r="C32" s="17" t="s">
        <v>47</v>
      </c>
      <c r="D32" s="18" t="s">
        <v>19</v>
      </c>
      <c r="E32" s="19"/>
      <c r="F32" s="19"/>
      <c r="G32" s="20">
        <f>VLOOKUP(B32,[3]Brokers!$B$7:$H$60,7,0)</f>
        <v>297985471.63999999</v>
      </c>
      <c r="H32" s="20">
        <f>VLOOKUP(B32,[2]Brokers!$B$9:$AC$69,28,0)</f>
        <v>0</v>
      </c>
      <c r="I32" s="20">
        <f>VLOOKUP(B32,[3]Brokers!$B$7:$M$60,12,0)</f>
        <v>12885600</v>
      </c>
      <c r="J32" s="20">
        <v>0</v>
      </c>
      <c r="K32" s="20">
        <f>VLOOKUP(B32,[3]Brokers!$B$7:$R$60,17,0)</f>
        <v>0</v>
      </c>
      <c r="L32" s="21">
        <f>G32+H32+I32+J32+K32</f>
        <v>310871071.63999999</v>
      </c>
      <c r="M32" s="21">
        <f>+VLOOKUP(B32,[1]Sheet1!$B$16:$N$67,12,0)+L32</f>
        <v>3967441884.0999999</v>
      </c>
      <c r="N32" s="22">
        <f>M32/$M$68</f>
        <v>2.4986567890672088E-3</v>
      </c>
      <c r="O32" s="1"/>
    </row>
    <row r="33" spans="1:15" x14ac:dyDescent="0.25">
      <c r="A33" s="15">
        <f t="shared" si="0"/>
        <v>18</v>
      </c>
      <c r="B33" s="16" t="s">
        <v>49</v>
      </c>
      <c r="C33" s="17" t="s">
        <v>50</v>
      </c>
      <c r="D33" s="18" t="s">
        <v>19</v>
      </c>
      <c r="E33" s="19" t="s">
        <v>19</v>
      </c>
      <c r="F33" s="19"/>
      <c r="G33" s="20">
        <f>VLOOKUP(B33,[3]Brokers!$B$7:$H$60,7,0)</f>
        <v>81226306.429999992</v>
      </c>
      <c r="H33" s="20">
        <f>VLOOKUP(B33,[2]Brokers!$B$9:$AC$69,28,0)</f>
        <v>0</v>
      </c>
      <c r="I33" s="20">
        <f>VLOOKUP(B33,[3]Brokers!$B$7:$M$60,12,0)</f>
        <v>0</v>
      </c>
      <c r="J33" s="20">
        <v>0</v>
      </c>
      <c r="K33" s="20">
        <f>VLOOKUP(B33,[3]Brokers!$B$7:$R$60,17,0)</f>
        <v>30842860</v>
      </c>
      <c r="L33" s="21">
        <f>G33+H33+I33+J33+K33</f>
        <v>112069166.42999999</v>
      </c>
      <c r="M33" s="21">
        <f>+VLOOKUP(B33,[1]Sheet1!$B$16:$N$67,12,0)+L33</f>
        <v>2228745341.1099997</v>
      </c>
      <c r="N33" s="22">
        <f>M33/$M$68</f>
        <v>1.4036424074626846E-3</v>
      </c>
      <c r="O33" s="1"/>
    </row>
    <row r="34" spans="1:15" x14ac:dyDescent="0.25">
      <c r="A34" s="15">
        <f t="shared" si="0"/>
        <v>19</v>
      </c>
      <c r="B34" s="16" t="s">
        <v>51</v>
      </c>
      <c r="C34" s="17" t="s">
        <v>52</v>
      </c>
      <c r="D34" s="18" t="s">
        <v>19</v>
      </c>
      <c r="E34" s="19" t="s">
        <v>19</v>
      </c>
      <c r="F34" s="19" t="s">
        <v>19</v>
      </c>
      <c r="G34" s="20">
        <f>VLOOKUP(B34,[3]Brokers!$B$7:$H$60,7,0)</f>
        <v>39639400.349999994</v>
      </c>
      <c r="H34" s="20">
        <f>VLOOKUP(B34,[2]Brokers!$B$9:$AC$69,28,0)</f>
        <v>0</v>
      </c>
      <c r="I34" s="20">
        <f>VLOOKUP(B34,[3]Brokers!$B$7:$M$60,12,0)</f>
        <v>2538548.1</v>
      </c>
      <c r="J34" s="20">
        <v>0</v>
      </c>
      <c r="K34" s="20">
        <f>VLOOKUP(B34,[3]Brokers!$B$7:$R$60,17,0)</f>
        <v>13312210</v>
      </c>
      <c r="L34" s="21">
        <f>G34+H34+I34+J34+K34</f>
        <v>55490158.449999996</v>
      </c>
      <c r="M34" s="21">
        <f>+VLOOKUP(B34,[1]Sheet1!$B$16:$N$67,12,0)+L34</f>
        <v>2042022150.9400003</v>
      </c>
      <c r="N34" s="22">
        <f>M34/$M$68</f>
        <v>1.2860459358762096E-3</v>
      </c>
      <c r="O34" s="1"/>
    </row>
    <row r="35" spans="1:15" x14ac:dyDescent="0.25">
      <c r="A35" s="15">
        <f t="shared" si="0"/>
        <v>20</v>
      </c>
      <c r="B35" s="16" t="s">
        <v>54</v>
      </c>
      <c r="C35" s="17" t="s">
        <v>55</v>
      </c>
      <c r="D35" s="18" t="s">
        <v>19</v>
      </c>
      <c r="E35" s="19"/>
      <c r="F35" s="19"/>
      <c r="G35" s="20">
        <f>VLOOKUP(B35,[3]Brokers!$B$7:$H$60,7,0)</f>
        <v>113682658.81</v>
      </c>
      <c r="H35" s="20">
        <f>VLOOKUP(B35,[2]Brokers!$B$9:$AC$69,28,0)</f>
        <v>0</v>
      </c>
      <c r="I35" s="20">
        <f>VLOOKUP(B35,[3]Brokers!$B$7:$M$60,12,0)</f>
        <v>0</v>
      </c>
      <c r="J35" s="20">
        <v>0</v>
      </c>
      <c r="K35" s="20">
        <f>VLOOKUP(B35,[3]Brokers!$B$7:$R$60,17,0)</f>
        <v>635700</v>
      </c>
      <c r="L35" s="21">
        <f>G35+H35+I35+J35+K35</f>
        <v>114318358.81</v>
      </c>
      <c r="M35" s="21">
        <f>+VLOOKUP(B35,[1]Sheet1!$B$16:$N$67,12,0)+L35</f>
        <v>1743488845.1099997</v>
      </c>
      <c r="N35" s="22">
        <f>M35/$M$68</f>
        <v>1.0980325274469087E-3</v>
      </c>
      <c r="O35" s="1"/>
    </row>
    <row r="36" spans="1:15" x14ac:dyDescent="0.25">
      <c r="A36" s="15">
        <f t="shared" si="0"/>
        <v>21</v>
      </c>
      <c r="B36" s="16" t="s">
        <v>56</v>
      </c>
      <c r="C36" s="17" t="s">
        <v>57</v>
      </c>
      <c r="D36" s="18" t="s">
        <v>19</v>
      </c>
      <c r="E36" s="19"/>
      <c r="F36" s="19"/>
      <c r="G36" s="20">
        <f>VLOOKUP(B36,[3]Brokers!$B$7:$H$60,7,0)</f>
        <v>70893454.400000006</v>
      </c>
      <c r="H36" s="20">
        <f>VLOOKUP(B36,[2]Brokers!$B$9:$AC$69,28,0)</f>
        <v>0</v>
      </c>
      <c r="I36" s="20">
        <f>VLOOKUP(B36,[3]Brokers!$B$7:$M$60,12,0)</f>
        <v>0</v>
      </c>
      <c r="J36" s="20">
        <v>0</v>
      </c>
      <c r="K36" s="20">
        <f>VLOOKUP(B36,[3]Brokers!$B$7:$R$60,17,0)</f>
        <v>6407530</v>
      </c>
      <c r="L36" s="21">
        <f>G36+H36+I36+J36+K36</f>
        <v>77300984.400000006</v>
      </c>
      <c r="M36" s="21">
        <f>+VLOOKUP(B36,[1]Sheet1!$B$16:$N$67,12,0)+L36</f>
        <v>1206269927.98</v>
      </c>
      <c r="N36" s="22">
        <f>M36/$M$68</f>
        <v>7.5969721373210931E-4</v>
      </c>
      <c r="O36" s="1"/>
    </row>
    <row r="37" spans="1:15" x14ac:dyDescent="0.25">
      <c r="A37" s="15">
        <f t="shared" si="0"/>
        <v>22</v>
      </c>
      <c r="B37" s="16" t="s">
        <v>58</v>
      </c>
      <c r="C37" s="17" t="s">
        <v>59</v>
      </c>
      <c r="D37" s="18" t="s">
        <v>19</v>
      </c>
      <c r="E37" s="19"/>
      <c r="F37" s="19"/>
      <c r="G37" s="20">
        <f>VLOOKUP(B37,[3]Brokers!$B$7:$H$60,7,0)</f>
        <v>51606948.790000007</v>
      </c>
      <c r="H37" s="20">
        <f>VLOOKUP(B37,[2]Brokers!$B$9:$AC$69,28,0)</f>
        <v>0</v>
      </c>
      <c r="I37" s="20">
        <f>VLOOKUP(B37,[3]Brokers!$B$7:$M$60,12,0)</f>
        <v>0</v>
      </c>
      <c r="J37" s="20">
        <v>0</v>
      </c>
      <c r="K37" s="20">
        <f>VLOOKUP(B37,[3]Brokers!$B$7:$R$60,17,0)</f>
        <v>0</v>
      </c>
      <c r="L37" s="21">
        <f>G37+H37+I37+J37+K37</f>
        <v>51606948.790000007</v>
      </c>
      <c r="M37" s="21">
        <f>+VLOOKUP(B37,[1]Sheet1!$B$16:$N$67,12,0)+L37</f>
        <v>987735385.68000007</v>
      </c>
      <c r="N37" s="22">
        <f>M37/$M$68</f>
        <v>6.2206625814031544E-4</v>
      </c>
      <c r="O37" s="1"/>
    </row>
    <row r="38" spans="1:15" x14ac:dyDescent="0.25">
      <c r="A38" s="15">
        <f t="shared" si="0"/>
        <v>23</v>
      </c>
      <c r="B38" s="16" t="s">
        <v>60</v>
      </c>
      <c r="C38" s="17" t="s">
        <v>61</v>
      </c>
      <c r="D38" s="18" t="s">
        <v>19</v>
      </c>
      <c r="E38" s="19" t="s">
        <v>19</v>
      </c>
      <c r="F38" s="19" t="s">
        <v>19</v>
      </c>
      <c r="G38" s="20">
        <f>VLOOKUP(B38,[3]Brokers!$B$7:$H$60,7,0)</f>
        <v>54761681.239999995</v>
      </c>
      <c r="H38" s="20">
        <f>VLOOKUP(B38,[2]Brokers!$B$9:$AC$69,28,0)</f>
        <v>0</v>
      </c>
      <c r="I38" s="20">
        <f>VLOOKUP(B38,[3]Brokers!$B$7:$M$60,12,0)</f>
        <v>0</v>
      </c>
      <c r="J38" s="20">
        <v>0</v>
      </c>
      <c r="K38" s="20">
        <f>VLOOKUP(B38,[3]Brokers!$B$7:$R$60,17,0)</f>
        <v>17710765</v>
      </c>
      <c r="L38" s="21">
        <f>G38+H38+I38+J38+K38</f>
        <v>72472446.239999995</v>
      </c>
      <c r="M38" s="21">
        <f>+VLOOKUP(B38,[1]Sheet1!$B$16:$N$67,12,0)+L38</f>
        <v>978884624.86000013</v>
      </c>
      <c r="N38" s="22">
        <f>M38/$M$68</f>
        <v>6.164921339924782E-4</v>
      </c>
      <c r="O38" s="1"/>
    </row>
    <row r="39" spans="1:15" x14ac:dyDescent="0.25">
      <c r="A39" s="15">
        <f t="shared" si="0"/>
        <v>24</v>
      </c>
      <c r="B39" s="16" t="s">
        <v>62</v>
      </c>
      <c r="C39" s="17" t="s">
        <v>62</v>
      </c>
      <c r="D39" s="18" t="s">
        <v>19</v>
      </c>
      <c r="E39" s="19"/>
      <c r="F39" s="19"/>
      <c r="G39" s="20">
        <f>VLOOKUP(B39,[3]Brokers!$B$7:$H$60,7,0)</f>
        <v>32526181.77</v>
      </c>
      <c r="H39" s="20">
        <f>VLOOKUP(B39,[2]Brokers!$B$9:$AC$69,28,0)</f>
        <v>0</v>
      </c>
      <c r="I39" s="20">
        <f>VLOOKUP(B39,[3]Brokers!$B$7:$M$60,12,0)</f>
        <v>0</v>
      </c>
      <c r="J39" s="20">
        <v>0</v>
      </c>
      <c r="K39" s="20">
        <f>VLOOKUP(B39,[3]Brokers!$B$7:$R$60,17,0)</f>
        <v>28525</v>
      </c>
      <c r="L39" s="21">
        <f>G39+H39+I39+J39+K39</f>
        <v>32554706.77</v>
      </c>
      <c r="M39" s="21">
        <f>+VLOOKUP(B39,[1]Sheet1!$B$16:$N$67,12,0)+L39</f>
        <v>781177508.65999997</v>
      </c>
      <c r="N39" s="22">
        <f>M39/$M$68</f>
        <v>4.9197809129917418E-4</v>
      </c>
      <c r="O39" s="1"/>
    </row>
    <row r="40" spans="1:15" x14ac:dyDescent="0.25">
      <c r="A40" s="15">
        <f t="shared" si="0"/>
        <v>25</v>
      </c>
      <c r="B40" s="16" t="s">
        <v>65</v>
      </c>
      <c r="C40" s="17" t="s">
        <v>66</v>
      </c>
      <c r="D40" s="18" t="s">
        <v>19</v>
      </c>
      <c r="E40" s="19"/>
      <c r="F40" s="19"/>
      <c r="G40" s="20">
        <f>VLOOKUP(B40,[3]Brokers!$B$7:$H$60,7,0)</f>
        <v>5268656.2</v>
      </c>
      <c r="H40" s="20">
        <f>VLOOKUP(B40,[2]Brokers!$B$9:$AC$69,28,0)</f>
        <v>0</v>
      </c>
      <c r="I40" s="20">
        <f>VLOOKUP(B40,[3]Brokers!$B$7:$M$60,12,0)</f>
        <v>0</v>
      </c>
      <c r="J40" s="20">
        <v>0</v>
      </c>
      <c r="K40" s="20">
        <f>VLOOKUP(B40,[3]Brokers!$B$7:$R$60,17,0)</f>
        <v>7645515</v>
      </c>
      <c r="L40" s="21">
        <f>G40+H40+I40+J40+K40</f>
        <v>12914171.199999999</v>
      </c>
      <c r="M40" s="21">
        <f>+VLOOKUP(B40,[1]Sheet1!$B$16:$N$67,12,0)+L40</f>
        <v>768642282.63</v>
      </c>
      <c r="N40" s="22">
        <f>M40/$M$68</f>
        <v>4.840835263534657E-4</v>
      </c>
      <c r="O40" s="1"/>
    </row>
    <row r="41" spans="1:15" x14ac:dyDescent="0.25">
      <c r="A41" s="15">
        <f t="shared" si="0"/>
        <v>26</v>
      </c>
      <c r="B41" s="16" t="s">
        <v>63</v>
      </c>
      <c r="C41" s="17" t="s">
        <v>64</v>
      </c>
      <c r="D41" s="18" t="s">
        <v>19</v>
      </c>
      <c r="E41" s="19" t="s">
        <v>19</v>
      </c>
      <c r="F41" s="19"/>
      <c r="G41" s="20">
        <f>VLOOKUP(B41,[3]Brokers!$B$7:$H$60,7,0)</f>
        <v>9814654.7799999993</v>
      </c>
      <c r="H41" s="20">
        <f>VLOOKUP(B41,[2]Brokers!$B$9:$AC$69,28,0)</f>
        <v>0</v>
      </c>
      <c r="I41" s="20">
        <f>VLOOKUP(B41,[3]Brokers!$B$7:$M$60,12,0)</f>
        <v>0</v>
      </c>
      <c r="J41" s="20">
        <v>0</v>
      </c>
      <c r="K41" s="20">
        <f>VLOOKUP(B41,[3]Brokers!$B$7:$R$60,17,0)</f>
        <v>0</v>
      </c>
      <c r="L41" s="21">
        <f>G41+H41+I41+J41+K41</f>
        <v>9814654.7799999993</v>
      </c>
      <c r="M41" s="21">
        <f>+VLOOKUP(B41,[1]Sheet1!$B$16:$N$67,12,0)+L41</f>
        <v>699692258.97000003</v>
      </c>
      <c r="N41" s="22">
        <f>M41/$M$68</f>
        <v>4.4065946375664575E-4</v>
      </c>
      <c r="O41" s="1"/>
    </row>
    <row r="42" spans="1:15" x14ac:dyDescent="0.25">
      <c r="A42" s="15">
        <f t="shared" si="0"/>
        <v>27</v>
      </c>
      <c r="B42" s="16" t="s">
        <v>67</v>
      </c>
      <c r="C42" s="17" t="s">
        <v>68</v>
      </c>
      <c r="D42" s="18" t="s">
        <v>19</v>
      </c>
      <c r="E42" s="19"/>
      <c r="F42" s="19"/>
      <c r="G42" s="20">
        <f>VLOOKUP(B42,[3]Brokers!$B$7:$H$60,7,0)</f>
        <v>0</v>
      </c>
      <c r="H42" s="20">
        <f>VLOOKUP(B42,[2]Brokers!$B$9:$AC$69,28,0)</f>
        <v>0</v>
      </c>
      <c r="I42" s="20">
        <f>VLOOKUP(B42,[3]Brokers!$B$7:$M$60,12,0)</f>
        <v>0</v>
      </c>
      <c r="J42" s="20">
        <v>0</v>
      </c>
      <c r="K42" s="20">
        <f>VLOOKUP(B42,[3]Brokers!$B$7:$R$60,17,0)</f>
        <v>0</v>
      </c>
      <c r="L42" s="21">
        <f>G42+H42+I42+J42+K42</f>
        <v>0</v>
      </c>
      <c r="M42" s="21">
        <f>+VLOOKUP(B42,[1]Sheet1!$B$16:$N$67,12,0)+L42</f>
        <v>483449167.94999999</v>
      </c>
      <c r="N42" s="22">
        <f>M42/$M$68</f>
        <v>3.0447164217030121E-4</v>
      </c>
      <c r="O42" s="1"/>
    </row>
    <row r="43" spans="1:15" x14ac:dyDescent="0.25">
      <c r="A43" s="15">
        <f t="shared" si="0"/>
        <v>28</v>
      </c>
      <c r="B43" s="16" t="s">
        <v>75</v>
      </c>
      <c r="C43" s="17" t="s">
        <v>75</v>
      </c>
      <c r="D43" s="18" t="s">
        <v>19</v>
      </c>
      <c r="E43" s="19"/>
      <c r="F43" s="19"/>
      <c r="G43" s="20">
        <f>VLOOKUP(B43,[3]Brokers!$B$7:$H$60,7,0)</f>
        <v>24791416.739999998</v>
      </c>
      <c r="H43" s="20">
        <f>VLOOKUP(B43,[2]Brokers!$B$9:$AC$69,28,0)</f>
        <v>0</v>
      </c>
      <c r="I43" s="20">
        <f>VLOOKUP(B43,[3]Brokers!$B$7:$M$60,12,0)</f>
        <v>0</v>
      </c>
      <c r="J43" s="20">
        <v>0</v>
      </c>
      <c r="K43" s="20">
        <f>VLOOKUP(B43,[3]Brokers!$B$7:$R$60,17,0)</f>
        <v>0</v>
      </c>
      <c r="L43" s="21">
        <f>G43+H43+I43+J43+K43</f>
        <v>24791416.739999998</v>
      </c>
      <c r="M43" s="21">
        <f>+VLOOKUP(B43,[1]Sheet1!$B$16:$N$67,12,0)+L43</f>
        <v>460043778.42000002</v>
      </c>
      <c r="N43" s="22">
        <f>M43/$M$68</f>
        <v>2.8973115266640431E-4</v>
      </c>
      <c r="O43" s="1"/>
    </row>
    <row r="44" spans="1:15" x14ac:dyDescent="0.25">
      <c r="A44" s="15">
        <f t="shared" si="0"/>
        <v>29</v>
      </c>
      <c r="B44" s="16" t="s">
        <v>73</v>
      </c>
      <c r="C44" s="17" t="s">
        <v>74</v>
      </c>
      <c r="D44" s="18" t="s">
        <v>19</v>
      </c>
      <c r="E44" s="19"/>
      <c r="F44" s="19"/>
      <c r="G44" s="20">
        <f>VLOOKUP(B44,[3]Brokers!$B$7:$H$60,7,0)</f>
        <v>3163488.63</v>
      </c>
      <c r="H44" s="20">
        <f>VLOOKUP(B44,[2]Brokers!$B$9:$AC$69,28,0)</f>
        <v>0</v>
      </c>
      <c r="I44" s="20">
        <f>VLOOKUP(B44,[3]Brokers!$B$7:$M$60,12,0)</f>
        <v>0</v>
      </c>
      <c r="J44" s="20">
        <v>0</v>
      </c>
      <c r="K44" s="20">
        <f>VLOOKUP(B44,[3]Brokers!$B$7:$R$60,17,0)</f>
        <v>0</v>
      </c>
      <c r="L44" s="21">
        <f>G44+H44+I44+J44+K44</f>
        <v>3163488.63</v>
      </c>
      <c r="M44" s="21">
        <f>+VLOOKUP(B44,[1]Sheet1!$B$16:$N$67,12,0)+L44</f>
        <v>448903002.83999991</v>
      </c>
      <c r="N44" s="22">
        <f>M44/$M$68</f>
        <v>2.8271479921961496E-4</v>
      </c>
      <c r="O44" s="1"/>
    </row>
    <row r="45" spans="1:15" x14ac:dyDescent="0.25">
      <c r="A45" s="15">
        <f t="shared" si="0"/>
        <v>30</v>
      </c>
      <c r="B45" s="16" t="s">
        <v>69</v>
      </c>
      <c r="C45" s="17" t="s">
        <v>70</v>
      </c>
      <c r="D45" s="18" t="s">
        <v>19</v>
      </c>
      <c r="E45" s="19"/>
      <c r="F45" s="18" t="s">
        <v>19</v>
      </c>
      <c r="G45" s="20">
        <f>VLOOKUP(B45,[3]Brokers!$B$7:$H$60,7,0)</f>
        <v>786933.5</v>
      </c>
      <c r="H45" s="20">
        <f>VLOOKUP(B45,[2]Brokers!$B$9:$AC$69,28,0)</f>
        <v>0</v>
      </c>
      <c r="I45" s="20">
        <f>VLOOKUP(B45,[3]Brokers!$B$7:$M$60,12,0)</f>
        <v>854691</v>
      </c>
      <c r="J45" s="20">
        <v>0</v>
      </c>
      <c r="K45" s="20">
        <f>VLOOKUP(B45,[3]Brokers!$B$7:$R$60,17,0)</f>
        <v>3729440</v>
      </c>
      <c r="L45" s="21">
        <f>G45+H45+I45+J45+K45</f>
        <v>5371064.5</v>
      </c>
      <c r="M45" s="21">
        <f>+VLOOKUP(B45,[1]Sheet1!$B$16:$N$67,12,0)+L45</f>
        <v>446418196.5</v>
      </c>
      <c r="N45" s="22">
        <f>M45/$M$68</f>
        <v>2.8114989205466312E-4</v>
      </c>
      <c r="O45" s="1"/>
    </row>
    <row r="46" spans="1:15" x14ac:dyDescent="0.25">
      <c r="A46" s="15">
        <f t="shared" si="0"/>
        <v>31</v>
      </c>
      <c r="B46" s="16" t="s">
        <v>71</v>
      </c>
      <c r="C46" s="17" t="s">
        <v>72</v>
      </c>
      <c r="D46" s="18" t="s">
        <v>19</v>
      </c>
      <c r="E46" s="19"/>
      <c r="F46" s="19"/>
      <c r="G46" s="20">
        <f>VLOOKUP(B46,[3]Brokers!$B$7:$H$60,7,0)</f>
        <v>29720</v>
      </c>
      <c r="H46" s="20">
        <f>VLOOKUP(B46,[2]Brokers!$B$9:$AC$69,28,0)</f>
        <v>0</v>
      </c>
      <c r="I46" s="20">
        <f>VLOOKUP(B46,[3]Brokers!$B$7:$M$60,12,0)</f>
        <v>0</v>
      </c>
      <c r="J46" s="20">
        <v>0</v>
      </c>
      <c r="K46" s="20">
        <f>VLOOKUP(B46,[3]Brokers!$B$7:$R$60,17,0)</f>
        <v>0</v>
      </c>
      <c r="L46" s="21">
        <f>G46+H46+I46+J46+K46</f>
        <v>29720</v>
      </c>
      <c r="M46" s="21">
        <f>+VLOOKUP(B46,[1]Sheet1!$B$16:$N$67,12,0)+L46</f>
        <v>438239718.31</v>
      </c>
      <c r="N46" s="22">
        <f>M46/$M$68</f>
        <v>2.7599916504954226E-4</v>
      </c>
      <c r="O46" s="1"/>
    </row>
    <row r="47" spans="1:15" x14ac:dyDescent="0.25">
      <c r="A47" s="15">
        <f t="shared" si="0"/>
        <v>32</v>
      </c>
      <c r="B47" s="16" t="s">
        <v>90</v>
      </c>
      <c r="C47" s="17" t="s">
        <v>91</v>
      </c>
      <c r="D47" s="18" t="s">
        <v>19</v>
      </c>
      <c r="E47" s="19"/>
      <c r="F47" s="19"/>
      <c r="G47" s="20">
        <f>VLOOKUP(B47,[3]Brokers!$B$7:$H$60,7,0)</f>
        <v>8698607</v>
      </c>
      <c r="H47" s="20">
        <f>VLOOKUP(B47,[2]Brokers!$B$9:$AC$69,28,0)</f>
        <v>0</v>
      </c>
      <c r="I47" s="20">
        <f>VLOOKUP(B47,[3]Brokers!$B$7:$M$60,12,0)</f>
        <v>0</v>
      </c>
      <c r="J47" s="20">
        <v>0</v>
      </c>
      <c r="K47" s="20">
        <f>VLOOKUP(B47,[3]Brokers!$B$7:$R$60,17,0)</f>
        <v>113998940</v>
      </c>
      <c r="L47" s="21">
        <f>G47+H47+I47+J47+K47</f>
        <v>122697547</v>
      </c>
      <c r="M47" s="21">
        <f>+VLOOKUP(B47,[1]Sheet1!$B$16:$N$67,12,0)+L47</f>
        <v>320428906.89999998</v>
      </c>
      <c r="N47" s="22">
        <f>M47/$M$68</f>
        <v>2.0180304766346748E-4</v>
      </c>
      <c r="O47" s="1"/>
    </row>
    <row r="48" spans="1:15" x14ac:dyDescent="0.25">
      <c r="A48" s="15">
        <f t="shared" si="0"/>
        <v>33</v>
      </c>
      <c r="B48" s="16" t="s">
        <v>78</v>
      </c>
      <c r="C48" s="17" t="s">
        <v>79</v>
      </c>
      <c r="D48" s="18" t="s">
        <v>19</v>
      </c>
      <c r="E48" s="19"/>
      <c r="F48" s="19"/>
      <c r="G48" s="20">
        <f>VLOOKUP(B48,[3]Brokers!$B$7:$H$60,7,0)</f>
        <v>40098510</v>
      </c>
      <c r="H48" s="20">
        <f>VLOOKUP(B48,[2]Brokers!$B$9:$AC$69,28,0)</f>
        <v>0</v>
      </c>
      <c r="I48" s="20">
        <f>VLOOKUP(B48,[3]Brokers!$B$7:$M$60,12,0)</f>
        <v>0</v>
      </c>
      <c r="J48" s="20">
        <v>0</v>
      </c>
      <c r="K48" s="20">
        <f>VLOOKUP(B48,[3]Brokers!$B$7:$R$60,17,0)</f>
        <v>4509395</v>
      </c>
      <c r="L48" s="21">
        <f>G48+H48+I48+J48+K48</f>
        <v>44607905</v>
      </c>
      <c r="M48" s="21">
        <f>+VLOOKUP(B48,[1]Sheet1!$B$16:$N$67,12,0)+L48</f>
        <v>308429472.33000004</v>
      </c>
      <c r="N48" s="22">
        <f>M48/$M$68</f>
        <v>1.9424591903268492E-4</v>
      </c>
    </row>
    <row r="49" spans="1:15" x14ac:dyDescent="0.25">
      <c r="A49" s="15">
        <f t="shared" si="0"/>
        <v>34</v>
      </c>
      <c r="B49" s="16" t="s">
        <v>86</v>
      </c>
      <c r="C49" s="17" t="s">
        <v>87</v>
      </c>
      <c r="D49" s="18" t="s">
        <v>19</v>
      </c>
      <c r="E49" s="19"/>
      <c r="F49" s="19"/>
      <c r="G49" s="20">
        <f>VLOOKUP(B49,[3]Brokers!$B$7:$H$60,7,0)</f>
        <v>4548546.34</v>
      </c>
      <c r="H49" s="20">
        <f>VLOOKUP(B49,[2]Brokers!$B$9:$AC$69,28,0)</f>
        <v>0</v>
      </c>
      <c r="I49" s="20">
        <f>VLOOKUP(B49,[3]Brokers!$B$7:$M$60,12,0)</f>
        <v>0</v>
      </c>
      <c r="J49" s="20">
        <v>0</v>
      </c>
      <c r="K49" s="20">
        <f>VLOOKUP(B49,[3]Brokers!$B$7:$R$60,17,0)</f>
        <v>3064400</v>
      </c>
      <c r="L49" s="21">
        <f>G49+H49+I49+J49+K49</f>
        <v>7612946.3399999999</v>
      </c>
      <c r="M49" s="21">
        <f>+VLOOKUP(B49,[1]Sheet1!$B$16:$N$67,12,0)+L49</f>
        <v>278189906.97999996</v>
      </c>
      <c r="N49" s="22">
        <f>M49/$M$68</f>
        <v>1.7520133124350313E-4</v>
      </c>
    </row>
    <row r="50" spans="1:15" s="24" customFormat="1" x14ac:dyDescent="0.25">
      <c r="A50" s="15">
        <f t="shared" si="0"/>
        <v>35</v>
      </c>
      <c r="B50" s="16" t="s">
        <v>105</v>
      </c>
      <c r="C50" s="17" t="s">
        <v>106</v>
      </c>
      <c r="D50" s="18" t="s">
        <v>19</v>
      </c>
      <c r="E50" s="19" t="s">
        <v>19</v>
      </c>
      <c r="F50" s="19"/>
      <c r="G50" s="20">
        <f>VLOOKUP(B50,[3]Brokers!$B$7:$H$60,7,0)</f>
        <v>47405090</v>
      </c>
      <c r="H50" s="20">
        <f>VLOOKUP(B50,[2]Brokers!$B$9:$AC$69,28,0)</f>
        <v>0</v>
      </c>
      <c r="I50" s="20">
        <f>VLOOKUP(B50,[3]Brokers!$B$7:$M$60,12,0)</f>
        <v>0</v>
      </c>
      <c r="J50" s="20">
        <v>0</v>
      </c>
      <c r="K50" s="20">
        <f>VLOOKUP(B50,[3]Brokers!$B$7:$R$60,17,0)</f>
        <v>0</v>
      </c>
      <c r="L50" s="21">
        <f>G50+H50+I50+J50+K50</f>
        <v>47405090</v>
      </c>
      <c r="M50" s="21">
        <f>+VLOOKUP(B50,[1]Sheet1!$B$16:$N$67,12,0)+L50</f>
        <v>249045070.80000001</v>
      </c>
      <c r="N50" s="22">
        <f>M50/$M$68</f>
        <v>1.5684619337009024E-4</v>
      </c>
      <c r="O50" s="23"/>
    </row>
    <row r="51" spans="1:15" x14ac:dyDescent="0.25">
      <c r="A51" s="15">
        <f t="shared" si="0"/>
        <v>36</v>
      </c>
      <c r="B51" s="16" t="s">
        <v>88</v>
      </c>
      <c r="C51" s="17" t="s">
        <v>89</v>
      </c>
      <c r="D51" s="18" t="s">
        <v>19</v>
      </c>
      <c r="E51" s="19"/>
      <c r="F51" s="19"/>
      <c r="G51" s="20">
        <f>VLOOKUP(B51,[3]Brokers!$B$7:$H$60,7,0)</f>
        <v>118666576.5</v>
      </c>
      <c r="H51" s="20">
        <f>VLOOKUP(B51,[2]Brokers!$B$9:$AC$69,28,0)</f>
        <v>0</v>
      </c>
      <c r="I51" s="20">
        <f>VLOOKUP(B51,[3]Brokers!$B$7:$M$60,12,0)</f>
        <v>0</v>
      </c>
      <c r="J51" s="20">
        <v>0</v>
      </c>
      <c r="K51" s="20">
        <f>VLOOKUP(B51,[3]Brokers!$B$7:$R$60,17,0)</f>
        <v>0</v>
      </c>
      <c r="L51" s="21">
        <f>G51+H51+I51+J51+K51</f>
        <v>118666576.5</v>
      </c>
      <c r="M51" s="21">
        <f>+VLOOKUP(B51,[1]Sheet1!$B$16:$N$67,12,0)+L51</f>
        <v>246999271.69999999</v>
      </c>
      <c r="N51" s="22">
        <f>M51/$M$68</f>
        <v>1.5555776874797577E-4</v>
      </c>
    </row>
    <row r="52" spans="1:15" x14ac:dyDescent="0.25">
      <c r="A52" s="15">
        <f t="shared" si="0"/>
        <v>37</v>
      </c>
      <c r="B52" s="16" t="s">
        <v>76</v>
      </c>
      <c r="C52" s="17" t="s">
        <v>77</v>
      </c>
      <c r="D52" s="18" t="s">
        <v>19</v>
      </c>
      <c r="E52" s="19"/>
      <c r="F52" s="19"/>
      <c r="G52" s="20">
        <f>VLOOKUP(B52,[3]Brokers!$B$7:$H$60,7,0)</f>
        <v>2247177</v>
      </c>
      <c r="H52" s="20">
        <f>VLOOKUP(B52,[2]Brokers!$B$9:$AC$69,28,0)</f>
        <v>0</v>
      </c>
      <c r="I52" s="20">
        <f>VLOOKUP(B52,[3]Brokers!$B$7:$M$60,12,0)</f>
        <v>0</v>
      </c>
      <c r="J52" s="20">
        <v>0</v>
      </c>
      <c r="K52" s="20">
        <f>VLOOKUP(B52,[3]Brokers!$B$7:$R$60,17,0)</f>
        <v>0</v>
      </c>
      <c r="L52" s="21">
        <f>G52+H52+I52+J52+K52</f>
        <v>2247177</v>
      </c>
      <c r="M52" s="21">
        <f>+VLOOKUP(B52,[1]Sheet1!$B$16:$N$67,12,0)+L52</f>
        <v>229521032.94999999</v>
      </c>
      <c r="N52" s="22">
        <f>M52/$M$68</f>
        <v>1.4455014187166377E-4</v>
      </c>
    </row>
    <row r="53" spans="1:15" x14ac:dyDescent="0.25">
      <c r="A53" s="15">
        <f t="shared" si="0"/>
        <v>38</v>
      </c>
      <c r="B53" s="16" t="s">
        <v>92</v>
      </c>
      <c r="C53" s="17" t="s">
        <v>93</v>
      </c>
      <c r="D53" s="18" t="s">
        <v>19</v>
      </c>
      <c r="E53" s="19" t="s">
        <v>19</v>
      </c>
      <c r="F53" s="19" t="s">
        <v>19</v>
      </c>
      <c r="G53" s="20">
        <f>VLOOKUP(B53,[3]Brokers!$B$7:$H$60,7,0)</f>
        <v>4189362.4000000004</v>
      </c>
      <c r="H53" s="20">
        <f>VLOOKUP(B53,[2]Brokers!$B$9:$AC$69,28,0)</f>
        <v>0</v>
      </c>
      <c r="I53" s="20">
        <f>VLOOKUP(B53,[3]Brokers!$B$7:$M$60,12,0)</f>
        <v>0</v>
      </c>
      <c r="J53" s="20">
        <v>0</v>
      </c>
      <c r="K53" s="20">
        <f>VLOOKUP(B53,[3]Brokers!$B$7:$R$60,17,0)</f>
        <v>0</v>
      </c>
      <c r="L53" s="21">
        <f>G53+H53+I53+J53+K53</f>
        <v>4189362.4000000004</v>
      </c>
      <c r="M53" s="21">
        <f>+VLOOKUP(B53,[1]Sheet1!$B$16:$N$67,12,0)+L53</f>
        <v>215688325.21000001</v>
      </c>
      <c r="N53" s="22">
        <f>M53/$M$68</f>
        <v>1.3583843540804813E-4</v>
      </c>
    </row>
    <row r="54" spans="1:15" x14ac:dyDescent="0.25">
      <c r="A54" s="15">
        <f t="shared" si="0"/>
        <v>39</v>
      </c>
      <c r="B54" s="16" t="s">
        <v>101</v>
      </c>
      <c r="C54" s="17" t="s">
        <v>102</v>
      </c>
      <c r="D54" s="18" t="s">
        <v>19</v>
      </c>
      <c r="E54" s="19"/>
      <c r="F54" s="19"/>
      <c r="G54" s="20">
        <f>VLOOKUP(B54,[3]Brokers!$B$7:$H$60,7,0)</f>
        <v>135000000</v>
      </c>
      <c r="H54" s="20">
        <f>VLOOKUP(B54,[2]Brokers!$B$9:$AC$69,28,0)</f>
        <v>0</v>
      </c>
      <c r="I54" s="20">
        <f>VLOOKUP(B54,[3]Brokers!$B$7:$M$60,12,0)</f>
        <v>0</v>
      </c>
      <c r="J54" s="20">
        <v>0</v>
      </c>
      <c r="K54" s="20">
        <f>VLOOKUP(B54,[3]Brokers!$B$7:$R$60,17,0)</f>
        <v>0</v>
      </c>
      <c r="L54" s="21">
        <f>G54+H54+I54+J54+K54</f>
        <v>135000000</v>
      </c>
      <c r="M54" s="21">
        <f>+VLOOKUP(B54,[1]Sheet1!$B$16:$N$67,12,0)+L54</f>
        <v>194305198.30000001</v>
      </c>
      <c r="N54" s="22">
        <f>M54/$M$68</f>
        <v>1.2237154747724295E-4</v>
      </c>
    </row>
    <row r="55" spans="1:15" x14ac:dyDescent="0.25">
      <c r="A55" s="15">
        <f t="shared" si="0"/>
        <v>40</v>
      </c>
      <c r="B55" s="16" t="s">
        <v>80</v>
      </c>
      <c r="C55" s="17" t="s">
        <v>81</v>
      </c>
      <c r="D55" s="18" t="s">
        <v>19</v>
      </c>
      <c r="E55" s="19"/>
      <c r="F55" s="19"/>
      <c r="G55" s="20">
        <f>VLOOKUP(B55,[3]Brokers!$B$7:$H$60,7,0)</f>
        <v>13325081.91</v>
      </c>
      <c r="H55" s="20">
        <f>VLOOKUP(B55,[2]Brokers!$B$9:$AC$69,28,0)</f>
        <v>0</v>
      </c>
      <c r="I55" s="20">
        <f>VLOOKUP(B55,[3]Brokers!$B$7:$M$60,12,0)</f>
        <v>0</v>
      </c>
      <c r="J55" s="20">
        <v>0</v>
      </c>
      <c r="K55" s="20">
        <f>VLOOKUP(B55,[3]Brokers!$B$7:$R$60,17,0)</f>
        <v>71720</v>
      </c>
      <c r="L55" s="21">
        <f>G55+H55+I55+J55+K55</f>
        <v>13396801.91</v>
      </c>
      <c r="M55" s="21">
        <f>+VLOOKUP(B55,[1]Sheet1!$B$16:$N$67,12,0)+L55</f>
        <v>193174367.82999998</v>
      </c>
      <c r="N55" s="22">
        <f>M55/$M$68</f>
        <v>1.2165936130950766E-4</v>
      </c>
    </row>
    <row r="56" spans="1:15" x14ac:dyDescent="0.25">
      <c r="A56" s="15">
        <f t="shared" si="0"/>
        <v>41</v>
      </c>
      <c r="B56" s="16" t="s">
        <v>82</v>
      </c>
      <c r="C56" s="17" t="s">
        <v>83</v>
      </c>
      <c r="D56" s="18" t="s">
        <v>19</v>
      </c>
      <c r="E56" s="19"/>
      <c r="F56" s="19"/>
      <c r="G56" s="20">
        <f>VLOOKUP(B56,[3]Brokers!$B$7:$H$60,7,0)</f>
        <v>8052146</v>
      </c>
      <c r="H56" s="20">
        <f>VLOOKUP(B56,[2]Brokers!$B$9:$AC$69,28,0)</f>
        <v>0</v>
      </c>
      <c r="I56" s="20">
        <f>VLOOKUP(B56,[3]Brokers!$B$7:$M$60,12,0)</f>
        <v>0</v>
      </c>
      <c r="J56" s="20">
        <v>0</v>
      </c>
      <c r="K56" s="20">
        <f>VLOOKUP(B56,[3]Brokers!$B$7:$R$60,17,0)</f>
        <v>305625</v>
      </c>
      <c r="L56" s="21">
        <f>G56+H56+I56+J56+K56</f>
        <v>8357771</v>
      </c>
      <c r="M56" s="21">
        <f>+VLOOKUP(B56,[1]Sheet1!$B$16:$N$67,12,0)+L56</f>
        <v>176622607.25</v>
      </c>
      <c r="N56" s="22">
        <f>M56/$M$68</f>
        <v>1.1123522148531117E-4</v>
      </c>
    </row>
    <row r="57" spans="1:15" x14ac:dyDescent="0.25">
      <c r="A57" s="15">
        <f t="shared" si="0"/>
        <v>42</v>
      </c>
      <c r="B57" s="16" t="s">
        <v>84</v>
      </c>
      <c r="C57" s="17" t="s">
        <v>85</v>
      </c>
      <c r="D57" s="18" t="s">
        <v>19</v>
      </c>
      <c r="E57" s="19"/>
      <c r="F57" s="19"/>
      <c r="G57" s="20">
        <f>VLOOKUP(B57,[3]Brokers!$B$7:$H$60,7,0)</f>
        <v>5591650.7999999998</v>
      </c>
      <c r="H57" s="20">
        <f>VLOOKUP(B57,[2]Brokers!$B$9:$AC$69,28,0)</f>
        <v>0</v>
      </c>
      <c r="I57" s="20">
        <f>VLOOKUP(B57,[3]Brokers!$B$7:$M$60,12,0)</f>
        <v>0</v>
      </c>
      <c r="J57" s="20">
        <v>0</v>
      </c>
      <c r="K57" s="20">
        <f>VLOOKUP(B57,[3]Brokers!$B$7:$R$60,17,0)</f>
        <v>0</v>
      </c>
      <c r="L57" s="21">
        <f>G57+H57+I57+J57+K57</f>
        <v>5591650.7999999998</v>
      </c>
      <c r="M57" s="21">
        <f>+VLOOKUP(B57,[1]Sheet1!$B$16:$N$67,12,0)+L57</f>
        <v>141658886.70000002</v>
      </c>
      <c r="N57" s="22">
        <f>M57/$M$68</f>
        <v>8.9215406129370807E-5</v>
      </c>
    </row>
    <row r="58" spans="1:15" x14ac:dyDescent="0.25">
      <c r="A58" s="15">
        <f t="shared" si="0"/>
        <v>43</v>
      </c>
      <c r="B58" s="16" t="s">
        <v>103</v>
      </c>
      <c r="C58" s="17" t="s">
        <v>104</v>
      </c>
      <c r="D58" s="18" t="s">
        <v>19</v>
      </c>
      <c r="E58" s="19" t="s">
        <v>19</v>
      </c>
      <c r="F58" s="19" t="s">
        <v>19</v>
      </c>
      <c r="G58" s="20">
        <f>VLOOKUP(B58,[3]Brokers!$B$7:$H$60,7,0)</f>
        <v>36297704.789999999</v>
      </c>
      <c r="H58" s="20">
        <f>VLOOKUP(B58,[2]Brokers!$B$9:$AC$69,28,0)</f>
        <v>0</v>
      </c>
      <c r="I58" s="20">
        <f>VLOOKUP(B58,[3]Brokers!$B$7:$M$60,12,0)</f>
        <v>0</v>
      </c>
      <c r="J58" s="20">
        <v>0</v>
      </c>
      <c r="K58" s="20">
        <f>VLOOKUP(B58,[3]Brokers!$B$7:$R$60,17,0)</f>
        <v>0</v>
      </c>
      <c r="L58" s="21">
        <f>G58+H58+I58+J58+K58</f>
        <v>36297704.789999999</v>
      </c>
      <c r="M58" s="21">
        <f>+VLOOKUP(B58,[1]Sheet1!$B$16:$N$67,12,0)+L58</f>
        <v>102836097.16999999</v>
      </c>
      <c r="N58" s="22">
        <f>M58/$M$68</f>
        <v>6.4765186198381916E-5</v>
      </c>
    </row>
    <row r="59" spans="1:15" x14ac:dyDescent="0.25">
      <c r="A59" s="15">
        <f t="shared" si="0"/>
        <v>44</v>
      </c>
      <c r="B59" s="16" t="s">
        <v>94</v>
      </c>
      <c r="C59" s="17" t="s">
        <v>95</v>
      </c>
      <c r="D59" s="18" t="s">
        <v>19</v>
      </c>
      <c r="E59" s="19"/>
      <c r="F59" s="19"/>
      <c r="G59" s="20">
        <f>VLOOKUP(B59,[3]Brokers!$B$7:$H$60,7,0)</f>
        <v>519400</v>
      </c>
      <c r="H59" s="20">
        <f>VLOOKUP(B59,[2]Brokers!$B$9:$AC$69,28,0)</f>
        <v>0</v>
      </c>
      <c r="I59" s="20">
        <f>VLOOKUP(B59,[3]Brokers!$B$7:$M$60,12,0)</f>
        <v>0</v>
      </c>
      <c r="J59" s="20">
        <v>0</v>
      </c>
      <c r="K59" s="20">
        <f>VLOOKUP(B59,[3]Brokers!$B$7:$R$60,17,0)</f>
        <v>0</v>
      </c>
      <c r="L59" s="21">
        <f>G59+H59+I59+J59+K59</f>
        <v>519400</v>
      </c>
      <c r="M59" s="21">
        <f>+VLOOKUP(B59,[1]Sheet1!$B$16:$N$67,12,0)+L59</f>
        <v>90234296</v>
      </c>
      <c r="N59" s="22">
        <f>M59/$M$68</f>
        <v>5.6828692868993576E-5</v>
      </c>
    </row>
    <row r="60" spans="1:15" x14ac:dyDescent="0.25">
      <c r="A60" s="15">
        <f t="shared" si="0"/>
        <v>45</v>
      </c>
      <c r="B60" s="16" t="s">
        <v>96</v>
      </c>
      <c r="C60" s="17" t="s">
        <v>97</v>
      </c>
      <c r="D60" s="18" t="s">
        <v>19</v>
      </c>
      <c r="E60" s="19"/>
      <c r="F60" s="19"/>
      <c r="G60" s="20">
        <f>VLOOKUP(B60,[3]Brokers!$B$7:$H$60,7,0)</f>
        <v>0</v>
      </c>
      <c r="H60" s="20">
        <f>VLOOKUP(B60,[2]Brokers!$B$9:$AC$69,28,0)</f>
        <v>0</v>
      </c>
      <c r="I60" s="20">
        <f>VLOOKUP(B60,[3]Brokers!$B$7:$M$60,12,0)</f>
        <v>0</v>
      </c>
      <c r="J60" s="20">
        <v>0</v>
      </c>
      <c r="K60" s="20">
        <f>VLOOKUP(B60,[3]Brokers!$B$7:$R$60,17,0)</f>
        <v>0</v>
      </c>
      <c r="L60" s="21">
        <f>G60+H60+I60+J60+K60</f>
        <v>0</v>
      </c>
      <c r="M60" s="21">
        <f>+VLOOKUP(B60,[1]Sheet1!$B$16:$N$67,12,0)+L60</f>
        <v>84912886</v>
      </c>
      <c r="N60" s="22">
        <f>M60/$M$68</f>
        <v>5.3477319966167456E-5</v>
      </c>
    </row>
    <row r="61" spans="1:15" x14ac:dyDescent="0.25">
      <c r="A61" s="15">
        <f t="shared" si="0"/>
        <v>46</v>
      </c>
      <c r="B61" s="16" t="s">
        <v>98</v>
      </c>
      <c r="C61" s="17" t="s">
        <v>99</v>
      </c>
      <c r="D61" s="18" t="s">
        <v>19</v>
      </c>
      <c r="E61" s="19"/>
      <c r="F61" s="19"/>
      <c r="G61" s="20">
        <f>VLOOKUP(B61,[3]Brokers!$B$7:$H$60,7,0)</f>
        <v>0</v>
      </c>
      <c r="H61" s="20">
        <f>VLOOKUP(B61,[2]Brokers!$B$9:$AC$69,28,0)</f>
        <v>0</v>
      </c>
      <c r="I61" s="20">
        <f>VLOOKUP(B61,[3]Brokers!$B$7:$M$60,12,0)</f>
        <v>0</v>
      </c>
      <c r="J61" s="20">
        <v>0</v>
      </c>
      <c r="K61" s="20">
        <f>VLOOKUP(B61,[3]Brokers!$B$7:$R$60,17,0)</f>
        <v>0</v>
      </c>
      <c r="L61" s="21">
        <f>G61+H61+I61+J61+K61</f>
        <v>0</v>
      </c>
      <c r="M61" s="21">
        <f>+VLOOKUP(B61,[1]Sheet1!$B$16:$N$67,12,0)+L61</f>
        <v>79333334.980000004</v>
      </c>
      <c r="N61" s="22">
        <f>M61/$M$68</f>
        <v>4.9963372328536867E-5</v>
      </c>
    </row>
    <row r="62" spans="1:15" x14ac:dyDescent="0.25">
      <c r="A62" s="15">
        <f t="shared" si="0"/>
        <v>47</v>
      </c>
      <c r="B62" s="16" t="s">
        <v>100</v>
      </c>
      <c r="C62" s="17" t="s">
        <v>100</v>
      </c>
      <c r="D62" s="18" t="s">
        <v>19</v>
      </c>
      <c r="E62" s="19"/>
      <c r="F62" s="19"/>
      <c r="G62" s="20">
        <f>VLOOKUP(B62,[3]Brokers!$B$7:$H$60,7,0)</f>
        <v>0</v>
      </c>
      <c r="H62" s="20">
        <f>VLOOKUP(B62,[2]Brokers!$B$9:$AC$69,28,0)</f>
        <v>0</v>
      </c>
      <c r="I62" s="20">
        <f>VLOOKUP(B62,[3]Brokers!$B$7:$M$60,12,0)</f>
        <v>0</v>
      </c>
      <c r="J62" s="20">
        <v>0</v>
      </c>
      <c r="K62" s="20">
        <f>VLOOKUP(B62,[3]Brokers!$B$7:$R$60,17,0)</f>
        <v>0</v>
      </c>
      <c r="L62" s="21">
        <f>G62+H62+I62+J62+K62</f>
        <v>0</v>
      </c>
      <c r="M62" s="21">
        <f>+VLOOKUP(B62,[1]Sheet1!$B$16:$N$67,12,0)+L62</f>
        <v>60527000</v>
      </c>
      <c r="N62" s="22">
        <f>M62/$M$68</f>
        <v>3.8119323203691579E-5</v>
      </c>
    </row>
    <row r="63" spans="1:15" x14ac:dyDescent="0.25">
      <c r="A63" s="15">
        <f t="shared" si="0"/>
        <v>48</v>
      </c>
      <c r="B63" s="16" t="s">
        <v>107</v>
      </c>
      <c r="C63" s="17" t="s">
        <v>108</v>
      </c>
      <c r="D63" s="18" t="s">
        <v>19</v>
      </c>
      <c r="E63" s="19"/>
      <c r="F63" s="19"/>
      <c r="G63" s="20">
        <f>VLOOKUP(B63,[3]Brokers!$B$7:$H$60,7,0)</f>
        <v>0</v>
      </c>
      <c r="H63" s="20">
        <f>VLOOKUP(B63,[2]Brokers!$B$9:$AC$69,28,0)</f>
        <v>0</v>
      </c>
      <c r="I63" s="20">
        <f>VLOOKUP(B63,[3]Brokers!$B$7:$M$60,12,0)</f>
        <v>0</v>
      </c>
      <c r="J63" s="20">
        <v>0</v>
      </c>
      <c r="K63" s="20">
        <f>VLOOKUP(B63,[3]Brokers!$B$7:$R$60,17,0)</f>
        <v>0</v>
      </c>
      <c r="L63" s="21">
        <f>G63+H63+I63+J63+K63</f>
        <v>0</v>
      </c>
      <c r="M63" s="21">
        <f>+VLOOKUP(B63,[1]Sheet1!$B$16:$N$67,12,0)+L63</f>
        <v>13457687.859999999</v>
      </c>
      <c r="N63" s="22">
        <f>M63/$M$68</f>
        <v>8.4755225454712175E-6</v>
      </c>
    </row>
    <row r="64" spans="1:15" x14ac:dyDescent="0.25">
      <c r="A64" s="15">
        <f t="shared" si="0"/>
        <v>49</v>
      </c>
      <c r="B64" s="16" t="s">
        <v>112</v>
      </c>
      <c r="C64" s="17" t="s">
        <v>113</v>
      </c>
      <c r="D64" s="18" t="s">
        <v>19</v>
      </c>
      <c r="E64" s="19"/>
      <c r="F64" s="19"/>
      <c r="G64" s="20">
        <f>VLOOKUP(B64,[3]Brokers!$B$7:$H$60,7,0)</f>
        <v>9081364</v>
      </c>
      <c r="H64" s="20">
        <f>VLOOKUP(B64,[2]Brokers!$B$9:$AC$69,28,0)</f>
        <v>0</v>
      </c>
      <c r="I64" s="20">
        <f>VLOOKUP(B64,[3]Brokers!$B$7:$M$60,12,0)</f>
        <v>0</v>
      </c>
      <c r="J64" s="20">
        <v>0</v>
      </c>
      <c r="K64" s="20">
        <f>VLOOKUP(B64,[3]Brokers!$B$7:$R$60,17,0)</f>
        <v>0</v>
      </c>
      <c r="L64" s="21">
        <f>G64+H64+I64+J64+K64</f>
        <v>9081364</v>
      </c>
      <c r="M64" s="21">
        <f>+VLOOKUP(B64,[1]Sheet1!$B$16:$N$67,12,0)+L64</f>
        <v>13136107</v>
      </c>
      <c r="N64" s="22">
        <f>M64/$M$68</f>
        <v>8.2729940088105374E-6</v>
      </c>
    </row>
    <row r="65" spans="1:15" x14ac:dyDescent="0.25">
      <c r="A65" s="15">
        <f t="shared" si="0"/>
        <v>50</v>
      </c>
      <c r="B65" s="16" t="s">
        <v>109</v>
      </c>
      <c r="C65" s="17" t="s">
        <v>110</v>
      </c>
      <c r="D65" s="18" t="s">
        <v>19</v>
      </c>
      <c r="E65" s="19"/>
      <c r="F65" s="19"/>
      <c r="G65" s="20">
        <f>VLOOKUP(B65,[3]Brokers!$B$7:$H$60,7,0)</f>
        <v>2135527.2999999998</v>
      </c>
      <c r="H65" s="20">
        <f>VLOOKUP(B65,[2]Brokers!$B$9:$AC$69,28,0)</f>
        <v>0</v>
      </c>
      <c r="I65" s="20">
        <f>VLOOKUP(B65,[3]Brokers!$B$7:$M$60,12,0)</f>
        <v>0</v>
      </c>
      <c r="J65" s="20">
        <v>0</v>
      </c>
      <c r="K65" s="20">
        <f>VLOOKUP(B65,[3]Brokers!$B$7:$R$60,17,0)</f>
        <v>0</v>
      </c>
      <c r="L65" s="21">
        <f>G65+H65+I65+J65+K65</f>
        <v>2135527.2999999998</v>
      </c>
      <c r="M65" s="21">
        <f>+VLOOKUP(B65,[1]Sheet1!$B$16:$N$67,12,0)+L65</f>
        <v>12186529.890000001</v>
      </c>
      <c r="N65" s="22">
        <f>M65/$M$68</f>
        <v>7.6749594661615143E-6</v>
      </c>
    </row>
    <row r="66" spans="1:15" x14ac:dyDescent="0.25">
      <c r="A66" s="15">
        <f t="shared" si="0"/>
        <v>51</v>
      </c>
      <c r="B66" s="16" t="s">
        <v>111</v>
      </c>
      <c r="C66" s="17" t="s">
        <v>111</v>
      </c>
      <c r="D66" s="18" t="s">
        <v>19</v>
      </c>
      <c r="E66" s="18"/>
      <c r="F66" s="19"/>
      <c r="G66" s="20">
        <f>VLOOKUP(B66,[3]Brokers!$B$7:$H$60,7,0)</f>
        <v>0</v>
      </c>
      <c r="H66" s="20">
        <f>VLOOKUP(B66,[2]Brokers!$B$9:$AC$69,28,0)</f>
        <v>0</v>
      </c>
      <c r="I66" s="20">
        <f>VLOOKUP(B66,[3]Brokers!$B$7:$M$60,12,0)</f>
        <v>0</v>
      </c>
      <c r="J66" s="20">
        <v>0</v>
      </c>
      <c r="K66" s="20">
        <f>VLOOKUP(B66,[3]Brokers!$B$7:$R$60,17,0)</f>
        <v>0</v>
      </c>
      <c r="L66" s="21">
        <f>G66+H66+I66+J66+K66</f>
        <v>0</v>
      </c>
      <c r="M66" s="21">
        <f>+VLOOKUP(B66,[1]Sheet1!$B$16:$N$67,12,0)+L66</f>
        <v>3000000</v>
      </c>
      <c r="N66" s="22">
        <f>M66/$M$68</f>
        <v>1.8893711832913366E-6</v>
      </c>
    </row>
    <row r="67" spans="1:15" x14ac:dyDescent="0.25">
      <c r="A67" s="15">
        <f t="shared" si="0"/>
        <v>52</v>
      </c>
      <c r="B67" s="16" t="s">
        <v>114</v>
      </c>
      <c r="C67" s="17" t="s">
        <v>115</v>
      </c>
      <c r="D67" s="18" t="s">
        <v>19</v>
      </c>
      <c r="E67" s="19"/>
      <c r="F67" s="19"/>
      <c r="G67" s="20">
        <f>VLOOKUP(B67,[3]Brokers!$B$7:$H$60,7,0)</f>
        <v>0</v>
      </c>
      <c r="H67" s="20">
        <f>VLOOKUP(B67,[2]Brokers!$B$9:$AC$69,28,0)</f>
        <v>0</v>
      </c>
      <c r="I67" s="20">
        <f>VLOOKUP(B67,[3]Brokers!$B$7:$M$60,12,0)</f>
        <v>0</v>
      </c>
      <c r="J67" s="20">
        <v>0</v>
      </c>
      <c r="K67" s="20">
        <f>VLOOKUP(B67,[3]Brokers!$B$7:$R$60,17,0)</f>
        <v>0</v>
      </c>
      <c r="L67" s="21">
        <f>G67+H67+I67+J67+K67</f>
        <v>0</v>
      </c>
      <c r="M67" s="21">
        <f>+VLOOKUP(B67,[1]Sheet1!$B$16:$N$67,12,0)+L67</f>
        <v>0</v>
      </c>
      <c r="N67" s="22">
        <f>M67/$M$68</f>
        <v>0</v>
      </c>
    </row>
    <row r="68" spans="1:15" ht="16.5" thickBot="1" x14ac:dyDescent="0.3">
      <c r="A68" s="35" t="s">
        <v>116</v>
      </c>
      <c r="B68" s="36"/>
      <c r="C68" s="37"/>
      <c r="D68" s="25">
        <f>COUNTA(D16:D67)</f>
        <v>52</v>
      </c>
      <c r="E68" s="25">
        <f>COUNTA(E16:E67)</f>
        <v>17</v>
      </c>
      <c r="F68" s="25">
        <f>COUNTA(F16:F67)</f>
        <v>13</v>
      </c>
      <c r="G68" s="26">
        <f t="shared" ref="G68:N68" si="1">SUM(G16:G67)</f>
        <v>22728537867.62001</v>
      </c>
      <c r="H68" s="26">
        <f t="shared" si="1"/>
        <v>0</v>
      </c>
      <c r="I68" s="26">
        <f t="shared" si="1"/>
        <v>609580275.32000005</v>
      </c>
      <c r="J68" s="26">
        <f t="shared" si="1"/>
        <v>0</v>
      </c>
      <c r="K68" s="26">
        <f t="shared" si="1"/>
        <v>28499999060</v>
      </c>
      <c r="L68" s="26">
        <f t="shared" si="1"/>
        <v>51838117202.939995</v>
      </c>
      <c r="M68" s="26">
        <f t="shared" si="1"/>
        <v>1587829869816.2197</v>
      </c>
      <c r="N68" s="27">
        <f t="shared" si="1"/>
        <v>1.0000000000000002</v>
      </c>
      <c r="O68" s="28"/>
    </row>
    <row r="69" spans="1:15" x14ac:dyDescent="0.25">
      <c r="K69" s="29"/>
      <c r="L69" s="30"/>
      <c r="N69" s="29"/>
      <c r="O69" s="28"/>
    </row>
    <row r="70" spans="1:15" x14ac:dyDescent="0.25">
      <c r="B70" s="38" t="s">
        <v>117</v>
      </c>
      <c r="C70" s="38"/>
      <c r="D70" s="31"/>
      <c r="E70" s="31"/>
      <c r="F70" s="31"/>
      <c r="H70" s="32"/>
      <c r="K70" s="29"/>
      <c r="L70" s="29"/>
      <c r="O70" s="28"/>
    </row>
    <row r="71" spans="1:15" x14ac:dyDescent="0.25">
      <c r="C71" s="33"/>
      <c r="D71" s="33"/>
      <c r="E71" s="33"/>
      <c r="F71" s="33"/>
      <c r="O71" s="28"/>
    </row>
    <row r="72" spans="1:15" x14ac:dyDescent="0.25">
      <c r="O72" s="28"/>
    </row>
    <row r="73" spans="1:15" x14ac:dyDescent="0.25">
      <c r="O73" s="28"/>
    </row>
  </sheetData>
  <sortState ref="B16:N67">
    <sortCondition descending="1" ref="M16:M67"/>
  </sortState>
  <mergeCells count="15">
    <mergeCell ref="A68:C68"/>
    <mergeCell ref="B70:C70"/>
    <mergeCell ref="D9:J9"/>
    <mergeCell ref="M11:N11"/>
    <mergeCell ref="A12:A15"/>
    <mergeCell ref="B12:B15"/>
    <mergeCell ref="C12:C15"/>
    <mergeCell ref="D12:F14"/>
    <mergeCell ref="G12:L13"/>
    <mergeCell ref="M12:N13"/>
    <mergeCell ref="G14:I14"/>
    <mergeCell ref="J14:K14"/>
    <mergeCell ref="L14:L15"/>
    <mergeCell ref="M14:M15"/>
    <mergeCell ref="N14:N15"/>
  </mergeCells>
  <pageMargins left="0.7" right="0.7" top="0.75" bottom="0.75" header="0.3" footer="0.3"/>
  <pageSetup paperSize="9" scale="24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Ulziibat</dc:creator>
  <cp:lastModifiedBy>Ариунсанаа . С</cp:lastModifiedBy>
  <cp:lastPrinted>2021-10-08T06:50:04Z</cp:lastPrinted>
  <dcterms:created xsi:type="dcterms:W3CDTF">2021-09-07T07:47:52Z</dcterms:created>
  <dcterms:modified xsi:type="dcterms:W3CDTF">2021-11-10T07:23:03Z</dcterms:modified>
</cp:coreProperties>
</file>