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665" yWindow="240" windowWidth="10890" windowHeight="98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<sst xmlns="http://schemas.openxmlformats.org/spreadsheetml/2006/main" count="228" uniqueCount="139">
  <si>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</si>
  <si>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</si>
  <si>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</si>
  <si>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</si>
  <si>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</si>
  <si>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</si>
  <si>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</si>
  <si>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</si>
  <si>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</si>
  <si>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</si>
  <si>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</si>
  <si>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</si>
  <si>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</si>
  <si>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</si>
  <si>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</si>
  <si>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</si>
  <si>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</si>
  <si>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</si>
  <si>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</si>
  <si>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</si>
  <si>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</si>
  <si>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</si>
  <si>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</si>
  <si>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</si>
  <si>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</si>
  <si>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</si>
  <si>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</si>
  <si>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</si>
  <si>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</si>
  <si>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</si>
  <si>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</si>
  <si>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</si>
  <si>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</si>
  <si>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</si>
  <si>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</si>
  <si>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</si>
  <si>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</si>
  <si>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</si>
  <si>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</si>
  <si>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</si>
  <si>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</si>
  <si>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</si>
  <si>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</si>
  <si>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</si>
  <si>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</si>
  <si>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</si>
  <si>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</si>
  <si>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</si>
  <si>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</si>
  <si>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</si>
  <si>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</si>
  <si>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</si>
  <si>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</si>
  <si>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</si>
  <si>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</si>
  <si>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</si>
  <si>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</si>
  <si>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</si>
  <si>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</si>
  <si>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</si>
  <si>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</si>
  <si>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</si>
  <si>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</si>
  <si>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</si>
  <si>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</si>
  <si>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</si>
  <si>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</si>
  <si>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</si>
  <si>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</si>
  <si>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</si>
  <si>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</si>
  <si>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</si>
  <si>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</si>
  <si>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</si>
  <si>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</si>
  <si>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</si>
  <si>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</si>
  <si>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</si>
  <si>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</si>
  <si>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</si>
  <si>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</si>
  <si>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</si>
  <si>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</si>
  <si>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</si>
  <si>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</si>
  <si>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</si>
  <si>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</si>
  <si>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</si>
  <si>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</si>
  <si>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</si>
  <si>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</si>
  <si>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</si>
  <si>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</si>
  <si>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</si>
  <si>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</si>
  <si>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</si>
  <si>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</si>
  <si>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</si>
  <si>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</si>
  <si>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</si>
  <si>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</si>
  <si>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</si>
  <si>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</si>
  <si>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</si>
  <si>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</si>
  <si>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</si>
  <si>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</si>
  <si>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</si>
  <si>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</si>
  <si>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</si>
  <si>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</si>
  <si>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</si>
  <si>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</si>
  <si>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</si>
  <si>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</si>
  <si>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</si>
  <si>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</si>
  <si>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</si>
  <si>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</si>
  <si>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</si>
  <si>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</si>
  <si>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</si>
  <si>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</si>
  <si>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</si>
  <si>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</si>
  <si>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</si>
  <si>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</si>
  <si>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</si>
  <si>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</si>
  <si>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</si>
  <si>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</si>
  <si>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</si>
  <si>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</si>
  <si>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</si>
  <si>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</si>
  <si>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</si>
  <si>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 xml:space="preserve">2018 оны 07 дугаар сарын 30-ны байдлаар </t>
  </si>
  <si>
    <t>7-р сарын арилжааны дүн</t>
  </si>
  <si>
    <t>"АПЕКС КАПИТАЛ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</si>
</sst>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165" fontId="2" fillId="4" borderId="4" xfId="15" applyNumberFormat="1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5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881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162950</v>
          </cell>
          <cell r="Y11">
            <v>71120900</v>
          </cell>
          <cell r="Z11">
            <v>101589077.4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224719</v>
          </cell>
          <cell r="Y12">
            <v>80221913.84</v>
          </cell>
          <cell r="Z12">
            <v>2563138678.6800003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856</v>
          </cell>
          <cell r="Y13">
            <v>1223632</v>
          </cell>
          <cell r="Z13">
            <v>12949582.5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92873</v>
          </cell>
          <cell r="Y14">
            <v>7607952.5</v>
          </cell>
          <cell r="Z14">
            <v>845834252.01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  <cell r="X16">
            <v>12109215</v>
          </cell>
          <cell r="Y16">
            <v>2573352069</v>
          </cell>
          <cell r="Z16">
            <v>23504232984.85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44103</v>
          </cell>
          <cell r="Y19">
            <v>26307345.5</v>
          </cell>
          <cell r="Z19">
            <v>1287772803.5699997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9646</v>
          </cell>
          <cell r="Y20">
            <v>3884916.07</v>
          </cell>
          <cell r="Z20">
            <v>71943774.23999998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22226</v>
          </cell>
          <cell r="Y21">
            <v>3196246</v>
          </cell>
          <cell r="Z21">
            <v>118148196.91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1540984</v>
          </cell>
          <cell r="Y22">
            <v>312973176.9</v>
          </cell>
          <cell r="Z22">
            <v>12587858328.109999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  <cell r="X23">
            <v>10976201</v>
          </cell>
          <cell r="Y23">
            <v>2598448012.6</v>
          </cell>
          <cell r="Z23">
            <v>43850638045.63999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36222</v>
          </cell>
          <cell r="Y26">
            <v>3659844.5</v>
          </cell>
          <cell r="Z26">
            <v>7793812986.740001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24711</v>
          </cell>
          <cell r="Y28">
            <v>11320073</v>
          </cell>
          <cell r="Z28">
            <v>306768568.84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60679</v>
          </cell>
          <cell r="Y29">
            <v>14076563.2</v>
          </cell>
          <cell r="Z29">
            <v>634342677.77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  <cell r="X34">
            <v>1279886</v>
          </cell>
          <cell r="Y34">
            <v>307164116.3</v>
          </cell>
          <cell r="Z34">
            <v>17322212865.199997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20908</v>
          </cell>
          <cell r="Y36">
            <v>6948159.2</v>
          </cell>
          <cell r="Z36">
            <v>240881713.57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  <cell r="X37">
            <v>3070796</v>
          </cell>
          <cell r="Y37">
            <v>818446745.6</v>
          </cell>
          <cell r="Z37">
            <v>7114290037.190001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20648</v>
          </cell>
          <cell r="Y38">
            <v>25362910</v>
          </cell>
          <cell r="Z38">
            <v>703321774.3399999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110177</v>
          </cell>
          <cell r="Y40">
            <v>44508252</v>
          </cell>
          <cell r="Z40">
            <v>221773938.45999998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41854</v>
          </cell>
          <cell r="Y42">
            <v>3709607</v>
          </cell>
          <cell r="Z42">
            <v>430670672.31000006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10037</v>
          </cell>
          <cell r="Y43">
            <v>6509526.5</v>
          </cell>
          <cell r="Z43">
            <v>241190652.36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3</v>
          </cell>
          <cell r="Y44">
            <v>1845</v>
          </cell>
          <cell r="Z44">
            <v>196620344.95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6500</v>
          </cell>
          <cell r="Y45">
            <v>481050</v>
          </cell>
          <cell r="Z45">
            <v>62158762.97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1460697</v>
          </cell>
          <cell r="Y46">
            <v>745072853.7</v>
          </cell>
          <cell r="Z46">
            <v>3671861236.950001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265</v>
          </cell>
          <cell r="Y47">
            <v>107000</v>
          </cell>
          <cell r="Z47">
            <v>12217185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13246</v>
          </cell>
          <cell r="Y48">
            <v>2542831</v>
          </cell>
          <cell r="Z48">
            <v>120621484.14000002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91985</v>
          </cell>
          <cell r="Y49">
            <v>34671552.4</v>
          </cell>
          <cell r="Z49">
            <v>702557903.4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960406</v>
          </cell>
          <cell r="Y51">
            <v>151929601.17000002</v>
          </cell>
          <cell r="Z51">
            <v>25556545638.260002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5400</v>
          </cell>
          <cell r="Y52">
            <v>1808190</v>
          </cell>
          <cell r="Z52">
            <v>77441983.77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33073</v>
          </cell>
          <cell r="Y54">
            <v>17633816</v>
          </cell>
          <cell r="Z54">
            <v>576253991.7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4547</v>
          </cell>
          <cell r="Y55">
            <v>2682730</v>
          </cell>
          <cell r="Z55">
            <v>48444360.419999994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16884</v>
          </cell>
          <cell r="Y57">
            <v>3270275</v>
          </cell>
          <cell r="Z57">
            <v>6259955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1425396</v>
          </cell>
          <cell r="Y58">
            <v>211722292.57</v>
          </cell>
          <cell r="Z58">
            <v>4283785353.3399997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18586</v>
          </cell>
          <cell r="Y59">
            <v>33574910</v>
          </cell>
          <cell r="Z59">
            <v>341003658.91999996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9238</v>
          </cell>
          <cell r="Y60">
            <v>9178750</v>
          </cell>
          <cell r="Z60">
            <v>504820250.98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2126053</v>
          </cell>
          <cell r="Y61">
            <v>365514032.7</v>
          </cell>
          <cell r="Z61">
            <v>4851904018.419999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1071</v>
          </cell>
          <cell r="Y62">
            <v>2343250</v>
          </cell>
          <cell r="Z62">
            <v>312086473.32000005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127842</v>
          </cell>
          <cell r="Y63">
            <v>81694219.69</v>
          </cell>
          <cell r="Z63">
            <v>633540009.75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9432</v>
          </cell>
          <cell r="Y64">
            <v>10864921</v>
          </cell>
          <cell r="Z64">
            <v>141750464.82999998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203899</v>
          </cell>
          <cell r="Y67">
            <v>36278047.78</v>
          </cell>
          <cell r="Z67">
            <v>501444898.46000004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E28" activePane="bottomRight" state="frozen"/>
      <selection pane="topRight" activeCell="D1" sqref="D1"/>
      <selection pane="bottomLeft" activeCell="A16" sqref="A16"/>
      <selection pane="bottomRight" activeCell="C33" sqref="C3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0.421875" style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2" t="s">
        <v>0</v>
      </c>
      <c r="E9" s="42"/>
      <c r="F9" s="42"/>
      <c r="G9" s="42"/>
      <c r="H9" s="42"/>
      <c r="I9" s="42"/>
      <c r="J9" s="42"/>
      <c r="K9" s="42"/>
      <c r="L9" s="42"/>
      <c r="M9" s="9"/>
      <c r="N9" s="9"/>
      <c r="O9" s="9"/>
    </row>
    <row r="10" ht="15.75"/>
    <row r="11" spans="12:15" ht="15" customHeight="1" thickBot="1">
      <c r="L11" s="43" t="s">
        <v>136</v>
      </c>
      <c r="M11" s="43"/>
      <c r="N11" s="43"/>
      <c r="O11" s="43"/>
    </row>
    <row r="12" spans="1:15" ht="14.45" customHeight="1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48" t="s">
        <v>137</v>
      </c>
      <c r="H12" s="48"/>
      <c r="I12" s="48"/>
      <c r="J12" s="48"/>
      <c r="K12" s="48"/>
      <c r="L12" s="48"/>
      <c r="M12" s="48"/>
      <c r="N12" s="50" t="s">
        <v>130</v>
      </c>
      <c r="O12" s="51"/>
    </row>
    <row r="13" spans="1:17" s="8" customFormat="1" ht="15.75" customHeight="1">
      <c r="A13" s="45"/>
      <c r="B13" s="47"/>
      <c r="C13" s="47"/>
      <c r="D13" s="47"/>
      <c r="E13" s="47"/>
      <c r="F13" s="47"/>
      <c r="G13" s="49"/>
      <c r="H13" s="49"/>
      <c r="I13" s="49"/>
      <c r="J13" s="49"/>
      <c r="K13" s="49"/>
      <c r="L13" s="49"/>
      <c r="M13" s="49"/>
      <c r="N13" s="52"/>
      <c r="O13" s="53"/>
      <c r="Q13" s="10"/>
    </row>
    <row r="14" spans="1:17" s="8" customFormat="1" ht="33.75" customHeight="1">
      <c r="A14" s="45"/>
      <c r="B14" s="47"/>
      <c r="C14" s="47"/>
      <c r="D14" s="47"/>
      <c r="E14" s="47"/>
      <c r="F14" s="47"/>
      <c r="G14" s="58" t="s">
        <v>5</v>
      </c>
      <c r="H14" s="59"/>
      <c r="I14" s="60"/>
      <c r="J14" s="58" t="s">
        <v>132</v>
      </c>
      <c r="K14" s="59"/>
      <c r="L14" s="60"/>
      <c r="M14" s="56" t="s">
        <v>6</v>
      </c>
      <c r="N14" s="35" t="s">
        <v>7</v>
      </c>
      <c r="O14" s="37" t="s">
        <v>8</v>
      </c>
      <c r="Q14" s="10"/>
    </row>
    <row r="15" spans="1:17" s="8" customFormat="1" ht="55.9" customHeight="1">
      <c r="A15" s="45"/>
      <c r="B15" s="47"/>
      <c r="C15" s="47"/>
      <c r="D15" s="31" t="s">
        <v>9</v>
      </c>
      <c r="E15" s="31" t="s">
        <v>10</v>
      </c>
      <c r="F15" s="31" t="s">
        <v>11</v>
      </c>
      <c r="G15" s="29" t="s">
        <v>133</v>
      </c>
      <c r="H15" s="11" t="s">
        <v>129</v>
      </c>
      <c r="I15" s="29" t="s">
        <v>131</v>
      </c>
      <c r="J15" s="29" t="s">
        <v>133</v>
      </c>
      <c r="K15" s="29" t="s">
        <v>129</v>
      </c>
      <c r="L15" s="29" t="s">
        <v>131</v>
      </c>
      <c r="M15" s="57"/>
      <c r="N15" s="36"/>
      <c r="O15" s="3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VLOOKUP(B16,'[1]Brokers'!$B$9:$H$67,7,0)</f>
        <v>734392712.5999999</v>
      </c>
      <c r="H16" s="17">
        <f>VLOOKUP(B16,'[1]Brokers'!$B$9:$W$67,22,0)</f>
        <v>1864055300</v>
      </c>
      <c r="I16" s="17">
        <f>VLOOKUP(B16,'[1]Brokers'!$B$9:$R$67,17,0)</f>
        <v>0</v>
      </c>
      <c r="J16" s="17">
        <f>VLOOKUP(B16,'[1]Brokers'!$B$9:$M$67,12,0)</f>
        <v>0</v>
      </c>
      <c r="K16" s="17">
        <v>0</v>
      </c>
      <c r="L16" s="17">
        <v>0</v>
      </c>
      <c r="M16" s="18">
        <f aca="true" t="shared" si="0" ref="M16:M47">L16+I16+J16+H16+G16</f>
        <v>2598448012.6</v>
      </c>
      <c r="N16" s="32">
        <f>VLOOKUP(B16,'[2]Sheet7'!$B$9:$Z$67,25,0)</f>
        <v>43850638045.63999</v>
      </c>
      <c r="O16" s="19">
        <f>N16/$N$75</f>
        <v>0.26897844055163356</v>
      </c>
      <c r="P16" s="17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VLOOKUP(B17,'[1]Brokers'!$B$9:$H$67,7,0)</f>
        <v>151929601.17000002</v>
      </c>
      <c r="H17" s="17">
        <f>VLOOKUP(B17,'[1]Brokers'!$B$9:$W$67,22,0)</f>
        <v>0</v>
      </c>
      <c r="I17" s="17">
        <f>VLOOKUP(B17,'[1]Brokers'!$B$9:$R$67,17,0)</f>
        <v>0</v>
      </c>
      <c r="J17" s="17">
        <f>VLOOKUP(B17,'[1]Brokers'!$B$9:$M$67,12,0)</f>
        <v>0</v>
      </c>
      <c r="K17" s="17">
        <v>0</v>
      </c>
      <c r="L17" s="17">
        <v>0</v>
      </c>
      <c r="M17" s="18">
        <f t="shared" si="0"/>
        <v>151929601.17000002</v>
      </c>
      <c r="N17" s="32">
        <f>VLOOKUP(B17,'[2]Sheet7'!$B$9:$Z$67,25,0)</f>
        <v>25556545638.260002</v>
      </c>
      <c r="O17" s="19">
        <f>N17/$N$75</f>
        <v>0.15676305061995138</v>
      </c>
      <c r="P17" s="17"/>
    </row>
    <row r="18" spans="1:16" ht="15">
      <c r="A18" s="12">
        <v>3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VLOOKUP(B18,'[1]Brokers'!$B$9:$H$67,7,0)</f>
        <v>2366792069</v>
      </c>
      <c r="H18" s="17">
        <f>VLOOKUP(B18,'[1]Brokers'!$B$9:$W$67,22,0)</f>
        <v>206560000</v>
      </c>
      <c r="I18" s="17">
        <f>VLOOKUP(B18,'[1]Brokers'!$B$9:$R$67,17,0)</f>
        <v>0</v>
      </c>
      <c r="J18" s="17">
        <f>VLOOKUP(B18,'[1]Brokers'!$B$9:$M$67,12,0)</f>
        <v>0</v>
      </c>
      <c r="K18" s="17">
        <v>0</v>
      </c>
      <c r="L18" s="17">
        <v>0</v>
      </c>
      <c r="M18" s="18">
        <f t="shared" si="0"/>
        <v>2573352069</v>
      </c>
      <c r="N18" s="32">
        <f>VLOOKUP(B18,'[2]Sheet7'!$B$9:$Z$67,25,0)</f>
        <v>23504232984.85</v>
      </c>
      <c r="O18" s="19">
        <f>N18/$N$75</f>
        <v>0.14417422907386454</v>
      </c>
      <c r="P18" s="17"/>
    </row>
    <row r="19" spans="1:16" ht="1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VLOOKUP(B19,'[1]Brokers'!$B$9:$H$67,7,0)</f>
        <v>295964116.3</v>
      </c>
      <c r="H19" s="17">
        <f>VLOOKUP(B19,'[1]Brokers'!$B$9:$W$67,22,0)</f>
        <v>11200000</v>
      </c>
      <c r="I19" s="17">
        <f>VLOOKUP(B19,'[1]Brokers'!$B$9:$R$67,17,0)</f>
        <v>0</v>
      </c>
      <c r="J19" s="17">
        <f>VLOOKUP(B19,'[1]Brokers'!$B$9:$M$67,12,0)</f>
        <v>0</v>
      </c>
      <c r="K19" s="17">
        <v>0</v>
      </c>
      <c r="L19" s="17">
        <v>0</v>
      </c>
      <c r="M19" s="18">
        <f t="shared" si="0"/>
        <v>307164116.3</v>
      </c>
      <c r="N19" s="32">
        <f>VLOOKUP(B19,'[2]Sheet7'!$B$9:$Z$67,25,0)</f>
        <v>17322212865.199997</v>
      </c>
      <c r="O19" s="19">
        <f>N19/$N$75</f>
        <v>0.10625391125519114</v>
      </c>
      <c r="P19" s="17"/>
    </row>
    <row r="20" spans="1:16" ht="1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VLOOKUP(B20,'[1]Brokers'!$B$9:$H$67,7,0)</f>
        <v>312973176.9</v>
      </c>
      <c r="H20" s="17">
        <f>VLOOKUP(B20,'[1]Brokers'!$B$9:$W$67,22,0)</f>
        <v>0</v>
      </c>
      <c r="I20" s="17">
        <f>VLOOKUP(B20,'[1]Brokers'!$B$9:$R$67,17,0)</f>
        <v>0</v>
      </c>
      <c r="J20" s="17">
        <f>VLOOKUP(B20,'[1]Brokers'!$B$9:$M$67,12,0)</f>
        <v>0</v>
      </c>
      <c r="K20" s="17">
        <v>0</v>
      </c>
      <c r="L20" s="17">
        <v>0</v>
      </c>
      <c r="M20" s="18">
        <f t="shared" si="0"/>
        <v>312973176.9</v>
      </c>
      <c r="N20" s="32">
        <f>VLOOKUP(B20,'[2]Sheet7'!$B$9:$Z$67,25,0)</f>
        <v>12587858328.109999</v>
      </c>
      <c r="O20" s="19">
        <f>N20/$N$75</f>
        <v>0.07721352878505203</v>
      </c>
      <c r="P20" s="17"/>
    </row>
    <row r="21" spans="1:17" s="30" customFormat="1" ht="15">
      <c r="A21" s="12">
        <v>6</v>
      </c>
      <c r="B21" s="13" t="s">
        <v>45</v>
      </c>
      <c r="C21" s="14" t="s">
        <v>46</v>
      </c>
      <c r="D21" s="15" t="s">
        <v>14</v>
      </c>
      <c r="E21" s="16"/>
      <c r="F21" s="16"/>
      <c r="G21" s="17">
        <f>VLOOKUP(B21,'[1]Brokers'!$B$9:$H$67,7,0)</f>
        <v>3659844.5</v>
      </c>
      <c r="H21" s="17">
        <f>VLOOKUP(B21,'[1]Brokers'!$B$9:$W$67,22,0)</f>
        <v>0</v>
      </c>
      <c r="I21" s="17">
        <f>VLOOKUP(B21,'[1]Brokers'!$B$9:$R$67,17,0)</f>
        <v>0</v>
      </c>
      <c r="J21" s="17">
        <f>VLOOKUP(B21,'[1]Brokers'!$B$9:$M$67,12,0)</f>
        <v>0</v>
      </c>
      <c r="K21" s="17">
        <v>0</v>
      </c>
      <c r="L21" s="17">
        <v>0</v>
      </c>
      <c r="M21" s="18">
        <f t="shared" si="0"/>
        <v>3659844.5</v>
      </c>
      <c r="N21" s="32">
        <f>VLOOKUP(B21,'[2]Sheet7'!$B$9:$Z$67,25,0)</f>
        <v>7793812986.740001</v>
      </c>
      <c r="O21" s="19">
        <f>N21/$N$75</f>
        <v>0.0478070047907281</v>
      </c>
      <c r="P21" s="17"/>
      <c r="Q21" s="10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VLOOKUP(B22,'[1]Brokers'!$B$9:$H$67,7,0)</f>
        <v>540507545.6</v>
      </c>
      <c r="H22" s="17">
        <f>VLOOKUP(B22,'[1]Brokers'!$B$9:$W$67,22,0)</f>
        <v>277939200</v>
      </c>
      <c r="I22" s="17">
        <f>VLOOKUP(B22,'[1]Brokers'!$B$9:$R$67,17,0)</f>
        <v>0</v>
      </c>
      <c r="J22" s="17">
        <f>VLOOKUP(B22,'[1]Brokers'!$B$9:$M$67,12,0)</f>
        <v>0</v>
      </c>
      <c r="K22" s="17">
        <v>0</v>
      </c>
      <c r="L22" s="17">
        <v>0</v>
      </c>
      <c r="M22" s="18">
        <f t="shared" si="0"/>
        <v>818446745.6</v>
      </c>
      <c r="N22" s="32">
        <f>VLOOKUP(B22,'[2]Sheet7'!$B$9:$Z$67,25,0)</f>
        <v>7114290037.190001</v>
      </c>
      <c r="O22" s="19">
        <f>N22/$N$75</f>
        <v>0.043638832298032094</v>
      </c>
      <c r="P22" s="17"/>
    </row>
    <row r="23" spans="1:16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VLOOKUP(B23,'[1]Brokers'!$B$9:$H$67,7,0)</f>
        <v>365514032.7</v>
      </c>
      <c r="H23" s="17">
        <f>VLOOKUP(B23,'[1]Brokers'!$B$9:$W$67,22,0)</f>
        <v>0</v>
      </c>
      <c r="I23" s="17">
        <f>VLOOKUP(B23,'[1]Brokers'!$B$9:$R$67,17,0)</f>
        <v>0</v>
      </c>
      <c r="J23" s="17">
        <f>VLOOKUP(B23,'[1]Brokers'!$B$9:$M$67,12,0)</f>
        <v>0</v>
      </c>
      <c r="K23" s="17">
        <v>0</v>
      </c>
      <c r="L23" s="17">
        <v>0</v>
      </c>
      <c r="M23" s="18">
        <f t="shared" si="0"/>
        <v>365514032.7</v>
      </c>
      <c r="N23" s="32">
        <f>VLOOKUP(B23,'[2]Sheet7'!$B$9:$Z$67,25,0)</f>
        <v>4851904018.419999</v>
      </c>
      <c r="O23" s="19">
        <f>N23/$N$75</f>
        <v>0.02976142730745456</v>
      </c>
      <c r="P23" s="17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VLOOKUP(B24,'[1]Brokers'!$B$9:$H$67,7,0)</f>
        <v>211722292.57</v>
      </c>
      <c r="H24" s="17">
        <f>VLOOKUP(B24,'[1]Brokers'!$B$9:$W$67,22,0)</f>
        <v>0</v>
      </c>
      <c r="I24" s="17">
        <f>VLOOKUP(B24,'[1]Brokers'!$B$9:$R$67,17,0)</f>
        <v>0</v>
      </c>
      <c r="J24" s="17">
        <f>VLOOKUP(B24,'[1]Brokers'!$B$9:$M$67,12,0)</f>
        <v>0</v>
      </c>
      <c r="K24" s="17">
        <v>0</v>
      </c>
      <c r="L24" s="17">
        <v>0</v>
      </c>
      <c r="M24" s="18">
        <f t="shared" si="0"/>
        <v>211722292.57</v>
      </c>
      <c r="N24" s="32">
        <f>VLOOKUP(B24,'[2]Sheet7'!$B$9:$Z$67,25,0)</f>
        <v>4283785353.3399997</v>
      </c>
      <c r="O24" s="19">
        <f>N24/$N$75</f>
        <v>0.026276605206976868</v>
      </c>
      <c r="P24" s="17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VLOOKUP(B25,'[1]Brokers'!$B$9:$H$67,7,0)</f>
        <v>745072853.7</v>
      </c>
      <c r="H25" s="17">
        <f>VLOOKUP(B25,'[1]Brokers'!$B$9:$W$67,22,0)</f>
        <v>0</v>
      </c>
      <c r="I25" s="17">
        <f>VLOOKUP(B25,'[1]Brokers'!$B$9:$R$67,17,0)</f>
        <v>0</v>
      </c>
      <c r="J25" s="17">
        <f>VLOOKUP(B25,'[1]Brokers'!$B$9:$M$67,12,0)</f>
        <v>0</v>
      </c>
      <c r="K25" s="17">
        <v>0</v>
      </c>
      <c r="L25" s="17">
        <v>0</v>
      </c>
      <c r="M25" s="18">
        <f t="shared" si="0"/>
        <v>745072853.7</v>
      </c>
      <c r="N25" s="32">
        <f>VLOOKUP(B25,'[2]Sheet7'!$B$9:$Z$67,25,0)</f>
        <v>3671861236.950001</v>
      </c>
      <c r="O25" s="19">
        <f>N25/$N$75</f>
        <v>0.0225230818399689</v>
      </c>
      <c r="P25" s="17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VLOOKUP(B26,'[1]Brokers'!$B$9:$H$67,7,0)</f>
        <v>80221913.84</v>
      </c>
      <c r="H26" s="17">
        <f>VLOOKUP(B26,'[1]Brokers'!$B$9:$W$67,22,0)</f>
        <v>0</v>
      </c>
      <c r="I26" s="17">
        <f>VLOOKUP(B26,'[1]Brokers'!$B$9:$R$67,17,0)</f>
        <v>0</v>
      </c>
      <c r="J26" s="17">
        <f>VLOOKUP(B26,'[1]Brokers'!$B$9:$M$67,12,0)</f>
        <v>0</v>
      </c>
      <c r="K26" s="17">
        <v>0</v>
      </c>
      <c r="L26" s="17">
        <v>0</v>
      </c>
      <c r="M26" s="18">
        <f t="shared" si="0"/>
        <v>80221913.84</v>
      </c>
      <c r="N26" s="32">
        <f>VLOOKUP(B26,'[2]Sheet7'!$B$9:$Z$67,25,0)</f>
        <v>2563138678.6800003</v>
      </c>
      <c r="O26" s="19">
        <f>N26/$N$75</f>
        <v>0.015722212388138104</v>
      </c>
      <c r="P26" s="17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VLOOKUP(B27,'[1]Brokers'!$B$9:$H$67,7,0)</f>
        <v>26307345.5</v>
      </c>
      <c r="H27" s="17">
        <f>VLOOKUP(B27,'[1]Brokers'!$B$9:$W$67,22,0)</f>
        <v>0</v>
      </c>
      <c r="I27" s="17">
        <f>VLOOKUP(B27,'[1]Brokers'!$B$9:$R$67,17,0)</f>
        <v>0</v>
      </c>
      <c r="J27" s="17">
        <f>VLOOKUP(B27,'[1]Brokers'!$B$9:$M$67,12,0)</f>
        <v>0</v>
      </c>
      <c r="K27" s="17">
        <v>0</v>
      </c>
      <c r="L27" s="17">
        <v>0</v>
      </c>
      <c r="M27" s="18">
        <f t="shared" si="0"/>
        <v>26307345.5</v>
      </c>
      <c r="N27" s="32">
        <f>VLOOKUP(B27,'[2]Sheet7'!$B$9:$Z$67,25,0)</f>
        <v>1287772803.5699997</v>
      </c>
      <c r="O27" s="19">
        <f>N27/$N$75</f>
        <v>0.007899158049389069</v>
      </c>
      <c r="P27" s="17"/>
    </row>
    <row r="28" spans="1:16" ht="15">
      <c r="A28" s="12">
        <v>13</v>
      </c>
      <c r="B28" s="13" t="s">
        <v>108</v>
      </c>
      <c r="C28" s="14" t="s">
        <v>109</v>
      </c>
      <c r="D28" s="15" t="s">
        <v>14</v>
      </c>
      <c r="E28" s="16"/>
      <c r="F28" s="16"/>
      <c r="G28" s="17">
        <f>VLOOKUP(B28,'[1]Brokers'!$B$9:$H$67,7,0)</f>
        <v>7607952.5</v>
      </c>
      <c r="H28" s="17">
        <f>VLOOKUP(B28,'[1]Brokers'!$B$9:$W$67,22,0)</f>
        <v>0</v>
      </c>
      <c r="I28" s="17">
        <f>VLOOKUP(B28,'[1]Brokers'!$B$9:$R$67,17,0)</f>
        <v>0</v>
      </c>
      <c r="J28" s="17">
        <f>VLOOKUP(B28,'[1]Brokers'!$B$9:$M$67,12,0)</f>
        <v>0</v>
      </c>
      <c r="K28" s="17">
        <v>0</v>
      </c>
      <c r="L28" s="17">
        <v>0</v>
      </c>
      <c r="M28" s="18">
        <f t="shared" si="0"/>
        <v>7607952.5</v>
      </c>
      <c r="N28" s="32">
        <f>VLOOKUP(B28,'[2]Sheet7'!$B$9:$Z$67,25,0)</f>
        <v>845834252.01</v>
      </c>
      <c r="O28" s="19">
        <f>N28/$N$75</f>
        <v>0.005188320813804632</v>
      </c>
      <c r="P28" s="17"/>
    </row>
    <row r="29" spans="1:16" ht="15">
      <c r="A29" s="12">
        <v>14</v>
      </c>
      <c r="B29" s="13" t="s">
        <v>82</v>
      </c>
      <c r="C29" s="14" t="s">
        <v>83</v>
      </c>
      <c r="D29" s="15" t="s">
        <v>14</v>
      </c>
      <c r="E29" s="16"/>
      <c r="F29" s="16"/>
      <c r="G29" s="17">
        <f>VLOOKUP(B29,'[1]Brokers'!$B$9:$H$67,7,0)</f>
        <v>25362910</v>
      </c>
      <c r="H29" s="17">
        <f>VLOOKUP(B29,'[1]Brokers'!$B$9:$W$67,22,0)</f>
        <v>0</v>
      </c>
      <c r="I29" s="17">
        <f>VLOOKUP(B29,'[1]Brokers'!$B$9:$R$67,17,0)</f>
        <v>0</v>
      </c>
      <c r="J29" s="17">
        <f>VLOOKUP(B29,'[1]Brokers'!$B$9:$M$67,12,0)</f>
        <v>0</v>
      </c>
      <c r="K29" s="17">
        <v>0</v>
      </c>
      <c r="L29" s="17">
        <v>0</v>
      </c>
      <c r="M29" s="18">
        <f t="shared" si="0"/>
        <v>25362910</v>
      </c>
      <c r="N29" s="32">
        <f>VLOOKUP(B29,'[2]Sheet7'!$B$9:$Z$67,25,0)</f>
        <v>703321774.3399999</v>
      </c>
      <c r="O29" s="19">
        <f>N29/$N$75</f>
        <v>0.004314153738677261</v>
      </c>
      <c r="P29" s="17"/>
    </row>
    <row r="30" spans="1:16" ht="15">
      <c r="A30" s="12">
        <v>15</v>
      </c>
      <c r="B30" s="13" t="s">
        <v>35</v>
      </c>
      <c r="C30" s="14" t="s">
        <v>36</v>
      </c>
      <c r="D30" s="15" t="s">
        <v>14</v>
      </c>
      <c r="E30" s="16" t="s">
        <v>14</v>
      </c>
      <c r="F30" s="16"/>
      <c r="G30" s="17">
        <f>VLOOKUP(B30,'[1]Brokers'!$B$9:$H$67,7,0)</f>
        <v>34671552.4</v>
      </c>
      <c r="H30" s="17">
        <f>VLOOKUP(B30,'[1]Brokers'!$B$9:$W$67,22,0)</f>
        <v>0</v>
      </c>
      <c r="I30" s="17">
        <f>VLOOKUP(B30,'[1]Brokers'!$B$9:$R$67,17,0)</f>
        <v>0</v>
      </c>
      <c r="J30" s="17">
        <f>VLOOKUP(B30,'[1]Brokers'!$B$9:$M$67,12,0)</f>
        <v>0</v>
      </c>
      <c r="K30" s="17">
        <v>0</v>
      </c>
      <c r="L30" s="17">
        <v>0</v>
      </c>
      <c r="M30" s="18">
        <f t="shared" si="0"/>
        <v>34671552.4</v>
      </c>
      <c r="N30" s="32">
        <f>VLOOKUP(B30,'[2]Sheet7'!$B$9:$Z$67,25,0)</f>
        <v>702557903.4</v>
      </c>
      <c r="O30" s="19">
        <f>N30/$N$75</f>
        <v>0.0043094681782525745</v>
      </c>
      <c r="P30" s="17"/>
    </row>
    <row r="31" spans="1:16" ht="15">
      <c r="A31" s="12">
        <v>16</v>
      </c>
      <c r="B31" s="13" t="s">
        <v>61</v>
      </c>
      <c r="C31" s="14" t="s">
        <v>62</v>
      </c>
      <c r="D31" s="15" t="s">
        <v>14</v>
      </c>
      <c r="E31" s="16" t="s">
        <v>14</v>
      </c>
      <c r="F31" s="16" t="s">
        <v>14</v>
      </c>
      <c r="G31" s="17">
        <f>VLOOKUP(B31,'[1]Brokers'!$B$9:$H$67,7,0)</f>
        <v>14076563.2</v>
      </c>
      <c r="H31" s="17">
        <f>VLOOKUP(B31,'[1]Brokers'!$B$9:$W$67,22,0)</f>
        <v>0</v>
      </c>
      <c r="I31" s="17">
        <f>VLOOKUP(B31,'[1]Brokers'!$B$9:$R$67,17,0)</f>
        <v>0</v>
      </c>
      <c r="J31" s="17">
        <f>VLOOKUP(B31,'[1]Brokers'!$B$9:$M$67,12,0)</f>
        <v>0</v>
      </c>
      <c r="K31" s="17">
        <v>0</v>
      </c>
      <c r="L31" s="17">
        <v>0</v>
      </c>
      <c r="M31" s="18">
        <f t="shared" si="0"/>
        <v>14076563.2</v>
      </c>
      <c r="N31" s="32">
        <f>VLOOKUP(B31,'[2]Sheet7'!$B$9:$Z$67,25,0)</f>
        <v>634342677.77</v>
      </c>
      <c r="O31" s="19">
        <f>N31/$N$75</f>
        <v>0.0038910381204564242</v>
      </c>
      <c r="P31" s="17"/>
    </row>
    <row r="32" spans="1:16" ht="15">
      <c r="A32" s="12">
        <v>17</v>
      </c>
      <c r="B32" s="13" t="s">
        <v>79</v>
      </c>
      <c r="C32" s="14" t="s">
        <v>138</v>
      </c>
      <c r="D32" s="15" t="s">
        <v>14</v>
      </c>
      <c r="E32" s="16"/>
      <c r="F32" s="16"/>
      <c r="G32" s="17">
        <f>VLOOKUP(B32,'[1]Brokers'!$B$9:$H$67,7,0)</f>
        <v>81694219.69</v>
      </c>
      <c r="H32" s="17">
        <f>VLOOKUP(B32,'[1]Brokers'!$B$9:$W$67,22,0)</f>
        <v>0</v>
      </c>
      <c r="I32" s="17">
        <f>VLOOKUP(B32,'[1]Brokers'!$B$9:$R$67,17,0)</f>
        <v>0</v>
      </c>
      <c r="J32" s="17">
        <f>VLOOKUP(B32,'[1]Brokers'!$B$9:$M$67,12,0)</f>
        <v>0</v>
      </c>
      <c r="K32" s="17">
        <v>0</v>
      </c>
      <c r="L32" s="17">
        <v>0</v>
      </c>
      <c r="M32" s="18">
        <f>L32+I32+J32+H32+G32</f>
        <v>81694219.69</v>
      </c>
      <c r="N32" s="32">
        <f>VLOOKUP(B32,'[2]Sheet7'!$B$9:$Z$67,25,0)</f>
        <v>633540009.75</v>
      </c>
      <c r="O32" s="19">
        <f>N32/$N$75</f>
        <v>0.0038861145799579814</v>
      </c>
      <c r="P32" s="17"/>
    </row>
    <row r="33" spans="1:16" ht="15">
      <c r="A33" s="12">
        <v>18</v>
      </c>
      <c r="B33" s="13" t="s">
        <v>67</v>
      </c>
      <c r="C33" s="14" t="s">
        <v>68</v>
      </c>
      <c r="D33" s="15" t="s">
        <v>14</v>
      </c>
      <c r="E33" s="16"/>
      <c r="F33" s="16"/>
      <c r="G33" s="17">
        <f>VLOOKUP(B33,'[1]Brokers'!$B$9:$H$67,7,0)</f>
        <v>17633816</v>
      </c>
      <c r="H33" s="17">
        <f>VLOOKUP(B33,'[1]Brokers'!$B$9:$W$67,22,0)</f>
        <v>0</v>
      </c>
      <c r="I33" s="17">
        <f>VLOOKUP(B33,'[1]Brokers'!$B$9:$R$67,17,0)</f>
        <v>0</v>
      </c>
      <c r="J33" s="17">
        <f>VLOOKUP(B33,'[1]Brokers'!$B$9:$M$67,12,0)</f>
        <v>0</v>
      </c>
      <c r="K33" s="17">
        <v>0</v>
      </c>
      <c r="L33" s="17">
        <v>0</v>
      </c>
      <c r="M33" s="18">
        <f t="shared" si="0"/>
        <v>17633816</v>
      </c>
      <c r="N33" s="32">
        <f>VLOOKUP(B33,'[2]Sheet7'!$B$9:$Z$67,25,0)</f>
        <v>576253991.7</v>
      </c>
      <c r="O33" s="19">
        <f>N33/$N$75</f>
        <v>0.0035347239392000463</v>
      </c>
      <c r="P33" s="17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VLOOKUP(B34,'[1]Brokers'!$B$9:$H$67,7,0)</f>
        <v>9178750</v>
      </c>
      <c r="H34" s="17">
        <f>VLOOKUP(B34,'[1]Brokers'!$B$9:$W$67,22,0)</f>
        <v>0</v>
      </c>
      <c r="I34" s="17">
        <f>VLOOKUP(B34,'[1]Brokers'!$B$9:$R$67,17,0)</f>
        <v>0</v>
      </c>
      <c r="J34" s="17">
        <f>VLOOKUP(B34,'[1]Brokers'!$B$9:$M$67,12,0)</f>
        <v>0</v>
      </c>
      <c r="K34" s="17">
        <v>0</v>
      </c>
      <c r="L34" s="17">
        <v>0</v>
      </c>
      <c r="M34" s="18">
        <f t="shared" si="0"/>
        <v>9178750</v>
      </c>
      <c r="N34" s="32">
        <f>VLOOKUP(B34,'[2]Sheet7'!$B$9:$Z$67,25,0)</f>
        <v>504820250.98</v>
      </c>
      <c r="O34" s="19">
        <f>N34/$N$75</f>
        <v>0.003096551610632395</v>
      </c>
      <c r="P34" s="17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VLOOKUP(B35,'[1]Brokers'!$B$9:$H$67,7,0)</f>
        <v>36278047.78</v>
      </c>
      <c r="H35" s="17">
        <f>VLOOKUP(B35,'[1]Brokers'!$B$9:$W$67,22,0)</f>
        <v>0</v>
      </c>
      <c r="I35" s="17">
        <f>VLOOKUP(B35,'[1]Brokers'!$B$9:$R$67,17,0)</f>
        <v>0</v>
      </c>
      <c r="J35" s="17">
        <f>VLOOKUP(B35,'[1]Brokers'!$B$9:$M$67,12,0)</f>
        <v>0</v>
      </c>
      <c r="K35" s="17">
        <v>0</v>
      </c>
      <c r="L35" s="17">
        <v>0</v>
      </c>
      <c r="M35" s="18">
        <f t="shared" si="0"/>
        <v>36278047.78</v>
      </c>
      <c r="N35" s="32">
        <f>VLOOKUP(B35,'[2]Sheet7'!$B$9:$Z$67,25,0)</f>
        <v>501444898.46000004</v>
      </c>
      <c r="O35" s="19">
        <f>N35/$N$75</f>
        <v>0.0030758473039767726</v>
      </c>
      <c r="P35" s="17"/>
    </row>
    <row r="36" spans="1:16" ht="1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VLOOKUP(B36,'[1]Brokers'!$B$9:$H$67,7,0)</f>
        <v>3709607</v>
      </c>
      <c r="H36" s="17">
        <f>VLOOKUP(B36,'[1]Brokers'!$B$9:$W$67,22,0)</f>
        <v>0</v>
      </c>
      <c r="I36" s="17">
        <f>VLOOKUP(B36,'[1]Brokers'!$B$9:$R$67,17,0)</f>
        <v>0</v>
      </c>
      <c r="J36" s="17">
        <f>VLOOKUP(B36,'[1]Brokers'!$B$9:$M$67,12,0)</f>
        <v>0</v>
      </c>
      <c r="K36" s="17">
        <v>0</v>
      </c>
      <c r="L36" s="17">
        <v>0</v>
      </c>
      <c r="M36" s="18">
        <f t="shared" si="0"/>
        <v>3709607</v>
      </c>
      <c r="N36" s="32">
        <f>VLOOKUP(B36,'[2]Sheet7'!$B$9:$Z$67,25,0)</f>
        <v>430670672.31000006</v>
      </c>
      <c r="O36" s="19">
        <f>N36/$N$75</f>
        <v>0.002641720417128237</v>
      </c>
      <c r="P36" s="17"/>
    </row>
    <row r="37" spans="1:16" ht="15">
      <c r="A37" s="12">
        <v>22</v>
      </c>
      <c r="B37" s="13" t="s">
        <v>55</v>
      </c>
      <c r="C37" s="14" t="s">
        <v>56</v>
      </c>
      <c r="D37" s="15" t="s">
        <v>14</v>
      </c>
      <c r="E37" s="16"/>
      <c r="F37" s="16"/>
      <c r="G37" s="17">
        <f>VLOOKUP(B37,'[1]Brokers'!$B$9:$H$67,7,0)</f>
        <v>33574910</v>
      </c>
      <c r="H37" s="17">
        <f>VLOOKUP(B37,'[1]Brokers'!$B$9:$W$67,22,0)</f>
        <v>0</v>
      </c>
      <c r="I37" s="17">
        <f>VLOOKUP(B37,'[1]Brokers'!$B$9:$R$67,17,0)</f>
        <v>0</v>
      </c>
      <c r="J37" s="17">
        <f>VLOOKUP(B37,'[1]Brokers'!$B$9:$M$67,12,0)</f>
        <v>0</v>
      </c>
      <c r="K37" s="17">
        <v>0</v>
      </c>
      <c r="L37" s="17">
        <v>0</v>
      </c>
      <c r="M37" s="18">
        <f>L37+I37+J37+H37+G37</f>
        <v>33574910</v>
      </c>
      <c r="N37" s="32">
        <f>VLOOKUP(B37,'[2]Sheet7'!$B$9:$Z$67,25,0)</f>
        <v>341003658.91999996</v>
      </c>
      <c r="O37" s="19">
        <f>N37/$N$75</f>
        <v>0.002091705764993369</v>
      </c>
      <c r="P37" s="17"/>
    </row>
    <row r="38" spans="1:16" ht="15">
      <c r="A38" s="12">
        <v>23</v>
      </c>
      <c r="B38" s="13" t="s">
        <v>17</v>
      </c>
      <c r="C38" s="14" t="s">
        <v>18</v>
      </c>
      <c r="D38" s="15" t="s">
        <v>14</v>
      </c>
      <c r="E38" s="16" t="s">
        <v>14</v>
      </c>
      <c r="F38" s="16" t="s">
        <v>14</v>
      </c>
      <c r="G38" s="17">
        <f>VLOOKUP(B38,'[1]Brokers'!$B$9:$H$67,7,0)</f>
        <v>2343250</v>
      </c>
      <c r="H38" s="17">
        <f>VLOOKUP(B38,'[1]Brokers'!$B$9:$W$67,22,0)</f>
        <v>0</v>
      </c>
      <c r="I38" s="17">
        <f>VLOOKUP(B38,'[1]Brokers'!$B$9:$R$67,17,0)</f>
        <v>0</v>
      </c>
      <c r="J38" s="17">
        <f>VLOOKUP(B38,'[1]Brokers'!$B$9:$M$67,12,0)</f>
        <v>0</v>
      </c>
      <c r="K38" s="17">
        <v>0</v>
      </c>
      <c r="L38" s="17">
        <v>0</v>
      </c>
      <c r="M38" s="18">
        <f t="shared" si="0"/>
        <v>2343250</v>
      </c>
      <c r="N38" s="32">
        <f>VLOOKUP(B38,'[2]Sheet7'!$B$9:$Z$67,25,0)</f>
        <v>312086473.32000005</v>
      </c>
      <c r="O38" s="19">
        <f>N38/$N$75</f>
        <v>0.0019143286540894266</v>
      </c>
      <c r="P38" s="17"/>
    </row>
    <row r="39" spans="1:16" ht="15">
      <c r="A39" s="12">
        <v>24</v>
      </c>
      <c r="B39" s="13" t="s">
        <v>69</v>
      </c>
      <c r="C39" s="14" t="s">
        <v>70</v>
      </c>
      <c r="D39" s="15" t="s">
        <v>14</v>
      </c>
      <c r="E39" s="16"/>
      <c r="F39" s="16"/>
      <c r="G39" s="17">
        <f>VLOOKUP(B39,'[1]Brokers'!$B$9:$H$67,7,0)</f>
        <v>11320073</v>
      </c>
      <c r="H39" s="17">
        <f>VLOOKUP(B39,'[1]Brokers'!$B$9:$W$67,22,0)</f>
        <v>0</v>
      </c>
      <c r="I39" s="17">
        <f>VLOOKUP(B39,'[1]Brokers'!$B$9:$R$67,17,0)</f>
        <v>0</v>
      </c>
      <c r="J39" s="17">
        <f>VLOOKUP(B39,'[1]Brokers'!$B$9:$M$67,12,0)</f>
        <v>0</v>
      </c>
      <c r="K39" s="17">
        <v>0</v>
      </c>
      <c r="L39" s="17">
        <v>0</v>
      </c>
      <c r="M39" s="18">
        <f>L39+I39+J39+H39+G39</f>
        <v>11320073</v>
      </c>
      <c r="N39" s="32">
        <f>VLOOKUP(B39,'[2]Sheet7'!$B$9:$Z$67,25,0)</f>
        <v>306768568.84</v>
      </c>
      <c r="O39" s="19">
        <f>N39/$N$75</f>
        <v>0.0018817087945438439</v>
      </c>
      <c r="P39" s="17"/>
    </row>
    <row r="40" spans="1:16" ht="1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VLOOKUP(B40,'[1]Brokers'!$B$9:$H$67,7,0)</f>
        <v>0</v>
      </c>
      <c r="H40" s="17">
        <f>VLOOKUP(B40,'[1]Brokers'!$B$9:$W$67,22,0)</f>
        <v>0</v>
      </c>
      <c r="I40" s="17">
        <f>VLOOKUP(B40,'[1]Brokers'!$B$9:$R$67,17,0)</f>
        <v>0</v>
      </c>
      <c r="J40" s="17">
        <f>VLOOKUP(B40,'[1]Brokers'!$B$9:$M$67,12,0)</f>
        <v>0</v>
      </c>
      <c r="K40" s="17">
        <v>0</v>
      </c>
      <c r="L40" s="17">
        <v>0</v>
      </c>
      <c r="M40" s="18">
        <f t="shared" si="0"/>
        <v>0</v>
      </c>
      <c r="N40" s="32">
        <f>VLOOKUP(B40,'[2]Sheet7'!$B$9:$Z$67,25,0)</f>
        <v>300595821.88000005</v>
      </c>
      <c r="O40" s="19">
        <f>N40/$N$75</f>
        <v>0.001843845357996067</v>
      </c>
      <c r="P40" s="17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VLOOKUP(B41,'[1]Brokers'!$B$9:$H$67,7,0)</f>
        <v>6509526.5</v>
      </c>
      <c r="H41" s="17">
        <f>VLOOKUP(B41,'[1]Brokers'!$B$9:$W$67,22,0)</f>
        <v>0</v>
      </c>
      <c r="I41" s="17">
        <f>VLOOKUP(B41,'[1]Brokers'!$B$9:$R$67,17,0)</f>
        <v>0</v>
      </c>
      <c r="J41" s="17">
        <f>VLOOKUP(B41,'[1]Brokers'!$B$9:$M$67,12,0)</f>
        <v>0</v>
      </c>
      <c r="K41" s="17">
        <v>0</v>
      </c>
      <c r="L41" s="17">
        <v>0</v>
      </c>
      <c r="M41" s="18">
        <f t="shared" si="0"/>
        <v>6509526.5</v>
      </c>
      <c r="N41" s="32">
        <f>VLOOKUP(B41,'[2]Sheet7'!$B$9:$Z$67,25,0)</f>
        <v>241190652.36</v>
      </c>
      <c r="O41" s="19">
        <f>N41/$N$75</f>
        <v>0.0014794559084841965</v>
      </c>
      <c r="P41" s="17"/>
    </row>
    <row r="42" spans="1:16" ht="15">
      <c r="A42" s="12">
        <v>27</v>
      </c>
      <c r="B42" s="13" t="s">
        <v>94</v>
      </c>
      <c r="C42" s="14" t="s">
        <v>95</v>
      </c>
      <c r="D42" s="15" t="s">
        <v>14</v>
      </c>
      <c r="E42" s="16" t="s">
        <v>14</v>
      </c>
      <c r="F42" s="16" t="s">
        <v>14</v>
      </c>
      <c r="G42" s="17">
        <f>VLOOKUP(B42,'[1]Brokers'!$B$9:$H$67,7,0)</f>
        <v>6948159.2</v>
      </c>
      <c r="H42" s="17">
        <f>VLOOKUP(B42,'[1]Brokers'!$B$9:$W$67,22,0)</f>
        <v>0</v>
      </c>
      <c r="I42" s="17">
        <f>VLOOKUP(B42,'[1]Brokers'!$B$9:$R$67,17,0)</f>
        <v>0</v>
      </c>
      <c r="J42" s="17">
        <f>VLOOKUP(B42,'[1]Brokers'!$B$9:$M$67,12,0)</f>
        <v>0</v>
      </c>
      <c r="K42" s="17">
        <v>0</v>
      </c>
      <c r="L42" s="17">
        <v>0</v>
      </c>
      <c r="M42" s="18">
        <f t="shared" si="0"/>
        <v>6948159.2</v>
      </c>
      <c r="N42" s="32">
        <f>VLOOKUP(B42,'[2]Sheet7'!$B$9:$Z$67,25,0)</f>
        <v>240881713.57</v>
      </c>
      <c r="O42" s="19">
        <f>N42/$N$75</f>
        <v>0.0014775608876210194</v>
      </c>
      <c r="P42" s="17"/>
    </row>
    <row r="43" spans="1:16" ht="15">
      <c r="A43" s="12">
        <v>28</v>
      </c>
      <c r="B43" s="13" t="s">
        <v>122</v>
      </c>
      <c r="C43" s="14" t="s">
        <v>123</v>
      </c>
      <c r="D43" s="15" t="s">
        <v>14</v>
      </c>
      <c r="E43" s="16"/>
      <c r="F43" s="16"/>
      <c r="G43" s="17">
        <f>VLOOKUP(B43,'[1]Brokers'!$B$9:$H$67,7,0)</f>
        <v>44508252</v>
      </c>
      <c r="H43" s="17">
        <f>VLOOKUP(B43,'[1]Brokers'!$B$9:$W$67,22,0)</f>
        <v>0</v>
      </c>
      <c r="I43" s="17">
        <f>VLOOKUP(B43,'[1]Brokers'!$B$9:$R$67,17,0)</f>
        <v>0</v>
      </c>
      <c r="J43" s="17">
        <f>VLOOKUP(B43,'[1]Brokers'!$B$9:$M$67,12,0)</f>
        <v>0</v>
      </c>
      <c r="K43" s="17">
        <v>0</v>
      </c>
      <c r="L43" s="17">
        <v>0</v>
      </c>
      <c r="M43" s="18">
        <f>L43+I43+J43+H43+G43</f>
        <v>44508252</v>
      </c>
      <c r="N43" s="32">
        <f>VLOOKUP(B43,'[2]Sheet7'!$B$9:$Z$67,25,0)</f>
        <v>221773938.45999998</v>
      </c>
      <c r="O43" s="19">
        <f>N43/$N$75</f>
        <v>0.0013603543934726373</v>
      </c>
      <c r="P43" s="17"/>
    </row>
    <row r="44" spans="1:16" ht="15">
      <c r="A44" s="12">
        <v>29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VLOOKUP(B44,'[1]Brokers'!$B$9:$H$67,7,0)</f>
        <v>1845</v>
      </c>
      <c r="H44" s="17">
        <f>VLOOKUP(B44,'[1]Brokers'!$B$9:$W$67,22,0)</f>
        <v>0</v>
      </c>
      <c r="I44" s="17">
        <f>VLOOKUP(B44,'[1]Brokers'!$B$9:$R$67,17,0)</f>
        <v>0</v>
      </c>
      <c r="J44" s="17">
        <f>VLOOKUP(B44,'[1]Brokers'!$B$9:$M$67,12,0)</f>
        <v>0</v>
      </c>
      <c r="K44" s="17">
        <v>0</v>
      </c>
      <c r="L44" s="17">
        <v>0</v>
      </c>
      <c r="M44" s="18">
        <f t="shared" si="0"/>
        <v>1845</v>
      </c>
      <c r="N44" s="32">
        <f>VLOOKUP(B44,'[2]Sheet7'!$B$9:$Z$67,25,0)</f>
        <v>196620344.95</v>
      </c>
      <c r="O44" s="19">
        <f>N44/$N$75</f>
        <v>0.0012060630385886415</v>
      </c>
      <c r="P44" s="17"/>
    </row>
    <row r="45" spans="1:16" ht="1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VLOOKUP(B45,'[1]Brokers'!$B$9:$H$67,7,0)</f>
        <v>10864921</v>
      </c>
      <c r="H45" s="17">
        <f>VLOOKUP(B45,'[1]Brokers'!$B$9:$W$67,22,0)</f>
        <v>0</v>
      </c>
      <c r="I45" s="17">
        <f>VLOOKUP(B45,'[1]Brokers'!$B$9:$R$67,17,0)</f>
        <v>0</v>
      </c>
      <c r="J45" s="17">
        <f>VLOOKUP(B45,'[1]Brokers'!$B$9:$M$67,12,0)</f>
        <v>0</v>
      </c>
      <c r="K45" s="17">
        <v>0</v>
      </c>
      <c r="L45" s="17">
        <v>0</v>
      </c>
      <c r="M45" s="18">
        <f t="shared" si="0"/>
        <v>10864921</v>
      </c>
      <c r="N45" s="32">
        <f>VLOOKUP(B45,'[2]Sheet7'!$B$9:$Z$67,25,0)</f>
        <v>141750464.82999998</v>
      </c>
      <c r="O45" s="19">
        <f>N45/$N$75</f>
        <v>0.0008694929122298956</v>
      </c>
      <c r="P45" s="17"/>
    </row>
    <row r="46" spans="1:16" ht="15">
      <c r="A46" s="12">
        <v>31</v>
      </c>
      <c r="B46" s="13" t="s">
        <v>80</v>
      </c>
      <c r="C46" s="14" t="s">
        <v>81</v>
      </c>
      <c r="D46" s="15" t="s">
        <v>14</v>
      </c>
      <c r="E46" s="16"/>
      <c r="F46" s="16"/>
      <c r="G46" s="17">
        <f>VLOOKUP(B46,'[1]Brokers'!$B$9:$H$67,7,0)</f>
        <v>2542831</v>
      </c>
      <c r="H46" s="17">
        <f>VLOOKUP(B46,'[1]Brokers'!$B$9:$W$67,22,0)</f>
        <v>0</v>
      </c>
      <c r="I46" s="17">
        <f>VLOOKUP(B46,'[1]Brokers'!$B$9:$R$67,17,0)</f>
        <v>0</v>
      </c>
      <c r="J46" s="17">
        <f>VLOOKUP(B46,'[1]Brokers'!$B$9:$M$67,12,0)</f>
        <v>0</v>
      </c>
      <c r="K46" s="17">
        <v>0</v>
      </c>
      <c r="L46" s="17">
        <v>0</v>
      </c>
      <c r="M46" s="18">
        <f t="shared" si="0"/>
        <v>2542831</v>
      </c>
      <c r="N46" s="32">
        <f>VLOOKUP(B46,'[2]Sheet7'!$B$9:$Z$67,25,0)</f>
        <v>120621484.14000002</v>
      </c>
      <c r="O46" s="19">
        <f>N46/$N$75</f>
        <v>0.0007398884063495794</v>
      </c>
      <c r="P46" s="17"/>
    </row>
    <row r="47" spans="1:16" ht="1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VLOOKUP(B47,'[1]Brokers'!$B$9:$H$67,7,0)</f>
        <v>3196246</v>
      </c>
      <c r="H47" s="17">
        <f>VLOOKUP(B47,'[1]Brokers'!$B$9:$W$67,22,0)</f>
        <v>0</v>
      </c>
      <c r="I47" s="17">
        <f>VLOOKUP(B47,'[1]Brokers'!$B$9:$R$67,17,0)</f>
        <v>0</v>
      </c>
      <c r="J47" s="17">
        <f>VLOOKUP(B47,'[1]Brokers'!$B$9:$M$67,12,0)</f>
        <v>0</v>
      </c>
      <c r="K47" s="17">
        <v>0</v>
      </c>
      <c r="L47" s="17">
        <v>0</v>
      </c>
      <c r="M47" s="18">
        <f t="shared" si="0"/>
        <v>3196246</v>
      </c>
      <c r="N47" s="32">
        <f>VLOOKUP(B47,'[2]Sheet7'!$B$9:$Z$67,25,0)</f>
        <v>118148196.91</v>
      </c>
      <c r="O47" s="19">
        <f>N47/$N$75</f>
        <v>0.0007247173399338691</v>
      </c>
      <c r="P47" s="17"/>
    </row>
    <row r="48" spans="1:16" ht="15">
      <c r="A48" s="12">
        <v>33</v>
      </c>
      <c r="B48" s="13" t="s">
        <v>39</v>
      </c>
      <c r="C48" s="14" t="s">
        <v>40</v>
      </c>
      <c r="D48" s="15" t="s">
        <v>14</v>
      </c>
      <c r="E48" s="16"/>
      <c r="F48" s="16"/>
      <c r="G48" s="17">
        <f>VLOOKUP(B48,'[1]Brokers'!$B$9:$H$67,7,0)</f>
        <v>71120900</v>
      </c>
      <c r="H48" s="17">
        <f>VLOOKUP(B48,'[1]Brokers'!$B$9:$W$67,22,0)</f>
        <v>0</v>
      </c>
      <c r="I48" s="17">
        <f>VLOOKUP(B48,'[1]Brokers'!$B$9:$R$67,17,0)</f>
        <v>0</v>
      </c>
      <c r="J48" s="17">
        <f>VLOOKUP(B48,'[1]Brokers'!$B$9:$M$67,12,0)</f>
        <v>0</v>
      </c>
      <c r="K48" s="17">
        <v>0</v>
      </c>
      <c r="L48" s="17">
        <v>0</v>
      </c>
      <c r="M48" s="18">
        <f>L48+I48+J48+H48+G48</f>
        <v>71120900</v>
      </c>
      <c r="N48" s="32">
        <f>VLOOKUP(B48,'[2]Sheet7'!$B$9:$Z$67,25,0)</f>
        <v>101589077.4</v>
      </c>
      <c r="O48" s="19">
        <f>N48/$N$75</f>
        <v>0.0006231442194225522</v>
      </c>
      <c r="P48" s="17"/>
    </row>
    <row r="49" spans="1:16" ht="1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VLOOKUP(B49,'[1]Brokers'!$B$9:$H$67,7,0)</f>
        <v>1808190</v>
      </c>
      <c r="H49" s="17">
        <f>VLOOKUP(B49,'[1]Brokers'!$B$9:$W$67,22,0)</f>
        <v>0</v>
      </c>
      <c r="I49" s="17">
        <f>VLOOKUP(B49,'[1]Brokers'!$B$9:$R$67,17,0)</f>
        <v>0</v>
      </c>
      <c r="J49" s="17">
        <f>VLOOKUP(B49,'[1]Brokers'!$B$9:$M$67,12,0)</f>
        <v>0</v>
      </c>
      <c r="K49" s="17">
        <v>0</v>
      </c>
      <c r="L49" s="17">
        <v>0</v>
      </c>
      <c r="M49" s="18">
        <f aca="true" t="shared" si="1" ref="M49:M74">L49+I49+J49+H49+G49</f>
        <v>1808190</v>
      </c>
      <c r="N49" s="32">
        <f>VLOOKUP(B49,'[2]Sheet7'!$B$9:$Z$67,25,0)</f>
        <v>77441983.77</v>
      </c>
      <c r="O49" s="19">
        <f>N49/$N$75</f>
        <v>0.0004750267032830697</v>
      </c>
      <c r="P49" s="17"/>
    </row>
    <row r="50" spans="1:16" ht="15">
      <c r="A50" s="12">
        <v>35</v>
      </c>
      <c r="B50" s="13" t="s">
        <v>65</v>
      </c>
      <c r="C50" s="14" t="s">
        <v>66</v>
      </c>
      <c r="D50" s="15" t="s">
        <v>14</v>
      </c>
      <c r="E50" s="16"/>
      <c r="F50" s="16"/>
      <c r="G50" s="17">
        <f>VLOOKUP(B50,'[1]Brokers'!$B$9:$H$67,7,0)</f>
        <v>0</v>
      </c>
      <c r="H50" s="17">
        <f>VLOOKUP(B50,'[1]Brokers'!$B$9:$W$67,22,0)</f>
        <v>0</v>
      </c>
      <c r="I50" s="17">
        <f>VLOOKUP(B50,'[1]Brokers'!$B$9:$R$67,17,0)</f>
        <v>0</v>
      </c>
      <c r="J50" s="17">
        <f>VLOOKUP(B50,'[1]Brokers'!$B$9:$M$67,12,0)</f>
        <v>0</v>
      </c>
      <c r="K50" s="17">
        <v>0</v>
      </c>
      <c r="L50" s="17">
        <v>0</v>
      </c>
      <c r="M50" s="18">
        <f t="shared" si="1"/>
        <v>0</v>
      </c>
      <c r="N50" s="32">
        <f>VLOOKUP(B50,'[2]Sheet7'!$B$9:$Z$67,25,0)</f>
        <v>72232041.72</v>
      </c>
      <c r="O50" s="19">
        <f>N50/$N$75</f>
        <v>0.00044306908190217133</v>
      </c>
      <c r="P50" s="17"/>
    </row>
    <row r="51" spans="1:17" s="21" customFormat="1" ht="15">
      <c r="A51" s="12">
        <v>36</v>
      </c>
      <c r="B51" s="13" t="s">
        <v>88</v>
      </c>
      <c r="C51" s="14" t="s">
        <v>89</v>
      </c>
      <c r="D51" s="15" t="s">
        <v>14</v>
      </c>
      <c r="E51" s="16"/>
      <c r="F51" s="16"/>
      <c r="G51" s="17">
        <f>VLOOKUP(B51,'[1]Brokers'!$B$9:$H$67,7,0)</f>
        <v>3884916.07</v>
      </c>
      <c r="H51" s="17">
        <f>VLOOKUP(B51,'[1]Brokers'!$B$9:$W$67,22,0)</f>
        <v>0</v>
      </c>
      <c r="I51" s="17">
        <f>VLOOKUP(B51,'[1]Brokers'!$B$9:$R$67,17,0)</f>
        <v>0</v>
      </c>
      <c r="J51" s="17">
        <f>VLOOKUP(B51,'[1]Brokers'!$B$9:$M$67,12,0)</f>
        <v>0</v>
      </c>
      <c r="K51" s="17">
        <v>0</v>
      </c>
      <c r="L51" s="17">
        <v>0</v>
      </c>
      <c r="M51" s="18">
        <f t="shared" si="1"/>
        <v>3884916.07</v>
      </c>
      <c r="N51" s="32">
        <f>VLOOKUP(B51,'[2]Sheet7'!$B$9:$Z$67,25,0)</f>
        <v>71943774.23999998</v>
      </c>
      <c r="O51" s="19">
        <f>N51/$N$75</f>
        <v>0.0004413008582071945</v>
      </c>
      <c r="P51" s="17"/>
      <c r="Q51" s="20"/>
    </row>
    <row r="52" spans="1:16" ht="15">
      <c r="A52" s="12">
        <v>37</v>
      </c>
      <c r="B52" s="13" t="s">
        <v>84</v>
      </c>
      <c r="C52" s="14" t="s">
        <v>85</v>
      </c>
      <c r="D52" s="15" t="s">
        <v>14</v>
      </c>
      <c r="E52" s="16" t="s">
        <v>14</v>
      </c>
      <c r="F52" s="16"/>
      <c r="G52" s="17">
        <f>VLOOKUP(B52,'[1]Brokers'!$B$9:$H$67,7,0)</f>
        <v>481050</v>
      </c>
      <c r="H52" s="17">
        <f>VLOOKUP(B52,'[1]Brokers'!$B$9:$W$67,22,0)</f>
        <v>0</v>
      </c>
      <c r="I52" s="17">
        <f>VLOOKUP(B52,'[1]Brokers'!$B$9:$R$67,17,0)</f>
        <v>0</v>
      </c>
      <c r="J52" s="17">
        <f>VLOOKUP(B52,'[1]Brokers'!$B$9:$M$67,12,0)</f>
        <v>0</v>
      </c>
      <c r="K52" s="17">
        <v>0</v>
      </c>
      <c r="L52" s="17">
        <v>0</v>
      </c>
      <c r="M52" s="18">
        <f t="shared" si="1"/>
        <v>481050</v>
      </c>
      <c r="N52" s="32">
        <f>VLOOKUP(B52,'[2]Sheet7'!$B$9:$Z$67,25,0)</f>
        <v>62158762.97</v>
      </c>
      <c r="O52" s="19">
        <f>N52/$N$75</f>
        <v>0.0003812799055030309</v>
      </c>
      <c r="P52" s="17"/>
    </row>
    <row r="53" spans="1:16" ht="15">
      <c r="A53" s="12">
        <v>38</v>
      </c>
      <c r="B53" s="13" t="s">
        <v>63</v>
      </c>
      <c r="C53" s="14" t="s">
        <v>64</v>
      </c>
      <c r="D53" s="15" t="s">
        <v>14</v>
      </c>
      <c r="E53" s="16"/>
      <c r="F53" s="16"/>
      <c r="G53" s="17">
        <f>VLOOKUP(B53,'[1]Brokers'!$B$9:$H$67,7,0)</f>
        <v>0</v>
      </c>
      <c r="H53" s="17">
        <f>VLOOKUP(B53,'[1]Brokers'!$B$9:$W$67,22,0)</f>
        <v>0</v>
      </c>
      <c r="I53" s="17">
        <f>VLOOKUP(B53,'[1]Brokers'!$B$9:$R$67,17,0)</f>
        <v>0</v>
      </c>
      <c r="J53" s="17">
        <f>VLOOKUP(B53,'[1]Brokers'!$B$9:$M$67,12,0)</f>
        <v>0</v>
      </c>
      <c r="K53" s="17">
        <v>0</v>
      </c>
      <c r="L53" s="17">
        <v>0</v>
      </c>
      <c r="M53" s="18">
        <f t="shared" si="1"/>
        <v>0</v>
      </c>
      <c r="N53" s="32">
        <f>VLOOKUP(B53,'[2]Sheet7'!$B$9:$Z$67,25,0)</f>
        <v>51296804.12</v>
      </c>
      <c r="O53" s="19">
        <f>N53/$N$75</f>
        <v>0.0003146529900686839</v>
      </c>
      <c r="P53" s="17"/>
    </row>
    <row r="54" spans="1:16" ht="15">
      <c r="A54" s="12">
        <v>39</v>
      </c>
      <c r="B54" s="13" t="s">
        <v>57</v>
      </c>
      <c r="C54" s="14" t="s">
        <v>58</v>
      </c>
      <c r="D54" s="15" t="s">
        <v>14</v>
      </c>
      <c r="E54" s="16" t="s">
        <v>14</v>
      </c>
      <c r="F54" s="16"/>
      <c r="G54" s="17">
        <f>VLOOKUP(B54,'[1]Brokers'!$B$9:$H$67,7,0)</f>
        <v>2682730</v>
      </c>
      <c r="H54" s="17">
        <f>VLOOKUP(B54,'[1]Brokers'!$B$9:$W$67,22,0)</f>
        <v>0</v>
      </c>
      <c r="I54" s="17">
        <f>VLOOKUP(B54,'[1]Brokers'!$B$9:$R$67,17,0)</f>
        <v>0</v>
      </c>
      <c r="J54" s="17">
        <f>VLOOKUP(B54,'[1]Brokers'!$B$9:$M$67,12,0)</f>
        <v>0</v>
      </c>
      <c r="K54" s="17">
        <v>0</v>
      </c>
      <c r="L54" s="17">
        <v>0</v>
      </c>
      <c r="M54" s="18">
        <f t="shared" si="1"/>
        <v>2682730</v>
      </c>
      <c r="N54" s="32">
        <f>VLOOKUP(B54,'[2]Sheet7'!$B$9:$Z$67,25,0)</f>
        <v>48444360.419999994</v>
      </c>
      <c r="O54" s="19">
        <f>N54/$N$75</f>
        <v>0.0002971561897396036</v>
      </c>
      <c r="P54" s="17"/>
    </row>
    <row r="55" spans="1:16" ht="15">
      <c r="A55" s="12">
        <v>40</v>
      </c>
      <c r="B55" s="13" t="s">
        <v>90</v>
      </c>
      <c r="C55" s="14" t="s">
        <v>91</v>
      </c>
      <c r="D55" s="15" t="s">
        <v>14</v>
      </c>
      <c r="E55" s="16"/>
      <c r="F55" s="16"/>
      <c r="G55" s="17">
        <f>VLOOKUP(B55,'[1]Brokers'!$B$9:$H$67,7,0)</f>
        <v>0</v>
      </c>
      <c r="H55" s="17">
        <f>VLOOKUP(B55,'[1]Brokers'!$B$9:$W$67,22,0)</f>
        <v>0</v>
      </c>
      <c r="I55" s="17">
        <f>VLOOKUP(B55,'[1]Brokers'!$B$9:$R$67,17,0)</f>
        <v>0</v>
      </c>
      <c r="J55" s="17">
        <f>VLOOKUP(B55,'[1]Brokers'!$B$9:$M$67,12,0)</f>
        <v>0</v>
      </c>
      <c r="K55" s="17">
        <v>0</v>
      </c>
      <c r="L55" s="17">
        <v>0</v>
      </c>
      <c r="M55" s="18">
        <f t="shared" si="1"/>
        <v>0</v>
      </c>
      <c r="N55" s="32">
        <f>VLOOKUP(B55,'[2]Sheet7'!$B$9:$Z$67,25,0)</f>
        <v>43987815.03</v>
      </c>
      <c r="O55" s="19">
        <f>N55/$N$75</f>
        <v>0.00026981987987788304</v>
      </c>
      <c r="P55" s="17"/>
    </row>
    <row r="56" spans="1:16" ht="15">
      <c r="A56" s="12">
        <v>41</v>
      </c>
      <c r="B56" s="13" t="s">
        <v>86</v>
      </c>
      <c r="C56" s="14" t="s">
        <v>87</v>
      </c>
      <c r="D56" s="15" t="s">
        <v>14</v>
      </c>
      <c r="E56" s="16"/>
      <c r="F56" s="16"/>
      <c r="G56" s="17">
        <f>VLOOKUP(B56,'[1]Brokers'!$B$9:$H$67,7,0)</f>
        <v>1223632</v>
      </c>
      <c r="H56" s="17">
        <f>VLOOKUP(B56,'[1]Brokers'!$B$9:$W$67,22,0)</f>
        <v>0</v>
      </c>
      <c r="I56" s="17">
        <f>VLOOKUP(B56,'[1]Brokers'!$B$9:$R$67,17,0)</f>
        <v>0</v>
      </c>
      <c r="J56" s="17">
        <f>VLOOKUP(B56,'[1]Brokers'!$B$9:$M$67,12,0)</f>
        <v>0</v>
      </c>
      <c r="K56" s="17">
        <v>0</v>
      </c>
      <c r="L56" s="17">
        <v>0</v>
      </c>
      <c r="M56" s="18">
        <f>L56+I56+J56+H56+G56</f>
        <v>1223632</v>
      </c>
      <c r="N56" s="32">
        <f>VLOOKUP(B56,'[2]Sheet7'!$B$9:$Z$67,25,0)</f>
        <v>12949582.5</v>
      </c>
      <c r="O56" s="19">
        <f>N56/$N$75</f>
        <v>7.943233352772275E-05</v>
      </c>
      <c r="P56" s="17"/>
    </row>
    <row r="57" spans="1:16" ht="15">
      <c r="A57" s="12">
        <v>42</v>
      </c>
      <c r="B57" s="13" t="s">
        <v>75</v>
      </c>
      <c r="C57" s="14" t="s">
        <v>76</v>
      </c>
      <c r="D57" s="15" t="s">
        <v>14</v>
      </c>
      <c r="E57" s="16"/>
      <c r="F57" s="16"/>
      <c r="G57" s="17">
        <f>VLOOKUP(B57,'[1]Brokers'!$B$9:$H$67,7,0)</f>
        <v>107000</v>
      </c>
      <c r="H57" s="17">
        <f>VLOOKUP(B57,'[1]Brokers'!$B$9:$W$67,22,0)</f>
        <v>0</v>
      </c>
      <c r="I57" s="17">
        <f>VLOOKUP(B57,'[1]Brokers'!$B$9:$R$67,17,0)</f>
        <v>0</v>
      </c>
      <c r="J57" s="17">
        <f>VLOOKUP(B57,'[1]Brokers'!$B$9:$M$67,12,0)</f>
        <v>0</v>
      </c>
      <c r="K57" s="17">
        <v>0</v>
      </c>
      <c r="L57" s="17">
        <v>0</v>
      </c>
      <c r="M57" s="18">
        <f t="shared" si="1"/>
        <v>107000</v>
      </c>
      <c r="N57" s="32">
        <f>VLOOKUP(B57,'[2]Sheet7'!$B$9:$Z$67,25,0)</f>
        <v>12217185</v>
      </c>
      <c r="O57" s="19">
        <f>N57/$N$75</f>
        <v>7.493983019837833E-05</v>
      </c>
      <c r="P57" s="17"/>
    </row>
    <row r="58" spans="1:16" ht="15">
      <c r="A58" s="12">
        <v>43</v>
      </c>
      <c r="B58" s="13" t="s">
        <v>135</v>
      </c>
      <c r="C58" s="14" t="s">
        <v>134</v>
      </c>
      <c r="D58" s="15" t="s">
        <v>14</v>
      </c>
      <c r="E58" s="16"/>
      <c r="F58" s="16"/>
      <c r="G58" s="17">
        <f>VLOOKUP(B58,'[1]Brokers'!$B$9:$H$67,7,0)</f>
        <v>3270275</v>
      </c>
      <c r="H58" s="17">
        <f>VLOOKUP(B58,'[1]Brokers'!$B$9:$W$67,22,0)</f>
        <v>0</v>
      </c>
      <c r="I58" s="17">
        <f>VLOOKUP(B58,'[1]Brokers'!$B$9:$R$67,17,0)</f>
        <v>0</v>
      </c>
      <c r="J58" s="17">
        <f>VLOOKUP(B58,'[1]Brokers'!$B$9:$M$67,12,0)</f>
        <v>0</v>
      </c>
      <c r="K58" s="17"/>
      <c r="L58" s="17">
        <v>0</v>
      </c>
      <c r="M58" s="18">
        <f>L58+I58+J58+H58+G58</f>
        <v>3270275</v>
      </c>
      <c r="N58" s="32">
        <f>VLOOKUP(B58,'[2]Sheet7'!$B$9:$Z$67,25,0)</f>
        <v>6259955</v>
      </c>
      <c r="O58" s="19">
        <f>N58/$N$75</f>
        <v>3.8398367934142715E-05</v>
      </c>
      <c r="P58" s="17"/>
    </row>
    <row r="59" spans="1:16" ht="15">
      <c r="A59" s="12">
        <v>44</v>
      </c>
      <c r="B59" s="13" t="s">
        <v>106</v>
      </c>
      <c r="C59" s="14" t="s">
        <v>107</v>
      </c>
      <c r="D59" s="15" t="s">
        <v>14</v>
      </c>
      <c r="E59" s="15" t="s">
        <v>14</v>
      </c>
      <c r="F59" s="16"/>
      <c r="G59" s="17">
        <f>VLOOKUP(B59,'[1]Brokers'!$B$9:$H$67,7,0)</f>
        <v>0</v>
      </c>
      <c r="H59" s="17">
        <f>VLOOKUP(B59,'[1]Brokers'!$B$9:$W$67,22,0)</f>
        <v>0</v>
      </c>
      <c r="I59" s="17">
        <f>VLOOKUP(B59,'[1]Brokers'!$B$9:$R$67,17,0)</f>
        <v>0</v>
      </c>
      <c r="J59" s="17">
        <f>VLOOKUP(B59,'[1]Brokers'!$B$9:$M$67,12,0)</f>
        <v>0</v>
      </c>
      <c r="K59" s="17">
        <v>0</v>
      </c>
      <c r="L59" s="17">
        <v>0</v>
      </c>
      <c r="M59" s="18">
        <f t="shared" si="1"/>
        <v>0</v>
      </c>
      <c r="N59" s="32">
        <f>VLOOKUP(B59,'[2]Sheet7'!$B$9:$Z$67,25,0)</f>
        <v>3788300</v>
      </c>
      <c r="O59" s="19">
        <f>N59/$N$75</f>
        <v>2.3237313566137914E-05</v>
      </c>
      <c r="P59" s="17"/>
    </row>
    <row r="60" spans="1:16" ht="15">
      <c r="A60" s="12">
        <v>45</v>
      </c>
      <c r="B60" s="13" t="s">
        <v>71</v>
      </c>
      <c r="C60" s="14" t="s">
        <v>72</v>
      </c>
      <c r="D60" s="15" t="s">
        <v>14</v>
      </c>
      <c r="E60" s="16" t="s">
        <v>14</v>
      </c>
      <c r="F60" s="16"/>
      <c r="G60" s="17">
        <f>VLOOKUP(B60,'[1]Brokers'!$B$9:$H$67,7,0)</f>
        <v>0</v>
      </c>
      <c r="H60" s="17">
        <f>VLOOKUP(B60,'[1]Brokers'!$B$9:$W$67,22,0)</f>
        <v>0</v>
      </c>
      <c r="I60" s="17">
        <f>VLOOKUP(B60,'[1]Brokers'!$B$9:$R$67,17,0)</f>
        <v>0</v>
      </c>
      <c r="J60" s="17">
        <f>VLOOKUP(B60,'[1]Brokers'!$B$9:$M$67,12,0)</f>
        <v>0</v>
      </c>
      <c r="K60" s="17">
        <v>0</v>
      </c>
      <c r="L60" s="17">
        <v>0</v>
      </c>
      <c r="M60" s="18">
        <f t="shared" si="1"/>
        <v>0</v>
      </c>
      <c r="N60" s="32">
        <f>VLOOKUP(B60,'[2]Sheet7'!$B$9:$Z$67,25,0)</f>
        <v>0</v>
      </c>
      <c r="O60" s="19">
        <f>N60/$N$75</f>
        <v>0</v>
      </c>
      <c r="P60" s="17"/>
    </row>
    <row r="61" spans="1:16" ht="15">
      <c r="A61" s="12">
        <v>46</v>
      </c>
      <c r="B61" s="13" t="s">
        <v>96</v>
      </c>
      <c r="C61" s="14" t="s">
        <v>97</v>
      </c>
      <c r="D61" s="15" t="s">
        <v>14</v>
      </c>
      <c r="E61" s="16"/>
      <c r="F61" s="16"/>
      <c r="G61" s="17">
        <f>VLOOKUP(B61,'[1]Brokers'!$B$9:$H$67,7,0)</f>
        <v>0</v>
      </c>
      <c r="H61" s="17">
        <f>VLOOKUP(B61,'[1]Brokers'!$B$9:$W$67,22,0)</f>
        <v>0</v>
      </c>
      <c r="I61" s="17">
        <f>VLOOKUP(B61,'[1]Brokers'!$B$9:$R$67,17,0)</f>
        <v>0</v>
      </c>
      <c r="J61" s="17">
        <f>VLOOKUP(B61,'[1]Brokers'!$B$9:$M$67,12,0)</f>
        <v>0</v>
      </c>
      <c r="K61" s="17">
        <v>0</v>
      </c>
      <c r="L61" s="17">
        <v>0</v>
      </c>
      <c r="M61" s="18">
        <f t="shared" si="1"/>
        <v>0</v>
      </c>
      <c r="N61" s="32">
        <f>VLOOKUP(B61,'[2]Sheet7'!$B$9:$Z$67,25,0)</f>
        <v>0</v>
      </c>
      <c r="O61" s="19">
        <f>N61/$N$75</f>
        <v>0</v>
      </c>
      <c r="P61" s="17"/>
    </row>
    <row r="62" spans="1:16" ht="15">
      <c r="A62" s="12">
        <v>47</v>
      </c>
      <c r="B62" s="13" t="s">
        <v>92</v>
      </c>
      <c r="C62" s="14" t="s">
        <v>93</v>
      </c>
      <c r="D62" s="15" t="s">
        <v>14</v>
      </c>
      <c r="E62" s="16" t="s">
        <v>14</v>
      </c>
      <c r="F62" s="16" t="s">
        <v>14</v>
      </c>
      <c r="G62" s="17">
        <f>VLOOKUP(B62,'[1]Brokers'!$B$9:$H$67,7,0)</f>
        <v>0</v>
      </c>
      <c r="H62" s="17">
        <f>VLOOKUP(B62,'[1]Brokers'!$B$9:$W$67,22,0)</f>
        <v>0</v>
      </c>
      <c r="I62" s="17">
        <f>VLOOKUP(B62,'[1]Brokers'!$B$9:$R$67,17,0)</f>
        <v>0</v>
      </c>
      <c r="J62" s="17">
        <f>VLOOKUP(B62,'[1]Brokers'!$B$9:$M$67,12,0)</f>
        <v>0</v>
      </c>
      <c r="K62" s="17">
        <v>0</v>
      </c>
      <c r="L62" s="17">
        <v>0</v>
      </c>
      <c r="M62" s="18">
        <f t="shared" si="1"/>
        <v>0</v>
      </c>
      <c r="N62" s="32">
        <f>VLOOKUP(B62,'[2]Sheet7'!$B$9:$Z$67,25,0)</f>
        <v>0</v>
      </c>
      <c r="O62" s="19">
        <f>N62/$N$75</f>
        <v>0</v>
      </c>
      <c r="P62" s="17"/>
    </row>
    <row r="63" spans="1:16" ht="15">
      <c r="A63" s="12">
        <v>48</v>
      </c>
      <c r="B63" s="13" t="s">
        <v>98</v>
      </c>
      <c r="C63" s="14" t="s">
        <v>99</v>
      </c>
      <c r="D63" s="15" t="s">
        <v>14</v>
      </c>
      <c r="E63" s="16" t="s">
        <v>14</v>
      </c>
      <c r="F63" s="16" t="s">
        <v>14</v>
      </c>
      <c r="G63" s="17">
        <f>VLOOKUP(B63,'[1]Brokers'!$B$9:$H$67,7,0)</f>
        <v>0</v>
      </c>
      <c r="H63" s="17">
        <f>VLOOKUP(B63,'[1]Brokers'!$B$9:$W$67,22,0)</f>
        <v>0</v>
      </c>
      <c r="I63" s="17">
        <f>VLOOKUP(B63,'[1]Brokers'!$B$9:$R$67,17,0)</f>
        <v>0</v>
      </c>
      <c r="J63" s="17">
        <f>VLOOKUP(B63,'[1]Brokers'!$B$9:$M$67,12,0)</f>
        <v>0</v>
      </c>
      <c r="K63" s="17">
        <v>0</v>
      </c>
      <c r="L63" s="17">
        <v>0</v>
      </c>
      <c r="M63" s="18">
        <f t="shared" si="1"/>
        <v>0</v>
      </c>
      <c r="N63" s="32">
        <f>VLOOKUP(B63,'[2]Sheet7'!$B$9:$Z$67,25,0)</f>
        <v>0</v>
      </c>
      <c r="O63" s="19">
        <f>N63/$N$75</f>
        <v>0</v>
      </c>
      <c r="P63" s="17"/>
    </row>
    <row r="64" spans="1:16" ht="15">
      <c r="A64" s="12">
        <v>49</v>
      </c>
      <c r="B64" s="13" t="s">
        <v>102</v>
      </c>
      <c r="C64" s="14" t="s">
        <v>103</v>
      </c>
      <c r="D64" s="15" t="s">
        <v>14</v>
      </c>
      <c r="E64" s="16"/>
      <c r="F64" s="16"/>
      <c r="G64" s="17">
        <f>VLOOKUP(B64,'[1]Brokers'!$B$9:$H$67,7,0)</f>
        <v>0</v>
      </c>
      <c r="H64" s="17">
        <f>VLOOKUP(B64,'[1]Brokers'!$B$9:$W$67,22,0)</f>
        <v>0</v>
      </c>
      <c r="I64" s="17">
        <f>VLOOKUP(B64,'[1]Brokers'!$B$9:$R$67,17,0)</f>
        <v>0</v>
      </c>
      <c r="J64" s="17">
        <f>VLOOKUP(B64,'[1]Brokers'!$B$9:$M$67,12,0)</f>
        <v>0</v>
      </c>
      <c r="K64" s="17">
        <v>0</v>
      </c>
      <c r="L64" s="17">
        <v>0</v>
      </c>
      <c r="M64" s="18">
        <f t="shared" si="1"/>
        <v>0</v>
      </c>
      <c r="N64" s="32">
        <f>VLOOKUP(B64,'[2]Sheet7'!$B$9:$Z$67,25,0)</f>
        <v>0</v>
      </c>
      <c r="O64" s="19">
        <f>N64/$N$75</f>
        <v>0</v>
      </c>
      <c r="P64" s="17"/>
    </row>
    <row r="65" spans="1:16" ht="15">
      <c r="A65" s="12">
        <v>50</v>
      </c>
      <c r="B65" s="13" t="s">
        <v>112</v>
      </c>
      <c r="C65" s="14" t="s">
        <v>113</v>
      </c>
      <c r="D65" s="15" t="s">
        <v>14</v>
      </c>
      <c r="E65" s="16"/>
      <c r="F65" s="16"/>
      <c r="G65" s="17">
        <f>VLOOKUP(B65,'[1]Brokers'!$B$9:$H$67,7,0)</f>
        <v>0</v>
      </c>
      <c r="H65" s="17">
        <f>VLOOKUP(B65,'[1]Brokers'!$B$9:$W$67,22,0)</f>
        <v>0</v>
      </c>
      <c r="I65" s="17">
        <f>VLOOKUP(B65,'[1]Brokers'!$B$9:$R$67,17,0)</f>
        <v>0</v>
      </c>
      <c r="J65" s="17">
        <f>VLOOKUP(B65,'[1]Brokers'!$B$9:$M$67,12,0)</f>
        <v>0</v>
      </c>
      <c r="K65" s="17">
        <v>0</v>
      </c>
      <c r="L65" s="17">
        <v>0</v>
      </c>
      <c r="M65" s="18">
        <f t="shared" si="1"/>
        <v>0</v>
      </c>
      <c r="N65" s="32">
        <f>VLOOKUP(B65,'[2]Sheet7'!$B$9:$Z$67,25,0)</f>
        <v>0</v>
      </c>
      <c r="O65" s="19">
        <f>N65/$N$75</f>
        <v>0</v>
      </c>
      <c r="P65" s="17"/>
    </row>
    <row r="66" spans="1:17" ht="15">
      <c r="A66" s="12">
        <v>51</v>
      </c>
      <c r="B66" s="13" t="s">
        <v>118</v>
      </c>
      <c r="C66" s="14" t="s">
        <v>119</v>
      </c>
      <c r="D66" s="15"/>
      <c r="E66" s="16"/>
      <c r="F66" s="16"/>
      <c r="G66" s="17">
        <f>VLOOKUP(B66,'[1]Brokers'!$B$9:$H$67,7,0)</f>
        <v>0</v>
      </c>
      <c r="H66" s="17">
        <f>VLOOKUP(B66,'[1]Brokers'!$B$9:$W$67,22,0)</f>
        <v>0</v>
      </c>
      <c r="I66" s="17">
        <f>VLOOKUP(B66,'[1]Brokers'!$B$9:$R$67,17,0)</f>
        <v>0</v>
      </c>
      <c r="J66" s="17">
        <f>VLOOKUP(B66,'[1]Brokers'!$B$9:$M$67,12,0)</f>
        <v>0</v>
      </c>
      <c r="K66" s="17">
        <v>0</v>
      </c>
      <c r="L66" s="17">
        <v>0</v>
      </c>
      <c r="M66" s="18">
        <f t="shared" si="1"/>
        <v>0</v>
      </c>
      <c r="N66" s="32">
        <f>VLOOKUP(B66,'[2]Sheet7'!$B$9:$Z$67,25,0)</f>
        <v>0</v>
      </c>
      <c r="O66" s="19">
        <f>N66/$N$75</f>
        <v>0</v>
      </c>
      <c r="P66" s="17"/>
      <c r="Q66" s="22"/>
    </row>
    <row r="67" spans="1:16" ht="15">
      <c r="A67" s="12">
        <v>52</v>
      </c>
      <c r="B67" s="13" t="s">
        <v>120</v>
      </c>
      <c r="C67" s="14" t="s">
        <v>121</v>
      </c>
      <c r="D67" s="15"/>
      <c r="E67" s="16"/>
      <c r="F67" s="16"/>
      <c r="G67" s="17">
        <f>VLOOKUP(B67,'[1]Brokers'!$B$9:$H$67,7,0)</f>
        <v>0</v>
      </c>
      <c r="H67" s="17">
        <f>VLOOKUP(B67,'[1]Brokers'!$B$9:$W$67,22,0)</f>
        <v>0</v>
      </c>
      <c r="I67" s="17">
        <f>VLOOKUP(B67,'[1]Brokers'!$B$9:$R$67,17,0)</f>
        <v>0</v>
      </c>
      <c r="J67" s="17">
        <f>VLOOKUP(B67,'[1]Brokers'!$B$9:$M$67,12,0)</f>
        <v>0</v>
      </c>
      <c r="K67" s="17">
        <v>0</v>
      </c>
      <c r="L67" s="17">
        <v>0</v>
      </c>
      <c r="M67" s="18">
        <f t="shared" si="1"/>
        <v>0</v>
      </c>
      <c r="N67" s="32">
        <f>VLOOKUP(B67,'[2]Sheet7'!$B$9:$Z$67,25,0)</f>
        <v>0</v>
      </c>
      <c r="O67" s="19">
        <f>N67/$N$75</f>
        <v>0</v>
      </c>
      <c r="P67" s="17"/>
    </row>
    <row r="68" spans="1:16" ht="15">
      <c r="A68" s="12">
        <v>53</v>
      </c>
      <c r="B68" s="13" t="s">
        <v>114</v>
      </c>
      <c r="C68" s="14" t="s">
        <v>115</v>
      </c>
      <c r="D68" s="15"/>
      <c r="E68" s="16"/>
      <c r="F68" s="16"/>
      <c r="G68" s="17">
        <f>VLOOKUP(B68,'[1]Brokers'!$B$9:$H$67,7,0)</f>
        <v>0</v>
      </c>
      <c r="H68" s="17">
        <f>VLOOKUP(B68,'[1]Brokers'!$B$9:$W$67,22,0)</f>
        <v>0</v>
      </c>
      <c r="I68" s="17">
        <f>VLOOKUP(B68,'[1]Brokers'!$B$9:$R$67,17,0)</f>
        <v>0</v>
      </c>
      <c r="J68" s="17">
        <f>VLOOKUP(B68,'[1]Brokers'!$B$9:$M$67,12,0)</f>
        <v>0</v>
      </c>
      <c r="K68" s="17">
        <v>0</v>
      </c>
      <c r="L68" s="17">
        <v>0</v>
      </c>
      <c r="M68" s="18">
        <f t="shared" si="1"/>
        <v>0</v>
      </c>
      <c r="N68" s="32">
        <f>VLOOKUP(B68,'[2]Sheet7'!$B$9:$Z$67,25,0)</f>
        <v>0</v>
      </c>
      <c r="O68" s="19">
        <f>N68/$N$75</f>
        <v>0</v>
      </c>
      <c r="P68" s="17"/>
    </row>
    <row r="69" spans="1:16" ht="15">
      <c r="A69" s="12">
        <v>54</v>
      </c>
      <c r="B69" s="13" t="s">
        <v>116</v>
      </c>
      <c r="C69" s="14" t="s">
        <v>117</v>
      </c>
      <c r="D69" s="15"/>
      <c r="E69" s="16"/>
      <c r="F69" s="16"/>
      <c r="G69" s="17">
        <f>VLOOKUP(B69,'[1]Brokers'!$B$9:$H$67,7,0)</f>
        <v>0</v>
      </c>
      <c r="H69" s="17">
        <f>VLOOKUP(B69,'[1]Brokers'!$B$9:$W$67,22,0)</f>
        <v>0</v>
      </c>
      <c r="I69" s="17">
        <f>VLOOKUP(B69,'[1]Brokers'!$B$9:$R$67,17,0)</f>
        <v>0</v>
      </c>
      <c r="J69" s="17">
        <f>VLOOKUP(B69,'[1]Brokers'!$B$9:$M$67,12,0)</f>
        <v>0</v>
      </c>
      <c r="K69" s="17">
        <v>0</v>
      </c>
      <c r="L69" s="17">
        <v>0</v>
      </c>
      <c r="M69" s="18">
        <f t="shared" si="1"/>
        <v>0</v>
      </c>
      <c r="N69" s="32">
        <f>VLOOKUP(B69,'[2]Sheet7'!$B$9:$Z$67,25,0)</f>
        <v>0</v>
      </c>
      <c r="O69" s="19">
        <f>N69/$N$75</f>
        <v>0</v>
      </c>
      <c r="P69" s="17"/>
    </row>
    <row r="70" spans="1:16" ht="15">
      <c r="A70" s="12">
        <v>55</v>
      </c>
      <c r="B70" s="13" t="s">
        <v>110</v>
      </c>
      <c r="C70" s="14" t="s">
        <v>111</v>
      </c>
      <c r="D70" s="15"/>
      <c r="E70" s="16"/>
      <c r="F70" s="16"/>
      <c r="G70" s="17">
        <f>VLOOKUP(B70,'[1]Brokers'!$B$9:$H$67,7,0)</f>
        <v>0</v>
      </c>
      <c r="H70" s="17">
        <f>VLOOKUP(B70,'[1]Brokers'!$B$9:$W$67,22,0)</f>
        <v>0</v>
      </c>
      <c r="I70" s="17">
        <f>VLOOKUP(B70,'[1]Brokers'!$B$9:$R$67,17,0)</f>
        <v>0</v>
      </c>
      <c r="J70" s="17">
        <f>VLOOKUP(B70,'[1]Brokers'!$B$9:$M$67,12,0)</f>
        <v>0</v>
      </c>
      <c r="K70" s="17">
        <v>0</v>
      </c>
      <c r="L70" s="17">
        <v>0</v>
      </c>
      <c r="M70" s="18">
        <f t="shared" si="1"/>
        <v>0</v>
      </c>
      <c r="N70" s="32">
        <f>VLOOKUP(B70,'[2]Sheet7'!$B$9:$Z$67,25,0)</f>
        <v>0</v>
      </c>
      <c r="O70" s="19">
        <f>N70/$N$75</f>
        <v>0</v>
      </c>
      <c r="P70" s="17"/>
    </row>
    <row r="71" spans="1:16" ht="15">
      <c r="A71" s="12">
        <v>56</v>
      </c>
      <c r="B71" s="13" t="s">
        <v>100</v>
      </c>
      <c r="C71" s="14" t="s">
        <v>101</v>
      </c>
      <c r="D71" s="15"/>
      <c r="E71" s="16"/>
      <c r="F71" s="16"/>
      <c r="G71" s="17">
        <f>VLOOKUP(B71,'[1]Brokers'!$B$9:$H$67,7,0)</f>
        <v>0</v>
      </c>
      <c r="H71" s="17">
        <f>VLOOKUP(B71,'[1]Brokers'!$B$9:$W$67,22,0)</f>
        <v>0</v>
      </c>
      <c r="I71" s="17">
        <f>VLOOKUP(B71,'[1]Brokers'!$B$9:$R$67,17,0)</f>
        <v>0</v>
      </c>
      <c r="J71" s="17">
        <f>VLOOKUP(B71,'[1]Brokers'!$B$9:$M$67,12,0)</f>
        <v>0</v>
      </c>
      <c r="K71" s="17">
        <v>0</v>
      </c>
      <c r="L71" s="17">
        <v>0</v>
      </c>
      <c r="M71" s="18">
        <f t="shared" si="1"/>
        <v>0</v>
      </c>
      <c r="N71" s="32">
        <f>VLOOKUP(B71,'[2]Sheet7'!$B$9:$Z$67,25,0)</f>
        <v>0</v>
      </c>
      <c r="O71" s="19">
        <f>N71/$N$75</f>
        <v>0</v>
      </c>
      <c r="P71" s="17"/>
    </row>
    <row r="72" spans="1:16" ht="15">
      <c r="A72" s="12">
        <v>57</v>
      </c>
      <c r="B72" s="13" t="s">
        <v>104</v>
      </c>
      <c r="C72" s="14" t="s">
        <v>105</v>
      </c>
      <c r="D72" s="15"/>
      <c r="E72" s="16"/>
      <c r="F72" s="16"/>
      <c r="G72" s="17">
        <f>VLOOKUP(B72,'[1]Brokers'!$B$9:$H$67,7,0)</f>
        <v>0</v>
      </c>
      <c r="H72" s="17">
        <f>VLOOKUP(B72,'[1]Brokers'!$B$9:$W$67,22,0)</f>
        <v>0</v>
      </c>
      <c r="I72" s="17">
        <f>VLOOKUP(B72,'[1]Brokers'!$B$9:$R$67,17,0)</f>
        <v>0</v>
      </c>
      <c r="J72" s="17">
        <f>VLOOKUP(B72,'[1]Brokers'!$B$9:$M$67,12,0)</f>
        <v>0</v>
      </c>
      <c r="K72" s="17">
        <v>0</v>
      </c>
      <c r="L72" s="17">
        <v>0</v>
      </c>
      <c r="M72" s="18">
        <f t="shared" si="1"/>
        <v>0</v>
      </c>
      <c r="N72" s="32">
        <f>VLOOKUP(B72,'[2]Sheet7'!$B$9:$Z$67,25,0)</f>
        <v>0</v>
      </c>
      <c r="O72" s="19">
        <f>N72/$N$75</f>
        <v>0</v>
      </c>
      <c r="P72" s="17"/>
    </row>
    <row r="73" spans="1:17" ht="15">
      <c r="A73" s="12">
        <v>58</v>
      </c>
      <c r="B73" s="13" t="s">
        <v>124</v>
      </c>
      <c r="C73" s="14" t="s">
        <v>125</v>
      </c>
      <c r="D73" s="15"/>
      <c r="E73" s="16"/>
      <c r="F73" s="16"/>
      <c r="G73" s="17">
        <f>VLOOKUP(B73,'[1]Brokers'!$B$9:$H$67,7,0)</f>
        <v>0</v>
      </c>
      <c r="H73" s="17">
        <f>VLOOKUP(B73,'[1]Brokers'!$B$9:$W$67,22,0)</f>
        <v>0</v>
      </c>
      <c r="I73" s="17">
        <f>VLOOKUP(B73,'[1]Brokers'!$B$9:$R$67,17,0)</f>
        <v>0</v>
      </c>
      <c r="J73" s="17">
        <f>VLOOKUP(B73,'[1]Brokers'!$B$9:$M$67,12,0)</f>
        <v>0</v>
      </c>
      <c r="K73" s="17">
        <v>0</v>
      </c>
      <c r="L73" s="17">
        <v>0</v>
      </c>
      <c r="M73" s="18">
        <f t="shared" si="1"/>
        <v>0</v>
      </c>
      <c r="N73" s="32">
        <f>VLOOKUP(B73,'[2]Sheet7'!$B$9:$Z$67,25,0)</f>
        <v>0</v>
      </c>
      <c r="O73" s="19">
        <f>N73/$N$75</f>
        <v>0</v>
      </c>
      <c r="P73" s="17"/>
      <c r="Q73" s="22"/>
    </row>
    <row r="74" spans="1:17" ht="15">
      <c r="A74" s="12">
        <v>59</v>
      </c>
      <c r="B74" s="13" t="s">
        <v>126</v>
      </c>
      <c r="C74" s="14" t="s">
        <v>127</v>
      </c>
      <c r="D74" s="15"/>
      <c r="E74" s="16"/>
      <c r="F74" s="16"/>
      <c r="G74" s="17">
        <f>VLOOKUP(B74,'[1]Brokers'!$B$9:$H$67,7,0)</f>
        <v>0</v>
      </c>
      <c r="H74" s="17">
        <f>VLOOKUP(B74,'[1]Brokers'!$B$9:$W$67,22,0)</f>
        <v>0</v>
      </c>
      <c r="I74" s="17">
        <f>VLOOKUP(B74,'[1]Brokers'!$B$9:$R$67,17,0)</f>
        <v>0</v>
      </c>
      <c r="J74" s="17">
        <f>VLOOKUP(B74,'[1]Brokers'!$B$9:$M$67,12,0)</f>
        <v>0</v>
      </c>
      <c r="K74" s="17">
        <v>0</v>
      </c>
      <c r="L74" s="17">
        <v>0</v>
      </c>
      <c r="M74" s="18">
        <f t="shared" si="1"/>
        <v>0</v>
      </c>
      <c r="N74" s="32">
        <f>VLOOKUP(B74,'[2]Sheet7'!$B$9:$Z$67,25,0)</f>
        <v>0</v>
      </c>
      <c r="O74" s="19">
        <f>N74/$N$75</f>
        <v>0</v>
      </c>
      <c r="P74" s="17"/>
      <c r="Q74" s="22"/>
    </row>
    <row r="75" spans="1:17" ht="16.5" thickBot="1">
      <c r="A75" s="39" t="s">
        <v>6</v>
      </c>
      <c r="B75" s="40"/>
      <c r="C75" s="41"/>
      <c r="D75" s="23">
        <f>COUNTA(D16:D74)</f>
        <v>50</v>
      </c>
      <c r="E75" s="23">
        <f>COUNTA(E16:E74)</f>
        <v>23</v>
      </c>
      <c r="F75" s="23">
        <f>COUNTA(F16:F74)</f>
        <v>13</v>
      </c>
      <c r="G75" s="24">
        <f>SUM(G16:G74)</f>
        <v>6271659629.719998</v>
      </c>
      <c r="H75" s="24">
        <f>SUM(H16:H74)</f>
        <v>2359754500</v>
      </c>
      <c r="I75" s="24">
        <f>SUM(I16:I74)</f>
        <v>0</v>
      </c>
      <c r="J75" s="24">
        <f>SUM(J16:J74)</f>
        <v>0</v>
      </c>
      <c r="K75" s="24">
        <f aca="true" t="shared" si="2" ref="K75">SUM(K16:K74)</f>
        <v>0</v>
      </c>
      <c r="L75" s="24">
        <f>SUM(L16:L74)</f>
        <v>0</v>
      </c>
      <c r="M75" s="24">
        <f>SUM(M16:M74)</f>
        <v>8631414129.719997</v>
      </c>
      <c r="N75" s="33">
        <f>SUM(N16:N74)</f>
        <v>163026590368.02002</v>
      </c>
      <c r="O75" s="34">
        <f>SUM(O16:O74)</f>
        <v>0.9999999999999998</v>
      </c>
      <c r="P75" s="25"/>
      <c r="Q75" s="22"/>
    </row>
    <row r="76" spans="12:17" ht="15">
      <c r="L76" s="26"/>
      <c r="M76" s="27"/>
      <c r="O76" s="26"/>
      <c r="P76" s="25"/>
      <c r="Q76" s="22"/>
    </row>
    <row r="77" spans="2:17" ht="27.6" customHeight="1">
      <c r="B77" s="54" t="s">
        <v>128</v>
      </c>
      <c r="C77" s="54"/>
      <c r="D77" s="54"/>
      <c r="E77" s="54"/>
      <c r="F77" s="54"/>
      <c r="H77" s="28"/>
      <c r="I77" s="28"/>
      <c r="L77" s="26"/>
      <c r="M77" s="26"/>
      <c r="P77" s="25"/>
      <c r="Q77" s="22"/>
    </row>
    <row r="78" spans="3:17" ht="27.6" customHeight="1">
      <c r="C78" s="55"/>
      <c r="D78" s="55"/>
      <c r="E78" s="55"/>
      <c r="F78" s="55"/>
      <c r="M78" s="26"/>
      <c r="N78" s="26"/>
      <c r="P78" s="25"/>
      <c r="Q78" s="22"/>
    </row>
    <row r="79" spans="16:17" ht="15">
      <c r="P79" s="25"/>
      <c r="Q79" s="22"/>
    </row>
    <row r="80" spans="16:17" ht="15">
      <c r="P80" s="25"/>
      <c r="Q80" s="22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2018-07-06T02:16:29Z</cp:lastPrinted>
  <dcterms:created xsi:type="dcterms:W3CDTF">2017-06-09T07:51:20Z</dcterms:created>
  <dcterms:modified xsi:type="dcterms:W3CDTF">2018-08-14T03:29:55Z</dcterms:modified>
  <cp:category/>
  <cp:version/>
  <cp:contentType/>
  <cp:contentStatus/>
</cp:coreProperties>
</file>