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'Sheet1'!$A$15:$M$67</definedName>
    <definedName name="_xlnm.Print_Area" localSheetId="0">'Sheet1'!$A$1:$L$69</definedName>
  </definedNames>
  <calcPr calcId="191029"/>
  <extLst/>
</workbook>
</file>

<file path=xl/sharedStrings.xml><?xml version="1.0" encoding="utf-8"?>
<sst xmlns="http://schemas.openxmlformats.org/spreadsheetml/2006/main" count="213" uniqueCount="122">
  <si>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</si>
  <si>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</si>
  <si>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</si>
  <si>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</si>
  <si>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</si>
  <si>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</si>
  <si>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</si>
  <si>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</si>
  <si>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</si>
  <si>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</si>
  <si>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</si>
  <si>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</si>
  <si>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</si>
  <si>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</si>
  <si>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</si>
  <si>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</si>
  <si>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</si>
  <si>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</si>
  <si>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</si>
  <si>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</si>
  <si>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</si>
  <si>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</si>
  <si>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</si>
  <si>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</si>
  <si>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</si>
  <si>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</si>
  <si>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</si>
  <si>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</si>
  <si>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</si>
  <si>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</si>
  <si>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</si>
  <si>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</si>
  <si>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</si>
  <si>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</si>
  <si>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</si>
  <si>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</si>
  <si>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</si>
  <si>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</si>
  <si>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</si>
  <si>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</si>
  <si>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</si>
  <si>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</si>
  <si>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</si>
  <si>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</si>
  <si>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</si>
  <si>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</si>
  <si>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</si>
  <si>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</si>
  <si>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</si>
  <si>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</si>
  <si>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</si>
  <si>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</si>
  <si>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</si>
  <si>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</si>
  <si>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</si>
  <si>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</si>
  <si>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</si>
  <si>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</si>
  <si>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</si>
  <si>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</si>
  <si>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</si>
  <si>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</si>
  <si>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</si>
  <si>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</si>
  <si>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</si>
  <si>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</si>
  <si>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</si>
  <si>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</si>
  <si>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</si>
  <si>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</si>
  <si>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</si>
  <si>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</si>
  <si>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</si>
  <si>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</si>
  <si>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</si>
  <si>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</si>
  <si>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</si>
  <si>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</si>
  <si>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</si>
  <si>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</si>
  <si>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</si>
  <si>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</si>
  <si>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</si>
  <si>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</si>
  <si>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</si>
  <si>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</si>
  <si>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</si>
  <si>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</si>
  <si>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</si>
  <si>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</si>
  <si>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</si>
  <si>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</si>
  <si>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</si>
  <si>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</si>
  <si>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</si>
  <si>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</si>
  <si>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</si>
  <si>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</si>
  <si>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</si>
  <si>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</si>
  <si>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</si>
  <si>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</si>
  <si>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</si>
  <si>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</si>
  <si>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</si>
  <si>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</si>
  <si>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</si>
  <si>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</si>
  <si>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</si>
  <si>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</si>
  <si>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</si>
  <si>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</si>
  <si>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</si>
  <si>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</si>
  <si>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</si>
  <si>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"ДИ СИ ЭФ ҮЦК" ХХК</t>
  </si>
  <si>
    <t>DCF</t>
  </si>
  <si>
    <t>"МАЗААЛАЙ КАПИТАЛ ПАРТНЕРС ҮЦК" ХХК</t>
  </si>
  <si>
    <t>"ЭС ЖИ ИНВЕСТМЕНТ ЭНД СЕКЬЮРИТИС ҮЦК" ХХК</t>
  </si>
  <si>
    <t>"НЭТСЭК ҮЦК" ХХК</t>
  </si>
  <si>
    <t>2024 оны арилжааны нийт дүн</t>
  </si>
  <si>
    <t>3-р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</si>
</sst>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12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5792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esktop\Mnth2024.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ALTN</v>
          </cell>
          <cell r="C8" t="str">
            <v>Алтан хоромсог</v>
          </cell>
          <cell r="D8">
            <v>19</v>
          </cell>
          <cell r="E8">
            <v>6261</v>
          </cell>
          <cell r="F8">
            <v>1792540.25</v>
          </cell>
          <cell r="G8">
            <v>107349</v>
          </cell>
          <cell r="H8">
            <v>28378834.8</v>
          </cell>
          <cell r="I8">
            <v>30171375.05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113610</v>
          </cell>
          <cell r="P8">
            <v>30171375.05</v>
          </cell>
        </row>
        <row r="9">
          <cell r="B9" t="str">
            <v>ARD</v>
          </cell>
          <cell r="C9" t="str">
            <v>Өлзийй энд Ко</v>
          </cell>
          <cell r="D9">
            <v>20</v>
          </cell>
          <cell r="E9">
            <v>1283659</v>
          </cell>
          <cell r="F9">
            <v>247711570.11</v>
          </cell>
          <cell r="G9">
            <v>599181</v>
          </cell>
          <cell r="H9">
            <v>253702258.05</v>
          </cell>
          <cell r="I9">
            <v>501413828.16</v>
          </cell>
          <cell r="J9">
            <v>0</v>
          </cell>
          <cell r="K9">
            <v>0</v>
          </cell>
          <cell r="L9">
            <v>200</v>
          </cell>
          <cell r="M9">
            <v>19900000</v>
          </cell>
          <cell r="N9">
            <v>19900000</v>
          </cell>
          <cell r="O9">
            <v>1883040</v>
          </cell>
          <cell r="P9">
            <v>521313828.16</v>
          </cell>
        </row>
        <row r="10">
          <cell r="B10" t="str">
            <v>ARGB</v>
          </cell>
          <cell r="C10" t="str">
            <v>Аргай бест</v>
          </cell>
          <cell r="D10">
            <v>19</v>
          </cell>
          <cell r="E10">
            <v>10282</v>
          </cell>
          <cell r="F10">
            <v>41656817</v>
          </cell>
          <cell r="G10">
            <v>9166</v>
          </cell>
          <cell r="H10">
            <v>7564050</v>
          </cell>
          <cell r="I10">
            <v>49220867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19448</v>
          </cell>
          <cell r="P10">
            <v>49220867</v>
          </cell>
        </row>
        <row r="11">
          <cell r="B11" t="str">
            <v>BATS</v>
          </cell>
          <cell r="C11" t="str">
            <v>Батс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 t="str">
            <v>BDSC</v>
          </cell>
          <cell r="C12" t="str">
            <v>Бидисек</v>
          </cell>
          <cell r="D12">
            <v>20</v>
          </cell>
          <cell r="E12">
            <v>268139839</v>
          </cell>
          <cell r="F12">
            <v>69878602428.64</v>
          </cell>
          <cell r="G12">
            <v>270950552</v>
          </cell>
          <cell r="H12">
            <v>70427513754.17</v>
          </cell>
          <cell r="I12">
            <v>140306116182.81</v>
          </cell>
          <cell r="J12">
            <v>0</v>
          </cell>
          <cell r="K12">
            <v>0</v>
          </cell>
          <cell r="L12">
            <v>4</v>
          </cell>
          <cell r="M12">
            <v>400000</v>
          </cell>
          <cell r="N12">
            <v>400000</v>
          </cell>
          <cell r="O12">
            <v>539090395</v>
          </cell>
          <cell r="P12">
            <v>140306516182.81</v>
          </cell>
        </row>
        <row r="13">
          <cell r="B13" t="str">
            <v>BKOC</v>
          </cell>
          <cell r="C13" t="str">
            <v>Эс жи инвестмент энд секьюритис ҮЦК ХХК</v>
          </cell>
          <cell r="D13">
            <v>4</v>
          </cell>
          <cell r="E13">
            <v>277</v>
          </cell>
          <cell r="F13">
            <v>166819.34</v>
          </cell>
          <cell r="G13">
            <v>0</v>
          </cell>
          <cell r="H13">
            <v>0</v>
          </cell>
          <cell r="I13">
            <v>166819.34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277</v>
          </cell>
          <cell r="P13">
            <v>166819.34</v>
          </cell>
        </row>
        <row r="14">
          <cell r="B14" t="str">
            <v>BLAC</v>
          </cell>
          <cell r="C14" t="str">
            <v>Мазаалай капитал партнерс ҮЦК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B17" t="str">
            <v>BULG</v>
          </cell>
          <cell r="C17" t="str">
            <v>Булган брокер</v>
          </cell>
          <cell r="D17">
            <v>3</v>
          </cell>
          <cell r="E17">
            <v>353</v>
          </cell>
          <cell r="F17">
            <v>1768440</v>
          </cell>
          <cell r="G17">
            <v>1798</v>
          </cell>
          <cell r="H17">
            <v>1233400</v>
          </cell>
          <cell r="I17">
            <v>3001840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2151</v>
          </cell>
          <cell r="P17">
            <v>3001840</v>
          </cell>
        </row>
        <row r="18">
          <cell r="B18" t="str">
            <v>BUMB</v>
          </cell>
          <cell r="C18" t="str">
            <v>Бумбат Алтай</v>
          </cell>
          <cell r="D18">
            <v>20</v>
          </cell>
          <cell r="E18">
            <v>737137</v>
          </cell>
          <cell r="F18">
            <v>109641888.52</v>
          </cell>
          <cell r="G18">
            <v>1154883</v>
          </cell>
          <cell r="H18">
            <v>148910944.32</v>
          </cell>
          <cell r="I18">
            <v>258552832.83999997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1892020</v>
          </cell>
          <cell r="P18">
            <v>258552832.83999997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18</v>
          </cell>
          <cell r="E19">
            <v>324097</v>
          </cell>
          <cell r="F19">
            <v>144396137.88</v>
          </cell>
          <cell r="G19">
            <v>1742375</v>
          </cell>
          <cell r="H19">
            <v>183491269.96</v>
          </cell>
          <cell r="I19">
            <v>327887407.84000003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2066472</v>
          </cell>
          <cell r="P19">
            <v>327887407.84000003</v>
          </cell>
        </row>
        <row r="20">
          <cell r="B20" t="str">
            <v>CTRL</v>
          </cell>
          <cell r="C20" t="str">
            <v>Централ секюритийз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DCF</v>
          </cell>
          <cell r="C21" t="str">
            <v>Ди Си Эф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DELG</v>
          </cell>
          <cell r="C22" t="str">
            <v>Ди Эйч капитал</v>
          </cell>
          <cell r="D22">
            <v>14</v>
          </cell>
          <cell r="E22">
            <v>263</v>
          </cell>
          <cell r="F22">
            <v>857045.3</v>
          </cell>
          <cell r="G22">
            <v>5604</v>
          </cell>
          <cell r="H22">
            <v>1508642</v>
          </cell>
          <cell r="I22">
            <v>2365687.3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5867</v>
          </cell>
          <cell r="P22">
            <v>2365687.3</v>
          </cell>
        </row>
        <row r="23">
          <cell r="B23" t="str">
            <v>DOMI</v>
          </cell>
          <cell r="C23" t="str">
            <v>Домикс сек  </v>
          </cell>
          <cell r="D23">
            <v>7</v>
          </cell>
          <cell r="E23">
            <v>1851</v>
          </cell>
          <cell r="F23">
            <v>440930.32</v>
          </cell>
          <cell r="G23">
            <v>42063</v>
          </cell>
          <cell r="H23">
            <v>7388980.05</v>
          </cell>
          <cell r="I23">
            <v>7829910.37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43914</v>
          </cell>
          <cell r="P23">
            <v>7829910.37</v>
          </cell>
        </row>
        <row r="24">
          <cell r="B24" t="str">
            <v>DRBR</v>
          </cell>
          <cell r="C24" t="str">
            <v>Дархан брокер</v>
          </cell>
          <cell r="D24">
            <v>14</v>
          </cell>
          <cell r="E24">
            <v>11630</v>
          </cell>
          <cell r="F24">
            <v>2249865</v>
          </cell>
          <cell r="G24">
            <v>13988</v>
          </cell>
          <cell r="H24">
            <v>4996032.15</v>
          </cell>
          <cell r="I24">
            <v>7245897.15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25618</v>
          </cell>
          <cell r="P24">
            <v>7245897.15</v>
          </cell>
        </row>
        <row r="25">
          <cell r="B25" t="str">
            <v>ECM</v>
          </cell>
          <cell r="C25" t="str">
            <v>Еврази капитал холдинг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GAUL</v>
          </cell>
          <cell r="C28" t="str">
            <v>Гаүли</v>
          </cell>
          <cell r="D28">
            <v>14</v>
          </cell>
          <cell r="E28">
            <v>2787</v>
          </cell>
          <cell r="F28">
            <v>42765381.13</v>
          </cell>
          <cell r="G28">
            <v>20062</v>
          </cell>
          <cell r="H28">
            <v>52754558.1</v>
          </cell>
          <cell r="I28">
            <v>95519939.23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22849</v>
          </cell>
          <cell r="P28">
            <v>95519939.23</v>
          </cell>
        </row>
        <row r="29">
          <cell r="B29" t="str">
            <v>GDEV</v>
          </cell>
          <cell r="C29" t="str">
            <v>Гранддевелопмент</v>
          </cell>
          <cell r="D29">
            <v>17</v>
          </cell>
          <cell r="E29">
            <v>2690</v>
          </cell>
          <cell r="F29">
            <v>2980080.5</v>
          </cell>
          <cell r="G29">
            <v>8022</v>
          </cell>
          <cell r="H29">
            <v>679863.81</v>
          </cell>
          <cell r="I29">
            <v>3659944.31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10712</v>
          </cell>
          <cell r="P29">
            <v>3659944.31</v>
          </cell>
        </row>
        <row r="30">
          <cell r="B30" t="str">
            <v>GDSC</v>
          </cell>
          <cell r="C30" t="str">
            <v>Гүүд Сек</v>
          </cell>
          <cell r="D30">
            <v>20</v>
          </cell>
          <cell r="E30">
            <v>421502</v>
          </cell>
          <cell r="F30">
            <v>68353694.06</v>
          </cell>
          <cell r="G30">
            <v>442948</v>
          </cell>
          <cell r="H30">
            <v>225175294.09</v>
          </cell>
          <cell r="I30">
            <v>293528988.15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864450</v>
          </cell>
          <cell r="P30">
            <v>293528988.15</v>
          </cell>
        </row>
        <row r="31">
          <cell r="B31" t="str">
            <v>GLMT</v>
          </cell>
          <cell r="C31" t="str">
            <v>Голомт капитал</v>
          </cell>
          <cell r="D31">
            <v>20</v>
          </cell>
          <cell r="E31">
            <v>11328307</v>
          </cell>
          <cell r="F31">
            <v>2302135672.3</v>
          </cell>
          <cell r="G31">
            <v>11156561</v>
          </cell>
          <cell r="H31">
            <v>2044823870.53</v>
          </cell>
          <cell r="I31">
            <v>4346959542.83</v>
          </cell>
          <cell r="J31">
            <v>810</v>
          </cell>
          <cell r="K31">
            <v>80998000</v>
          </cell>
          <cell r="L31">
            <v>1362</v>
          </cell>
          <cell r="M31">
            <v>136093000</v>
          </cell>
          <cell r="N31">
            <v>217091000</v>
          </cell>
          <cell r="O31">
            <v>22487040</v>
          </cell>
          <cell r="P31">
            <v>4564050542.83</v>
          </cell>
        </row>
        <row r="32">
          <cell r="B32" t="str">
            <v>HUN</v>
          </cell>
          <cell r="C32" t="str">
            <v>Хүннү эмпайр </v>
          </cell>
          <cell r="D32">
            <v>3</v>
          </cell>
          <cell r="E32">
            <v>3</v>
          </cell>
          <cell r="F32">
            <v>3600</v>
          </cell>
          <cell r="G32">
            <v>5575</v>
          </cell>
          <cell r="H32">
            <v>6730849</v>
          </cell>
          <cell r="I32">
            <v>6734449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5578</v>
          </cell>
          <cell r="P32">
            <v>6734449</v>
          </cell>
        </row>
        <row r="33">
          <cell r="B33" t="str">
            <v>INVC</v>
          </cell>
          <cell r="C33" t="str">
            <v>Инвес кор капитал</v>
          </cell>
          <cell r="D33">
            <v>20</v>
          </cell>
          <cell r="E33">
            <v>9547107</v>
          </cell>
          <cell r="F33">
            <v>6419512065.58</v>
          </cell>
          <cell r="G33">
            <v>8866835</v>
          </cell>
          <cell r="H33">
            <v>5946864926.42</v>
          </cell>
          <cell r="I33">
            <v>12366376992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18413942</v>
          </cell>
          <cell r="P33">
            <v>12366376992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14</v>
          </cell>
          <cell r="E34">
            <v>5980</v>
          </cell>
          <cell r="F34">
            <v>40818631.84</v>
          </cell>
          <cell r="G34">
            <v>15</v>
          </cell>
          <cell r="H34">
            <v>403500</v>
          </cell>
          <cell r="I34">
            <v>41222131.84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5995</v>
          </cell>
          <cell r="P34">
            <v>41222131.84</v>
          </cell>
        </row>
        <row r="35">
          <cell r="B35" t="str">
            <v>MERG</v>
          </cell>
          <cell r="C35" t="str">
            <v>Мэргэн санаа</v>
          </cell>
          <cell r="D35">
            <v>4</v>
          </cell>
          <cell r="E35">
            <v>12124</v>
          </cell>
          <cell r="F35">
            <v>13337260</v>
          </cell>
          <cell r="G35">
            <v>8228</v>
          </cell>
          <cell r="H35">
            <v>8204800</v>
          </cell>
          <cell r="I35">
            <v>21542060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20352</v>
          </cell>
          <cell r="P35">
            <v>21542060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20</v>
          </cell>
          <cell r="E36">
            <v>8894859</v>
          </cell>
          <cell r="F36">
            <v>1620992849.77</v>
          </cell>
          <cell r="G36">
            <v>1463685</v>
          </cell>
          <cell r="H36">
            <v>719465327.31</v>
          </cell>
          <cell r="I36">
            <v>2340458177.08</v>
          </cell>
          <cell r="J36">
            <v>9606</v>
          </cell>
          <cell r="K36">
            <v>960600000</v>
          </cell>
          <cell r="L36">
            <v>0</v>
          </cell>
          <cell r="M36">
            <v>0</v>
          </cell>
          <cell r="N36">
            <v>960600000</v>
          </cell>
          <cell r="O36">
            <v>10368150</v>
          </cell>
          <cell r="P36">
            <v>3301058177.08</v>
          </cell>
        </row>
        <row r="37">
          <cell r="B37" t="str">
            <v>MICC</v>
          </cell>
          <cell r="C37" t="str">
            <v>MICC</v>
          </cell>
          <cell r="D37">
            <v>17</v>
          </cell>
          <cell r="E37">
            <v>18574</v>
          </cell>
          <cell r="F37">
            <v>7251784.3</v>
          </cell>
          <cell r="G37">
            <v>179546</v>
          </cell>
          <cell r="H37">
            <v>15803081.8</v>
          </cell>
          <cell r="I37">
            <v>23054866.1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198120</v>
          </cell>
          <cell r="P37">
            <v>23054866.1</v>
          </cell>
        </row>
        <row r="38">
          <cell r="B38" t="str">
            <v>MNET</v>
          </cell>
          <cell r="C38" t="str">
            <v>Ард секьюритиз </v>
          </cell>
          <cell r="D38">
            <v>20</v>
          </cell>
          <cell r="E38">
            <v>10392311</v>
          </cell>
          <cell r="F38">
            <v>4006893682.89</v>
          </cell>
          <cell r="G38">
            <v>11292833</v>
          </cell>
          <cell r="H38">
            <v>3915750416.34</v>
          </cell>
          <cell r="I38">
            <v>7922644099.23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21685144</v>
          </cell>
          <cell r="P38">
            <v>7922644099.23</v>
          </cell>
        </row>
        <row r="39">
          <cell r="B39" t="str">
            <v>MONG</v>
          </cell>
          <cell r="C39" t="str">
            <v>Монгол секюритиес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B41" t="str">
            <v>MSEC</v>
          </cell>
          <cell r="C41" t="str">
            <v>Монсек</v>
          </cell>
          <cell r="D41">
            <v>15</v>
          </cell>
          <cell r="E41">
            <v>78512</v>
          </cell>
          <cell r="F41">
            <v>16668801.24</v>
          </cell>
          <cell r="G41">
            <v>64557</v>
          </cell>
          <cell r="H41">
            <v>15454203.5</v>
          </cell>
          <cell r="I41">
            <v>32123004.740000002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143069</v>
          </cell>
          <cell r="P41">
            <v>32123004.740000002</v>
          </cell>
        </row>
        <row r="42">
          <cell r="B42" t="str">
            <v>NOVL</v>
          </cell>
          <cell r="C42" t="str">
            <v>Новел инвестмент</v>
          </cell>
          <cell r="D42">
            <v>20</v>
          </cell>
          <cell r="E42">
            <v>20579859</v>
          </cell>
          <cell r="F42">
            <v>1410413383.95</v>
          </cell>
          <cell r="G42">
            <v>315934</v>
          </cell>
          <cell r="H42">
            <v>73055318.93</v>
          </cell>
          <cell r="I42">
            <v>1483468702.88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20895793</v>
          </cell>
          <cell r="P42">
            <v>1483468702.88</v>
          </cell>
        </row>
        <row r="43">
          <cell r="B43" t="str">
            <v>NSEC</v>
          </cell>
          <cell r="C43" t="str">
            <v>Нэйшнл сэкюритис </v>
          </cell>
          <cell r="D43">
            <v>13</v>
          </cell>
          <cell r="E43">
            <v>7918</v>
          </cell>
          <cell r="F43">
            <v>7304872.85</v>
          </cell>
          <cell r="G43">
            <v>11794</v>
          </cell>
          <cell r="H43">
            <v>5306677.28</v>
          </cell>
          <cell r="I43">
            <v>12611550.129999999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19712</v>
          </cell>
          <cell r="P43">
            <v>12611550.129999999</v>
          </cell>
        </row>
        <row r="44">
          <cell r="B44" t="str">
            <v>RISM</v>
          </cell>
          <cell r="C44" t="str">
            <v>Райнос инвестмент</v>
          </cell>
          <cell r="D44">
            <v>19</v>
          </cell>
          <cell r="E44">
            <v>212000</v>
          </cell>
          <cell r="F44">
            <v>171152558.52</v>
          </cell>
          <cell r="G44">
            <v>2295675</v>
          </cell>
          <cell r="H44">
            <v>1471195580.64</v>
          </cell>
          <cell r="I44">
            <v>1642348139.16</v>
          </cell>
          <cell r="J44">
            <v>0</v>
          </cell>
          <cell r="K44">
            <v>0</v>
          </cell>
          <cell r="L44">
            <v>10104</v>
          </cell>
          <cell r="M44">
            <v>1010390000</v>
          </cell>
          <cell r="N44">
            <v>1010390000</v>
          </cell>
          <cell r="O44">
            <v>2517779</v>
          </cell>
          <cell r="P44">
            <v>2652738139.1600003</v>
          </cell>
        </row>
        <row r="45">
          <cell r="B45" t="str">
            <v>SANR</v>
          </cell>
          <cell r="C45" t="str">
            <v>Санар</v>
          </cell>
          <cell r="D45">
            <v>1</v>
          </cell>
          <cell r="E45">
            <v>968</v>
          </cell>
          <cell r="F45">
            <v>323312</v>
          </cell>
          <cell r="G45">
            <v>149</v>
          </cell>
          <cell r="H45">
            <v>417200</v>
          </cell>
          <cell r="I45">
            <v>740512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1117</v>
          </cell>
          <cell r="P45">
            <v>740512</v>
          </cell>
        </row>
        <row r="46">
          <cell r="B46" t="str">
            <v>SECP</v>
          </cell>
          <cell r="C46" t="str">
            <v>Сикап</v>
          </cell>
          <cell r="D46">
            <v>16</v>
          </cell>
          <cell r="E46">
            <v>52622</v>
          </cell>
          <cell r="F46">
            <v>1010031.51</v>
          </cell>
          <cell r="G46">
            <v>0</v>
          </cell>
          <cell r="H46">
            <v>0</v>
          </cell>
          <cell r="I46">
            <v>1010031.51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52622</v>
          </cell>
          <cell r="P46">
            <v>1010031.51</v>
          </cell>
        </row>
        <row r="47">
          <cell r="B47" t="str">
            <v>SGC</v>
          </cell>
          <cell r="C47" t="str">
            <v>Эс Жи капитал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20</v>
          </cell>
          <cell r="E49">
            <v>862113</v>
          </cell>
          <cell r="F49">
            <v>157815429.51</v>
          </cell>
          <cell r="G49">
            <v>752001</v>
          </cell>
          <cell r="H49">
            <v>144471834.74</v>
          </cell>
          <cell r="I49">
            <v>302287264.25</v>
          </cell>
          <cell r="J49">
            <v>0</v>
          </cell>
          <cell r="K49">
            <v>0</v>
          </cell>
          <cell r="L49">
            <v>7</v>
          </cell>
          <cell r="M49">
            <v>700000</v>
          </cell>
          <cell r="N49">
            <v>700000</v>
          </cell>
          <cell r="O49">
            <v>1614121</v>
          </cell>
          <cell r="P49">
            <v>302987264.25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20</v>
          </cell>
          <cell r="E50">
            <v>366455</v>
          </cell>
          <cell r="F50">
            <v>98753260.17</v>
          </cell>
          <cell r="G50">
            <v>596275</v>
          </cell>
          <cell r="H50">
            <v>117863508.81</v>
          </cell>
          <cell r="I50">
            <v>216616768.98000002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962730</v>
          </cell>
          <cell r="P50">
            <v>216616768.98000002</v>
          </cell>
        </row>
        <row r="51">
          <cell r="B51" t="str">
            <v>TABO</v>
          </cell>
          <cell r="C51" t="str">
            <v>Таван богд</v>
          </cell>
          <cell r="D51">
            <v>9</v>
          </cell>
          <cell r="E51">
            <v>32</v>
          </cell>
          <cell r="F51">
            <v>36672</v>
          </cell>
          <cell r="G51">
            <v>44360</v>
          </cell>
          <cell r="H51">
            <v>47857879</v>
          </cell>
          <cell r="I51">
            <v>47894551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44392</v>
          </cell>
          <cell r="P51">
            <v>47894551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11</v>
          </cell>
          <cell r="E52">
            <v>11714</v>
          </cell>
          <cell r="F52">
            <v>30793737.19</v>
          </cell>
          <cell r="G52">
            <v>4808</v>
          </cell>
          <cell r="H52">
            <v>9316354.07</v>
          </cell>
          <cell r="I52">
            <v>40110091.260000005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16522</v>
          </cell>
          <cell r="P52">
            <v>40110091.260000005</v>
          </cell>
        </row>
        <row r="53">
          <cell r="B53" t="str">
            <v>TDB</v>
          </cell>
          <cell r="C53" t="str">
            <v>Ти ди би секьюритис</v>
          </cell>
          <cell r="D53">
            <v>20</v>
          </cell>
          <cell r="E53">
            <v>1603009</v>
          </cell>
          <cell r="F53">
            <v>1173909055.99</v>
          </cell>
          <cell r="G53">
            <v>2854914</v>
          </cell>
          <cell r="H53">
            <v>834883968.95</v>
          </cell>
          <cell r="I53">
            <v>2008793024.94</v>
          </cell>
          <cell r="J53">
            <v>1119</v>
          </cell>
          <cell r="K53">
            <v>111753000</v>
          </cell>
          <cell r="L53">
            <v>0</v>
          </cell>
          <cell r="M53">
            <v>0</v>
          </cell>
          <cell r="N53">
            <v>111753000</v>
          </cell>
          <cell r="O53">
            <v>4459042</v>
          </cell>
          <cell r="P53">
            <v>2120546024.94</v>
          </cell>
        </row>
        <row r="54">
          <cell r="B54" t="str">
            <v>TNGR</v>
          </cell>
          <cell r="C54" t="str">
            <v>Тэнгэр капитал</v>
          </cell>
          <cell r="D54">
            <v>14</v>
          </cell>
          <cell r="E54">
            <v>560</v>
          </cell>
          <cell r="F54">
            <v>791530</v>
          </cell>
          <cell r="G54">
            <v>144540</v>
          </cell>
          <cell r="H54">
            <v>19345836</v>
          </cell>
          <cell r="I54">
            <v>20137366</v>
          </cell>
          <cell r="J54">
            <v>0</v>
          </cell>
          <cell r="K54">
            <v>0</v>
          </cell>
          <cell r="L54">
            <v>1</v>
          </cell>
          <cell r="M54">
            <v>100000</v>
          </cell>
          <cell r="N54">
            <v>100000</v>
          </cell>
          <cell r="O54">
            <v>145101</v>
          </cell>
          <cell r="P54">
            <v>20237366</v>
          </cell>
        </row>
        <row r="55">
          <cell r="B55" t="str">
            <v>TTOL</v>
          </cell>
          <cell r="C55" t="str">
            <v>Апекс капитал</v>
          </cell>
          <cell r="D55">
            <v>20</v>
          </cell>
          <cell r="E55">
            <v>1522803</v>
          </cell>
          <cell r="F55">
            <v>658027725.98</v>
          </cell>
          <cell r="G55">
            <v>2598204</v>
          </cell>
          <cell r="H55">
            <v>523690951.16</v>
          </cell>
          <cell r="I55">
            <v>1181718677.14</v>
          </cell>
          <cell r="J55">
            <v>640</v>
          </cell>
          <cell r="K55">
            <v>64000000</v>
          </cell>
          <cell r="L55">
            <v>736</v>
          </cell>
          <cell r="M55">
            <v>73600000</v>
          </cell>
          <cell r="N55">
            <v>137600000</v>
          </cell>
          <cell r="O55">
            <v>4122383</v>
          </cell>
          <cell r="P55">
            <v>1319318677.14</v>
          </cell>
        </row>
        <row r="56">
          <cell r="B56" t="str">
            <v>UNDR</v>
          </cell>
          <cell r="C56" t="str">
            <v>Өндөрхаан инвест</v>
          </cell>
          <cell r="D56">
            <v>10</v>
          </cell>
          <cell r="E56">
            <v>20111</v>
          </cell>
          <cell r="F56">
            <v>24141887</v>
          </cell>
          <cell r="G56">
            <v>26473</v>
          </cell>
          <cell r="H56">
            <v>27380700</v>
          </cell>
          <cell r="I56">
            <v>51522587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46584</v>
          </cell>
          <cell r="P56">
            <v>51522587</v>
          </cell>
        </row>
        <row r="57">
          <cell r="B57" t="str">
            <v>ZGB</v>
          </cell>
          <cell r="C57" t="str">
            <v>Таван богд капитал</v>
          </cell>
          <cell r="D57">
            <v>20</v>
          </cell>
          <cell r="E57">
            <v>4381057</v>
          </cell>
          <cell r="F57">
            <v>732284200.21</v>
          </cell>
          <cell r="G57">
            <v>23042082</v>
          </cell>
          <cell r="H57">
            <v>2137744070.63</v>
          </cell>
          <cell r="I57">
            <v>2870028270.84</v>
          </cell>
          <cell r="J57">
            <v>1022</v>
          </cell>
          <cell r="K57">
            <v>102095000</v>
          </cell>
          <cell r="L57">
            <v>783</v>
          </cell>
          <cell r="M57">
            <v>78263000</v>
          </cell>
          <cell r="N57">
            <v>180358000</v>
          </cell>
          <cell r="O57">
            <v>27424944</v>
          </cell>
          <cell r="P57">
            <v>3050386270.84</v>
          </cell>
        </row>
        <row r="58">
          <cell r="B58" t="str">
            <v>ZRGD</v>
          </cell>
          <cell r="C58" t="str">
            <v>Зэргэд</v>
          </cell>
          <cell r="D58">
            <v>9</v>
          </cell>
          <cell r="E58">
            <v>4322</v>
          </cell>
          <cell r="F58">
            <v>3446187</v>
          </cell>
          <cell r="G58">
            <v>22913</v>
          </cell>
          <cell r="H58">
            <v>11873093.24</v>
          </cell>
          <cell r="I58">
            <v>15319280.24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27235</v>
          </cell>
          <cell r="P58">
            <v>15319280.24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O125"/>
  <sheetViews>
    <sheetView tabSelected="1" zoomScale="71" zoomScaleNormal="71" zoomScaleSheetLayoutView="70" zoomScalePageLayoutView="70" workbookViewId="0" topLeftCell="A1">
      <selection activeCell="N39" sqref="N3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2.28125" style="1" customWidth="1"/>
    <col min="11" max="11" width="24.8515625" style="1" customWidth="1"/>
    <col min="12" max="12" width="15.8515625" style="1" customWidth="1"/>
    <col min="13" max="13" width="22.28125" style="4" bestFit="1" customWidth="1"/>
    <col min="14" max="14" width="9.140625" style="1" customWidth="1"/>
    <col min="15" max="15" width="21.421875" style="1" bestFit="1" customWidth="1"/>
    <col min="16" max="253" width="9.140625" style="1" customWidth="1"/>
    <col min="254" max="254" width="4.28125" style="1" customWidth="1"/>
    <col min="255" max="255" width="9.8515625" style="1" customWidth="1"/>
    <col min="256" max="256" width="55.421875" style="1" bestFit="1" customWidth="1"/>
    <col min="257" max="257" width="12.8515625" style="1" customWidth="1"/>
    <col min="258" max="258" width="14.8515625" style="1" customWidth="1"/>
    <col min="259" max="259" width="14.28125" style="1" customWidth="1"/>
    <col min="260" max="260" width="20.7109375" style="1" customWidth="1"/>
    <col min="261" max="261" width="21.00390625" style="1" customWidth="1"/>
    <col min="262" max="263" width="21.28125" style="1" customWidth="1"/>
    <col min="264" max="265" width="22.421875" style="1" bestFit="1" customWidth="1"/>
    <col min="266" max="266" width="22.28125" style="1" bestFit="1" customWidth="1"/>
    <col min="267" max="267" width="16.7109375" style="1" customWidth="1"/>
    <col min="268" max="268" width="21.421875" style="1" bestFit="1" customWidth="1"/>
    <col min="269" max="269" width="22.28125" style="1" bestFit="1" customWidth="1"/>
    <col min="270" max="509" width="9.140625" style="1" customWidth="1"/>
    <col min="510" max="510" width="4.28125" style="1" customWidth="1"/>
    <col min="511" max="511" width="9.8515625" style="1" customWidth="1"/>
    <col min="512" max="512" width="55.421875" style="1" bestFit="1" customWidth="1"/>
    <col min="513" max="513" width="12.8515625" style="1" customWidth="1"/>
    <col min="514" max="514" width="14.8515625" style="1" customWidth="1"/>
    <col min="515" max="515" width="14.28125" style="1" customWidth="1"/>
    <col min="516" max="516" width="20.7109375" style="1" customWidth="1"/>
    <col min="517" max="517" width="21.00390625" style="1" customWidth="1"/>
    <col min="518" max="519" width="21.28125" style="1" customWidth="1"/>
    <col min="520" max="521" width="22.421875" style="1" bestFit="1" customWidth="1"/>
    <col min="522" max="522" width="22.28125" style="1" bestFit="1" customWidth="1"/>
    <col min="523" max="523" width="16.7109375" style="1" customWidth="1"/>
    <col min="524" max="524" width="21.421875" style="1" bestFit="1" customWidth="1"/>
    <col min="525" max="525" width="22.28125" style="1" bestFit="1" customWidth="1"/>
    <col min="526" max="765" width="9.140625" style="1" customWidth="1"/>
    <col min="766" max="766" width="4.28125" style="1" customWidth="1"/>
    <col min="767" max="767" width="9.8515625" style="1" customWidth="1"/>
    <col min="768" max="768" width="55.421875" style="1" bestFit="1" customWidth="1"/>
    <col min="769" max="769" width="12.8515625" style="1" customWidth="1"/>
    <col min="770" max="770" width="14.8515625" style="1" customWidth="1"/>
    <col min="771" max="771" width="14.28125" style="1" customWidth="1"/>
    <col min="772" max="772" width="20.7109375" style="1" customWidth="1"/>
    <col min="773" max="773" width="21.00390625" style="1" customWidth="1"/>
    <col min="774" max="775" width="21.28125" style="1" customWidth="1"/>
    <col min="776" max="777" width="22.421875" style="1" bestFit="1" customWidth="1"/>
    <col min="778" max="778" width="22.28125" style="1" bestFit="1" customWidth="1"/>
    <col min="779" max="779" width="16.7109375" style="1" customWidth="1"/>
    <col min="780" max="780" width="21.421875" style="1" bestFit="1" customWidth="1"/>
    <col min="781" max="781" width="22.28125" style="1" bestFit="1" customWidth="1"/>
    <col min="782" max="1021" width="9.140625" style="1" customWidth="1"/>
    <col min="1022" max="1022" width="4.28125" style="1" customWidth="1"/>
    <col min="1023" max="1023" width="9.8515625" style="1" customWidth="1"/>
    <col min="1024" max="1024" width="55.421875" style="1" bestFit="1" customWidth="1"/>
    <col min="1025" max="1025" width="12.8515625" style="1" customWidth="1"/>
    <col min="1026" max="1026" width="14.8515625" style="1" customWidth="1"/>
    <col min="1027" max="1027" width="14.28125" style="1" customWidth="1"/>
    <col min="1028" max="1028" width="20.7109375" style="1" customWidth="1"/>
    <col min="1029" max="1029" width="21.00390625" style="1" customWidth="1"/>
    <col min="1030" max="1031" width="21.28125" style="1" customWidth="1"/>
    <col min="1032" max="1033" width="22.421875" style="1" bestFit="1" customWidth="1"/>
    <col min="1034" max="1034" width="22.28125" style="1" bestFit="1" customWidth="1"/>
    <col min="1035" max="1035" width="16.7109375" style="1" customWidth="1"/>
    <col min="1036" max="1036" width="21.421875" style="1" bestFit="1" customWidth="1"/>
    <col min="1037" max="1037" width="22.28125" style="1" bestFit="1" customWidth="1"/>
    <col min="1038" max="1277" width="9.140625" style="1" customWidth="1"/>
    <col min="1278" max="1278" width="4.28125" style="1" customWidth="1"/>
    <col min="1279" max="1279" width="9.8515625" style="1" customWidth="1"/>
    <col min="1280" max="1280" width="55.421875" style="1" bestFit="1" customWidth="1"/>
    <col min="1281" max="1281" width="12.8515625" style="1" customWidth="1"/>
    <col min="1282" max="1282" width="14.8515625" style="1" customWidth="1"/>
    <col min="1283" max="1283" width="14.28125" style="1" customWidth="1"/>
    <col min="1284" max="1284" width="20.7109375" style="1" customWidth="1"/>
    <col min="1285" max="1285" width="21.00390625" style="1" customWidth="1"/>
    <col min="1286" max="1287" width="21.28125" style="1" customWidth="1"/>
    <col min="1288" max="1289" width="22.421875" style="1" bestFit="1" customWidth="1"/>
    <col min="1290" max="1290" width="22.28125" style="1" bestFit="1" customWidth="1"/>
    <col min="1291" max="1291" width="16.7109375" style="1" customWidth="1"/>
    <col min="1292" max="1292" width="21.421875" style="1" bestFit="1" customWidth="1"/>
    <col min="1293" max="1293" width="22.28125" style="1" bestFit="1" customWidth="1"/>
    <col min="1294" max="1533" width="9.140625" style="1" customWidth="1"/>
    <col min="1534" max="1534" width="4.28125" style="1" customWidth="1"/>
    <col min="1535" max="1535" width="9.8515625" style="1" customWidth="1"/>
    <col min="1536" max="1536" width="55.421875" style="1" bestFit="1" customWidth="1"/>
    <col min="1537" max="1537" width="12.8515625" style="1" customWidth="1"/>
    <col min="1538" max="1538" width="14.8515625" style="1" customWidth="1"/>
    <col min="1539" max="1539" width="14.28125" style="1" customWidth="1"/>
    <col min="1540" max="1540" width="20.7109375" style="1" customWidth="1"/>
    <col min="1541" max="1541" width="21.00390625" style="1" customWidth="1"/>
    <col min="1542" max="1543" width="21.28125" style="1" customWidth="1"/>
    <col min="1544" max="1545" width="22.421875" style="1" bestFit="1" customWidth="1"/>
    <col min="1546" max="1546" width="22.28125" style="1" bestFit="1" customWidth="1"/>
    <col min="1547" max="1547" width="16.7109375" style="1" customWidth="1"/>
    <col min="1548" max="1548" width="21.421875" style="1" bestFit="1" customWidth="1"/>
    <col min="1549" max="1549" width="22.28125" style="1" bestFit="1" customWidth="1"/>
    <col min="1550" max="1789" width="9.140625" style="1" customWidth="1"/>
    <col min="1790" max="1790" width="4.28125" style="1" customWidth="1"/>
    <col min="1791" max="1791" width="9.8515625" style="1" customWidth="1"/>
    <col min="1792" max="1792" width="55.421875" style="1" bestFit="1" customWidth="1"/>
    <col min="1793" max="1793" width="12.8515625" style="1" customWidth="1"/>
    <col min="1794" max="1794" width="14.8515625" style="1" customWidth="1"/>
    <col min="1795" max="1795" width="14.28125" style="1" customWidth="1"/>
    <col min="1796" max="1796" width="20.7109375" style="1" customWidth="1"/>
    <col min="1797" max="1797" width="21.00390625" style="1" customWidth="1"/>
    <col min="1798" max="1799" width="21.28125" style="1" customWidth="1"/>
    <col min="1800" max="1801" width="22.421875" style="1" bestFit="1" customWidth="1"/>
    <col min="1802" max="1802" width="22.28125" style="1" bestFit="1" customWidth="1"/>
    <col min="1803" max="1803" width="16.7109375" style="1" customWidth="1"/>
    <col min="1804" max="1804" width="21.421875" style="1" bestFit="1" customWidth="1"/>
    <col min="1805" max="1805" width="22.28125" style="1" bestFit="1" customWidth="1"/>
    <col min="1806" max="2045" width="9.140625" style="1" customWidth="1"/>
    <col min="2046" max="2046" width="4.28125" style="1" customWidth="1"/>
    <col min="2047" max="2047" width="9.8515625" style="1" customWidth="1"/>
    <col min="2048" max="2048" width="55.421875" style="1" bestFit="1" customWidth="1"/>
    <col min="2049" max="2049" width="12.8515625" style="1" customWidth="1"/>
    <col min="2050" max="2050" width="14.8515625" style="1" customWidth="1"/>
    <col min="2051" max="2051" width="14.28125" style="1" customWidth="1"/>
    <col min="2052" max="2052" width="20.7109375" style="1" customWidth="1"/>
    <col min="2053" max="2053" width="21.00390625" style="1" customWidth="1"/>
    <col min="2054" max="2055" width="21.28125" style="1" customWidth="1"/>
    <col min="2056" max="2057" width="22.421875" style="1" bestFit="1" customWidth="1"/>
    <col min="2058" max="2058" width="22.28125" style="1" bestFit="1" customWidth="1"/>
    <col min="2059" max="2059" width="16.7109375" style="1" customWidth="1"/>
    <col min="2060" max="2060" width="21.421875" style="1" bestFit="1" customWidth="1"/>
    <col min="2061" max="2061" width="22.28125" style="1" bestFit="1" customWidth="1"/>
    <col min="2062" max="2301" width="9.140625" style="1" customWidth="1"/>
    <col min="2302" max="2302" width="4.28125" style="1" customWidth="1"/>
    <col min="2303" max="2303" width="9.8515625" style="1" customWidth="1"/>
    <col min="2304" max="2304" width="55.421875" style="1" bestFit="1" customWidth="1"/>
    <col min="2305" max="2305" width="12.8515625" style="1" customWidth="1"/>
    <col min="2306" max="2306" width="14.8515625" style="1" customWidth="1"/>
    <col min="2307" max="2307" width="14.28125" style="1" customWidth="1"/>
    <col min="2308" max="2308" width="20.7109375" style="1" customWidth="1"/>
    <col min="2309" max="2309" width="21.00390625" style="1" customWidth="1"/>
    <col min="2310" max="2311" width="21.28125" style="1" customWidth="1"/>
    <col min="2312" max="2313" width="22.421875" style="1" bestFit="1" customWidth="1"/>
    <col min="2314" max="2314" width="22.28125" style="1" bestFit="1" customWidth="1"/>
    <col min="2315" max="2315" width="16.7109375" style="1" customWidth="1"/>
    <col min="2316" max="2316" width="21.421875" style="1" bestFit="1" customWidth="1"/>
    <col min="2317" max="2317" width="22.28125" style="1" bestFit="1" customWidth="1"/>
    <col min="2318" max="2557" width="9.140625" style="1" customWidth="1"/>
    <col min="2558" max="2558" width="4.28125" style="1" customWidth="1"/>
    <col min="2559" max="2559" width="9.8515625" style="1" customWidth="1"/>
    <col min="2560" max="2560" width="55.421875" style="1" bestFit="1" customWidth="1"/>
    <col min="2561" max="2561" width="12.8515625" style="1" customWidth="1"/>
    <col min="2562" max="2562" width="14.8515625" style="1" customWidth="1"/>
    <col min="2563" max="2563" width="14.28125" style="1" customWidth="1"/>
    <col min="2564" max="2564" width="20.7109375" style="1" customWidth="1"/>
    <col min="2565" max="2565" width="21.00390625" style="1" customWidth="1"/>
    <col min="2566" max="2567" width="21.28125" style="1" customWidth="1"/>
    <col min="2568" max="2569" width="22.421875" style="1" bestFit="1" customWidth="1"/>
    <col min="2570" max="2570" width="22.28125" style="1" bestFit="1" customWidth="1"/>
    <col min="2571" max="2571" width="16.7109375" style="1" customWidth="1"/>
    <col min="2572" max="2572" width="21.421875" style="1" bestFit="1" customWidth="1"/>
    <col min="2573" max="2573" width="22.28125" style="1" bestFit="1" customWidth="1"/>
    <col min="2574" max="2813" width="9.140625" style="1" customWidth="1"/>
    <col min="2814" max="2814" width="4.28125" style="1" customWidth="1"/>
    <col min="2815" max="2815" width="9.8515625" style="1" customWidth="1"/>
    <col min="2816" max="2816" width="55.421875" style="1" bestFit="1" customWidth="1"/>
    <col min="2817" max="2817" width="12.8515625" style="1" customWidth="1"/>
    <col min="2818" max="2818" width="14.8515625" style="1" customWidth="1"/>
    <col min="2819" max="2819" width="14.28125" style="1" customWidth="1"/>
    <col min="2820" max="2820" width="20.7109375" style="1" customWidth="1"/>
    <col min="2821" max="2821" width="21.00390625" style="1" customWidth="1"/>
    <col min="2822" max="2823" width="21.28125" style="1" customWidth="1"/>
    <col min="2824" max="2825" width="22.421875" style="1" bestFit="1" customWidth="1"/>
    <col min="2826" max="2826" width="22.28125" style="1" bestFit="1" customWidth="1"/>
    <col min="2827" max="2827" width="16.7109375" style="1" customWidth="1"/>
    <col min="2828" max="2828" width="21.421875" style="1" bestFit="1" customWidth="1"/>
    <col min="2829" max="2829" width="22.28125" style="1" bestFit="1" customWidth="1"/>
    <col min="2830" max="3069" width="9.140625" style="1" customWidth="1"/>
    <col min="3070" max="3070" width="4.28125" style="1" customWidth="1"/>
    <col min="3071" max="3071" width="9.8515625" style="1" customWidth="1"/>
    <col min="3072" max="3072" width="55.421875" style="1" bestFit="1" customWidth="1"/>
    <col min="3073" max="3073" width="12.8515625" style="1" customWidth="1"/>
    <col min="3074" max="3074" width="14.8515625" style="1" customWidth="1"/>
    <col min="3075" max="3075" width="14.28125" style="1" customWidth="1"/>
    <col min="3076" max="3076" width="20.7109375" style="1" customWidth="1"/>
    <col min="3077" max="3077" width="21.00390625" style="1" customWidth="1"/>
    <col min="3078" max="3079" width="21.28125" style="1" customWidth="1"/>
    <col min="3080" max="3081" width="22.421875" style="1" bestFit="1" customWidth="1"/>
    <col min="3082" max="3082" width="22.28125" style="1" bestFit="1" customWidth="1"/>
    <col min="3083" max="3083" width="16.7109375" style="1" customWidth="1"/>
    <col min="3084" max="3084" width="21.421875" style="1" bestFit="1" customWidth="1"/>
    <col min="3085" max="3085" width="22.28125" style="1" bestFit="1" customWidth="1"/>
    <col min="3086" max="3325" width="9.140625" style="1" customWidth="1"/>
    <col min="3326" max="3326" width="4.28125" style="1" customWidth="1"/>
    <col min="3327" max="3327" width="9.8515625" style="1" customWidth="1"/>
    <col min="3328" max="3328" width="55.421875" style="1" bestFit="1" customWidth="1"/>
    <col min="3329" max="3329" width="12.8515625" style="1" customWidth="1"/>
    <col min="3330" max="3330" width="14.8515625" style="1" customWidth="1"/>
    <col min="3331" max="3331" width="14.28125" style="1" customWidth="1"/>
    <col min="3332" max="3332" width="20.7109375" style="1" customWidth="1"/>
    <col min="3333" max="3333" width="21.00390625" style="1" customWidth="1"/>
    <col min="3334" max="3335" width="21.28125" style="1" customWidth="1"/>
    <col min="3336" max="3337" width="22.421875" style="1" bestFit="1" customWidth="1"/>
    <col min="3338" max="3338" width="22.28125" style="1" bestFit="1" customWidth="1"/>
    <col min="3339" max="3339" width="16.7109375" style="1" customWidth="1"/>
    <col min="3340" max="3340" width="21.421875" style="1" bestFit="1" customWidth="1"/>
    <col min="3341" max="3341" width="22.28125" style="1" bestFit="1" customWidth="1"/>
    <col min="3342" max="3581" width="9.140625" style="1" customWidth="1"/>
    <col min="3582" max="3582" width="4.28125" style="1" customWidth="1"/>
    <col min="3583" max="3583" width="9.8515625" style="1" customWidth="1"/>
    <col min="3584" max="3584" width="55.421875" style="1" bestFit="1" customWidth="1"/>
    <col min="3585" max="3585" width="12.8515625" style="1" customWidth="1"/>
    <col min="3586" max="3586" width="14.8515625" style="1" customWidth="1"/>
    <col min="3587" max="3587" width="14.28125" style="1" customWidth="1"/>
    <col min="3588" max="3588" width="20.7109375" style="1" customWidth="1"/>
    <col min="3589" max="3589" width="21.00390625" style="1" customWidth="1"/>
    <col min="3590" max="3591" width="21.28125" style="1" customWidth="1"/>
    <col min="3592" max="3593" width="22.421875" style="1" bestFit="1" customWidth="1"/>
    <col min="3594" max="3594" width="22.28125" style="1" bestFit="1" customWidth="1"/>
    <col min="3595" max="3595" width="16.7109375" style="1" customWidth="1"/>
    <col min="3596" max="3596" width="21.421875" style="1" bestFit="1" customWidth="1"/>
    <col min="3597" max="3597" width="22.28125" style="1" bestFit="1" customWidth="1"/>
    <col min="3598" max="3837" width="9.140625" style="1" customWidth="1"/>
    <col min="3838" max="3838" width="4.28125" style="1" customWidth="1"/>
    <col min="3839" max="3839" width="9.8515625" style="1" customWidth="1"/>
    <col min="3840" max="3840" width="55.421875" style="1" bestFit="1" customWidth="1"/>
    <col min="3841" max="3841" width="12.8515625" style="1" customWidth="1"/>
    <col min="3842" max="3842" width="14.8515625" style="1" customWidth="1"/>
    <col min="3843" max="3843" width="14.28125" style="1" customWidth="1"/>
    <col min="3844" max="3844" width="20.7109375" style="1" customWidth="1"/>
    <col min="3845" max="3845" width="21.00390625" style="1" customWidth="1"/>
    <col min="3846" max="3847" width="21.28125" style="1" customWidth="1"/>
    <col min="3848" max="3849" width="22.421875" style="1" bestFit="1" customWidth="1"/>
    <col min="3850" max="3850" width="22.28125" style="1" bestFit="1" customWidth="1"/>
    <col min="3851" max="3851" width="16.7109375" style="1" customWidth="1"/>
    <col min="3852" max="3852" width="21.421875" style="1" bestFit="1" customWidth="1"/>
    <col min="3853" max="3853" width="22.28125" style="1" bestFit="1" customWidth="1"/>
    <col min="3854" max="4093" width="9.140625" style="1" customWidth="1"/>
    <col min="4094" max="4094" width="4.28125" style="1" customWidth="1"/>
    <col min="4095" max="4095" width="9.8515625" style="1" customWidth="1"/>
    <col min="4096" max="4096" width="55.421875" style="1" bestFit="1" customWidth="1"/>
    <col min="4097" max="4097" width="12.8515625" style="1" customWidth="1"/>
    <col min="4098" max="4098" width="14.8515625" style="1" customWidth="1"/>
    <col min="4099" max="4099" width="14.28125" style="1" customWidth="1"/>
    <col min="4100" max="4100" width="20.7109375" style="1" customWidth="1"/>
    <col min="4101" max="4101" width="21.00390625" style="1" customWidth="1"/>
    <col min="4102" max="4103" width="21.28125" style="1" customWidth="1"/>
    <col min="4104" max="4105" width="22.421875" style="1" bestFit="1" customWidth="1"/>
    <col min="4106" max="4106" width="22.28125" style="1" bestFit="1" customWidth="1"/>
    <col min="4107" max="4107" width="16.7109375" style="1" customWidth="1"/>
    <col min="4108" max="4108" width="21.421875" style="1" bestFit="1" customWidth="1"/>
    <col min="4109" max="4109" width="22.28125" style="1" bestFit="1" customWidth="1"/>
    <col min="4110" max="4349" width="9.140625" style="1" customWidth="1"/>
    <col min="4350" max="4350" width="4.28125" style="1" customWidth="1"/>
    <col min="4351" max="4351" width="9.8515625" style="1" customWidth="1"/>
    <col min="4352" max="4352" width="55.421875" style="1" bestFit="1" customWidth="1"/>
    <col min="4353" max="4353" width="12.8515625" style="1" customWidth="1"/>
    <col min="4354" max="4354" width="14.8515625" style="1" customWidth="1"/>
    <col min="4355" max="4355" width="14.28125" style="1" customWidth="1"/>
    <col min="4356" max="4356" width="20.7109375" style="1" customWidth="1"/>
    <col min="4357" max="4357" width="21.00390625" style="1" customWidth="1"/>
    <col min="4358" max="4359" width="21.28125" style="1" customWidth="1"/>
    <col min="4360" max="4361" width="22.421875" style="1" bestFit="1" customWidth="1"/>
    <col min="4362" max="4362" width="22.28125" style="1" bestFit="1" customWidth="1"/>
    <col min="4363" max="4363" width="16.7109375" style="1" customWidth="1"/>
    <col min="4364" max="4364" width="21.421875" style="1" bestFit="1" customWidth="1"/>
    <col min="4365" max="4365" width="22.28125" style="1" bestFit="1" customWidth="1"/>
    <col min="4366" max="4605" width="9.140625" style="1" customWidth="1"/>
    <col min="4606" max="4606" width="4.28125" style="1" customWidth="1"/>
    <col min="4607" max="4607" width="9.8515625" style="1" customWidth="1"/>
    <col min="4608" max="4608" width="55.421875" style="1" bestFit="1" customWidth="1"/>
    <col min="4609" max="4609" width="12.8515625" style="1" customWidth="1"/>
    <col min="4610" max="4610" width="14.8515625" style="1" customWidth="1"/>
    <col min="4611" max="4611" width="14.28125" style="1" customWidth="1"/>
    <col min="4612" max="4612" width="20.7109375" style="1" customWidth="1"/>
    <col min="4613" max="4613" width="21.00390625" style="1" customWidth="1"/>
    <col min="4614" max="4615" width="21.28125" style="1" customWidth="1"/>
    <col min="4616" max="4617" width="22.421875" style="1" bestFit="1" customWidth="1"/>
    <col min="4618" max="4618" width="22.28125" style="1" bestFit="1" customWidth="1"/>
    <col min="4619" max="4619" width="16.7109375" style="1" customWidth="1"/>
    <col min="4620" max="4620" width="21.421875" style="1" bestFit="1" customWidth="1"/>
    <col min="4621" max="4621" width="22.28125" style="1" bestFit="1" customWidth="1"/>
    <col min="4622" max="4861" width="9.140625" style="1" customWidth="1"/>
    <col min="4862" max="4862" width="4.28125" style="1" customWidth="1"/>
    <col min="4863" max="4863" width="9.8515625" style="1" customWidth="1"/>
    <col min="4864" max="4864" width="55.421875" style="1" bestFit="1" customWidth="1"/>
    <col min="4865" max="4865" width="12.8515625" style="1" customWidth="1"/>
    <col min="4866" max="4866" width="14.8515625" style="1" customWidth="1"/>
    <col min="4867" max="4867" width="14.28125" style="1" customWidth="1"/>
    <col min="4868" max="4868" width="20.7109375" style="1" customWidth="1"/>
    <col min="4869" max="4869" width="21.00390625" style="1" customWidth="1"/>
    <col min="4870" max="4871" width="21.28125" style="1" customWidth="1"/>
    <col min="4872" max="4873" width="22.421875" style="1" bestFit="1" customWidth="1"/>
    <col min="4874" max="4874" width="22.28125" style="1" bestFit="1" customWidth="1"/>
    <col min="4875" max="4875" width="16.7109375" style="1" customWidth="1"/>
    <col min="4876" max="4876" width="21.421875" style="1" bestFit="1" customWidth="1"/>
    <col min="4877" max="4877" width="22.28125" style="1" bestFit="1" customWidth="1"/>
    <col min="4878" max="5117" width="9.140625" style="1" customWidth="1"/>
    <col min="5118" max="5118" width="4.28125" style="1" customWidth="1"/>
    <col min="5119" max="5119" width="9.8515625" style="1" customWidth="1"/>
    <col min="5120" max="5120" width="55.421875" style="1" bestFit="1" customWidth="1"/>
    <col min="5121" max="5121" width="12.8515625" style="1" customWidth="1"/>
    <col min="5122" max="5122" width="14.8515625" style="1" customWidth="1"/>
    <col min="5123" max="5123" width="14.28125" style="1" customWidth="1"/>
    <col min="5124" max="5124" width="20.7109375" style="1" customWidth="1"/>
    <col min="5125" max="5125" width="21.00390625" style="1" customWidth="1"/>
    <col min="5126" max="5127" width="21.28125" style="1" customWidth="1"/>
    <col min="5128" max="5129" width="22.421875" style="1" bestFit="1" customWidth="1"/>
    <col min="5130" max="5130" width="22.28125" style="1" bestFit="1" customWidth="1"/>
    <col min="5131" max="5131" width="16.7109375" style="1" customWidth="1"/>
    <col min="5132" max="5132" width="21.421875" style="1" bestFit="1" customWidth="1"/>
    <col min="5133" max="5133" width="22.28125" style="1" bestFit="1" customWidth="1"/>
    <col min="5134" max="5373" width="9.140625" style="1" customWidth="1"/>
    <col min="5374" max="5374" width="4.28125" style="1" customWidth="1"/>
    <col min="5375" max="5375" width="9.8515625" style="1" customWidth="1"/>
    <col min="5376" max="5376" width="55.421875" style="1" bestFit="1" customWidth="1"/>
    <col min="5377" max="5377" width="12.8515625" style="1" customWidth="1"/>
    <col min="5378" max="5378" width="14.8515625" style="1" customWidth="1"/>
    <col min="5379" max="5379" width="14.28125" style="1" customWidth="1"/>
    <col min="5380" max="5380" width="20.7109375" style="1" customWidth="1"/>
    <col min="5381" max="5381" width="21.00390625" style="1" customWidth="1"/>
    <col min="5382" max="5383" width="21.28125" style="1" customWidth="1"/>
    <col min="5384" max="5385" width="22.421875" style="1" bestFit="1" customWidth="1"/>
    <col min="5386" max="5386" width="22.28125" style="1" bestFit="1" customWidth="1"/>
    <col min="5387" max="5387" width="16.7109375" style="1" customWidth="1"/>
    <col min="5388" max="5388" width="21.421875" style="1" bestFit="1" customWidth="1"/>
    <col min="5389" max="5389" width="22.28125" style="1" bestFit="1" customWidth="1"/>
    <col min="5390" max="5629" width="9.140625" style="1" customWidth="1"/>
    <col min="5630" max="5630" width="4.28125" style="1" customWidth="1"/>
    <col min="5631" max="5631" width="9.8515625" style="1" customWidth="1"/>
    <col min="5632" max="5632" width="55.421875" style="1" bestFit="1" customWidth="1"/>
    <col min="5633" max="5633" width="12.8515625" style="1" customWidth="1"/>
    <col min="5634" max="5634" width="14.8515625" style="1" customWidth="1"/>
    <col min="5635" max="5635" width="14.28125" style="1" customWidth="1"/>
    <col min="5636" max="5636" width="20.7109375" style="1" customWidth="1"/>
    <col min="5637" max="5637" width="21.00390625" style="1" customWidth="1"/>
    <col min="5638" max="5639" width="21.28125" style="1" customWidth="1"/>
    <col min="5640" max="5641" width="22.421875" style="1" bestFit="1" customWidth="1"/>
    <col min="5642" max="5642" width="22.28125" style="1" bestFit="1" customWidth="1"/>
    <col min="5643" max="5643" width="16.7109375" style="1" customWidth="1"/>
    <col min="5644" max="5644" width="21.421875" style="1" bestFit="1" customWidth="1"/>
    <col min="5645" max="5645" width="22.28125" style="1" bestFit="1" customWidth="1"/>
    <col min="5646" max="5885" width="9.140625" style="1" customWidth="1"/>
    <col min="5886" max="5886" width="4.28125" style="1" customWidth="1"/>
    <col min="5887" max="5887" width="9.8515625" style="1" customWidth="1"/>
    <col min="5888" max="5888" width="55.421875" style="1" bestFit="1" customWidth="1"/>
    <col min="5889" max="5889" width="12.8515625" style="1" customWidth="1"/>
    <col min="5890" max="5890" width="14.8515625" style="1" customWidth="1"/>
    <col min="5891" max="5891" width="14.28125" style="1" customWidth="1"/>
    <col min="5892" max="5892" width="20.7109375" style="1" customWidth="1"/>
    <col min="5893" max="5893" width="21.00390625" style="1" customWidth="1"/>
    <col min="5894" max="5895" width="21.28125" style="1" customWidth="1"/>
    <col min="5896" max="5897" width="22.421875" style="1" bestFit="1" customWidth="1"/>
    <col min="5898" max="5898" width="22.28125" style="1" bestFit="1" customWidth="1"/>
    <col min="5899" max="5899" width="16.7109375" style="1" customWidth="1"/>
    <col min="5900" max="5900" width="21.421875" style="1" bestFit="1" customWidth="1"/>
    <col min="5901" max="5901" width="22.28125" style="1" bestFit="1" customWidth="1"/>
    <col min="5902" max="6141" width="9.140625" style="1" customWidth="1"/>
    <col min="6142" max="6142" width="4.28125" style="1" customWidth="1"/>
    <col min="6143" max="6143" width="9.8515625" style="1" customWidth="1"/>
    <col min="6144" max="6144" width="55.421875" style="1" bestFit="1" customWidth="1"/>
    <col min="6145" max="6145" width="12.8515625" style="1" customWidth="1"/>
    <col min="6146" max="6146" width="14.8515625" style="1" customWidth="1"/>
    <col min="6147" max="6147" width="14.28125" style="1" customWidth="1"/>
    <col min="6148" max="6148" width="20.7109375" style="1" customWidth="1"/>
    <col min="6149" max="6149" width="21.00390625" style="1" customWidth="1"/>
    <col min="6150" max="6151" width="21.28125" style="1" customWidth="1"/>
    <col min="6152" max="6153" width="22.421875" style="1" bestFit="1" customWidth="1"/>
    <col min="6154" max="6154" width="22.28125" style="1" bestFit="1" customWidth="1"/>
    <col min="6155" max="6155" width="16.7109375" style="1" customWidth="1"/>
    <col min="6156" max="6156" width="21.421875" style="1" bestFit="1" customWidth="1"/>
    <col min="6157" max="6157" width="22.28125" style="1" bestFit="1" customWidth="1"/>
    <col min="6158" max="6397" width="9.140625" style="1" customWidth="1"/>
    <col min="6398" max="6398" width="4.28125" style="1" customWidth="1"/>
    <col min="6399" max="6399" width="9.8515625" style="1" customWidth="1"/>
    <col min="6400" max="6400" width="55.421875" style="1" bestFit="1" customWidth="1"/>
    <col min="6401" max="6401" width="12.8515625" style="1" customWidth="1"/>
    <col min="6402" max="6402" width="14.8515625" style="1" customWidth="1"/>
    <col min="6403" max="6403" width="14.28125" style="1" customWidth="1"/>
    <col min="6404" max="6404" width="20.7109375" style="1" customWidth="1"/>
    <col min="6405" max="6405" width="21.00390625" style="1" customWidth="1"/>
    <col min="6406" max="6407" width="21.28125" style="1" customWidth="1"/>
    <col min="6408" max="6409" width="22.421875" style="1" bestFit="1" customWidth="1"/>
    <col min="6410" max="6410" width="22.28125" style="1" bestFit="1" customWidth="1"/>
    <col min="6411" max="6411" width="16.7109375" style="1" customWidth="1"/>
    <col min="6412" max="6412" width="21.421875" style="1" bestFit="1" customWidth="1"/>
    <col min="6413" max="6413" width="22.28125" style="1" bestFit="1" customWidth="1"/>
    <col min="6414" max="6653" width="9.140625" style="1" customWidth="1"/>
    <col min="6654" max="6654" width="4.28125" style="1" customWidth="1"/>
    <col min="6655" max="6655" width="9.8515625" style="1" customWidth="1"/>
    <col min="6656" max="6656" width="55.421875" style="1" bestFit="1" customWidth="1"/>
    <col min="6657" max="6657" width="12.8515625" style="1" customWidth="1"/>
    <col min="6658" max="6658" width="14.8515625" style="1" customWidth="1"/>
    <col min="6659" max="6659" width="14.28125" style="1" customWidth="1"/>
    <col min="6660" max="6660" width="20.7109375" style="1" customWidth="1"/>
    <col min="6661" max="6661" width="21.00390625" style="1" customWidth="1"/>
    <col min="6662" max="6663" width="21.28125" style="1" customWidth="1"/>
    <col min="6664" max="6665" width="22.421875" style="1" bestFit="1" customWidth="1"/>
    <col min="6666" max="6666" width="22.28125" style="1" bestFit="1" customWidth="1"/>
    <col min="6667" max="6667" width="16.7109375" style="1" customWidth="1"/>
    <col min="6668" max="6668" width="21.421875" style="1" bestFit="1" customWidth="1"/>
    <col min="6669" max="6669" width="22.28125" style="1" bestFit="1" customWidth="1"/>
    <col min="6670" max="6909" width="9.140625" style="1" customWidth="1"/>
    <col min="6910" max="6910" width="4.28125" style="1" customWidth="1"/>
    <col min="6911" max="6911" width="9.8515625" style="1" customWidth="1"/>
    <col min="6912" max="6912" width="55.421875" style="1" bestFit="1" customWidth="1"/>
    <col min="6913" max="6913" width="12.8515625" style="1" customWidth="1"/>
    <col min="6914" max="6914" width="14.8515625" style="1" customWidth="1"/>
    <col min="6915" max="6915" width="14.28125" style="1" customWidth="1"/>
    <col min="6916" max="6916" width="20.7109375" style="1" customWidth="1"/>
    <col min="6917" max="6917" width="21.00390625" style="1" customWidth="1"/>
    <col min="6918" max="6919" width="21.28125" style="1" customWidth="1"/>
    <col min="6920" max="6921" width="22.421875" style="1" bestFit="1" customWidth="1"/>
    <col min="6922" max="6922" width="22.28125" style="1" bestFit="1" customWidth="1"/>
    <col min="6923" max="6923" width="16.7109375" style="1" customWidth="1"/>
    <col min="6924" max="6924" width="21.421875" style="1" bestFit="1" customWidth="1"/>
    <col min="6925" max="6925" width="22.28125" style="1" bestFit="1" customWidth="1"/>
    <col min="6926" max="7165" width="9.140625" style="1" customWidth="1"/>
    <col min="7166" max="7166" width="4.28125" style="1" customWidth="1"/>
    <col min="7167" max="7167" width="9.8515625" style="1" customWidth="1"/>
    <col min="7168" max="7168" width="55.421875" style="1" bestFit="1" customWidth="1"/>
    <col min="7169" max="7169" width="12.8515625" style="1" customWidth="1"/>
    <col min="7170" max="7170" width="14.8515625" style="1" customWidth="1"/>
    <col min="7171" max="7171" width="14.28125" style="1" customWidth="1"/>
    <col min="7172" max="7172" width="20.7109375" style="1" customWidth="1"/>
    <col min="7173" max="7173" width="21.00390625" style="1" customWidth="1"/>
    <col min="7174" max="7175" width="21.28125" style="1" customWidth="1"/>
    <col min="7176" max="7177" width="22.421875" style="1" bestFit="1" customWidth="1"/>
    <col min="7178" max="7178" width="22.28125" style="1" bestFit="1" customWidth="1"/>
    <col min="7179" max="7179" width="16.7109375" style="1" customWidth="1"/>
    <col min="7180" max="7180" width="21.421875" style="1" bestFit="1" customWidth="1"/>
    <col min="7181" max="7181" width="22.28125" style="1" bestFit="1" customWidth="1"/>
    <col min="7182" max="7421" width="9.140625" style="1" customWidth="1"/>
    <col min="7422" max="7422" width="4.28125" style="1" customWidth="1"/>
    <col min="7423" max="7423" width="9.8515625" style="1" customWidth="1"/>
    <col min="7424" max="7424" width="55.421875" style="1" bestFit="1" customWidth="1"/>
    <col min="7425" max="7425" width="12.8515625" style="1" customWidth="1"/>
    <col min="7426" max="7426" width="14.8515625" style="1" customWidth="1"/>
    <col min="7427" max="7427" width="14.28125" style="1" customWidth="1"/>
    <col min="7428" max="7428" width="20.7109375" style="1" customWidth="1"/>
    <col min="7429" max="7429" width="21.00390625" style="1" customWidth="1"/>
    <col min="7430" max="7431" width="21.28125" style="1" customWidth="1"/>
    <col min="7432" max="7433" width="22.421875" style="1" bestFit="1" customWidth="1"/>
    <col min="7434" max="7434" width="22.28125" style="1" bestFit="1" customWidth="1"/>
    <col min="7435" max="7435" width="16.7109375" style="1" customWidth="1"/>
    <col min="7436" max="7436" width="21.421875" style="1" bestFit="1" customWidth="1"/>
    <col min="7437" max="7437" width="22.28125" style="1" bestFit="1" customWidth="1"/>
    <col min="7438" max="7677" width="9.140625" style="1" customWidth="1"/>
    <col min="7678" max="7678" width="4.28125" style="1" customWidth="1"/>
    <col min="7679" max="7679" width="9.8515625" style="1" customWidth="1"/>
    <col min="7680" max="7680" width="55.421875" style="1" bestFit="1" customWidth="1"/>
    <col min="7681" max="7681" width="12.8515625" style="1" customWidth="1"/>
    <col min="7682" max="7682" width="14.8515625" style="1" customWidth="1"/>
    <col min="7683" max="7683" width="14.28125" style="1" customWidth="1"/>
    <col min="7684" max="7684" width="20.7109375" style="1" customWidth="1"/>
    <col min="7685" max="7685" width="21.00390625" style="1" customWidth="1"/>
    <col min="7686" max="7687" width="21.28125" style="1" customWidth="1"/>
    <col min="7688" max="7689" width="22.421875" style="1" bestFit="1" customWidth="1"/>
    <col min="7690" max="7690" width="22.28125" style="1" bestFit="1" customWidth="1"/>
    <col min="7691" max="7691" width="16.7109375" style="1" customWidth="1"/>
    <col min="7692" max="7692" width="21.421875" style="1" bestFit="1" customWidth="1"/>
    <col min="7693" max="7693" width="22.28125" style="1" bestFit="1" customWidth="1"/>
    <col min="7694" max="7933" width="9.140625" style="1" customWidth="1"/>
    <col min="7934" max="7934" width="4.28125" style="1" customWidth="1"/>
    <col min="7935" max="7935" width="9.8515625" style="1" customWidth="1"/>
    <col min="7936" max="7936" width="55.421875" style="1" bestFit="1" customWidth="1"/>
    <col min="7937" max="7937" width="12.8515625" style="1" customWidth="1"/>
    <col min="7938" max="7938" width="14.8515625" style="1" customWidth="1"/>
    <col min="7939" max="7939" width="14.28125" style="1" customWidth="1"/>
    <col min="7940" max="7940" width="20.7109375" style="1" customWidth="1"/>
    <col min="7941" max="7941" width="21.00390625" style="1" customWidth="1"/>
    <col min="7942" max="7943" width="21.28125" style="1" customWidth="1"/>
    <col min="7944" max="7945" width="22.421875" style="1" bestFit="1" customWidth="1"/>
    <col min="7946" max="7946" width="22.28125" style="1" bestFit="1" customWidth="1"/>
    <col min="7947" max="7947" width="16.7109375" style="1" customWidth="1"/>
    <col min="7948" max="7948" width="21.421875" style="1" bestFit="1" customWidth="1"/>
    <col min="7949" max="7949" width="22.28125" style="1" bestFit="1" customWidth="1"/>
    <col min="7950" max="8189" width="9.140625" style="1" customWidth="1"/>
    <col min="8190" max="8190" width="4.28125" style="1" customWidth="1"/>
    <col min="8191" max="8191" width="9.8515625" style="1" customWidth="1"/>
    <col min="8192" max="8192" width="55.421875" style="1" bestFit="1" customWidth="1"/>
    <col min="8193" max="8193" width="12.8515625" style="1" customWidth="1"/>
    <col min="8194" max="8194" width="14.8515625" style="1" customWidth="1"/>
    <col min="8195" max="8195" width="14.28125" style="1" customWidth="1"/>
    <col min="8196" max="8196" width="20.7109375" style="1" customWidth="1"/>
    <col min="8197" max="8197" width="21.00390625" style="1" customWidth="1"/>
    <col min="8198" max="8199" width="21.28125" style="1" customWidth="1"/>
    <col min="8200" max="8201" width="22.421875" style="1" bestFit="1" customWidth="1"/>
    <col min="8202" max="8202" width="22.28125" style="1" bestFit="1" customWidth="1"/>
    <col min="8203" max="8203" width="16.7109375" style="1" customWidth="1"/>
    <col min="8204" max="8204" width="21.421875" style="1" bestFit="1" customWidth="1"/>
    <col min="8205" max="8205" width="22.28125" style="1" bestFit="1" customWidth="1"/>
    <col min="8206" max="8445" width="9.140625" style="1" customWidth="1"/>
    <col min="8446" max="8446" width="4.28125" style="1" customWidth="1"/>
    <col min="8447" max="8447" width="9.8515625" style="1" customWidth="1"/>
    <col min="8448" max="8448" width="55.421875" style="1" bestFit="1" customWidth="1"/>
    <col min="8449" max="8449" width="12.8515625" style="1" customWidth="1"/>
    <col min="8450" max="8450" width="14.8515625" style="1" customWidth="1"/>
    <col min="8451" max="8451" width="14.28125" style="1" customWidth="1"/>
    <col min="8452" max="8452" width="20.7109375" style="1" customWidth="1"/>
    <col min="8453" max="8453" width="21.00390625" style="1" customWidth="1"/>
    <col min="8454" max="8455" width="21.28125" style="1" customWidth="1"/>
    <col min="8456" max="8457" width="22.421875" style="1" bestFit="1" customWidth="1"/>
    <col min="8458" max="8458" width="22.28125" style="1" bestFit="1" customWidth="1"/>
    <col min="8459" max="8459" width="16.7109375" style="1" customWidth="1"/>
    <col min="8460" max="8460" width="21.421875" style="1" bestFit="1" customWidth="1"/>
    <col min="8461" max="8461" width="22.28125" style="1" bestFit="1" customWidth="1"/>
    <col min="8462" max="8701" width="9.140625" style="1" customWidth="1"/>
    <col min="8702" max="8702" width="4.28125" style="1" customWidth="1"/>
    <col min="8703" max="8703" width="9.8515625" style="1" customWidth="1"/>
    <col min="8704" max="8704" width="55.421875" style="1" bestFit="1" customWidth="1"/>
    <col min="8705" max="8705" width="12.8515625" style="1" customWidth="1"/>
    <col min="8706" max="8706" width="14.8515625" style="1" customWidth="1"/>
    <col min="8707" max="8707" width="14.28125" style="1" customWidth="1"/>
    <col min="8708" max="8708" width="20.7109375" style="1" customWidth="1"/>
    <col min="8709" max="8709" width="21.00390625" style="1" customWidth="1"/>
    <col min="8710" max="8711" width="21.28125" style="1" customWidth="1"/>
    <col min="8712" max="8713" width="22.421875" style="1" bestFit="1" customWidth="1"/>
    <col min="8714" max="8714" width="22.28125" style="1" bestFit="1" customWidth="1"/>
    <col min="8715" max="8715" width="16.7109375" style="1" customWidth="1"/>
    <col min="8716" max="8716" width="21.421875" style="1" bestFit="1" customWidth="1"/>
    <col min="8717" max="8717" width="22.28125" style="1" bestFit="1" customWidth="1"/>
    <col min="8718" max="8957" width="9.140625" style="1" customWidth="1"/>
    <col min="8958" max="8958" width="4.28125" style="1" customWidth="1"/>
    <col min="8959" max="8959" width="9.8515625" style="1" customWidth="1"/>
    <col min="8960" max="8960" width="55.421875" style="1" bestFit="1" customWidth="1"/>
    <col min="8961" max="8961" width="12.8515625" style="1" customWidth="1"/>
    <col min="8962" max="8962" width="14.8515625" style="1" customWidth="1"/>
    <col min="8963" max="8963" width="14.28125" style="1" customWidth="1"/>
    <col min="8964" max="8964" width="20.7109375" style="1" customWidth="1"/>
    <col min="8965" max="8965" width="21.00390625" style="1" customWidth="1"/>
    <col min="8966" max="8967" width="21.28125" style="1" customWidth="1"/>
    <col min="8968" max="8969" width="22.421875" style="1" bestFit="1" customWidth="1"/>
    <col min="8970" max="8970" width="22.28125" style="1" bestFit="1" customWidth="1"/>
    <col min="8971" max="8971" width="16.7109375" style="1" customWidth="1"/>
    <col min="8972" max="8972" width="21.421875" style="1" bestFit="1" customWidth="1"/>
    <col min="8973" max="8973" width="22.28125" style="1" bestFit="1" customWidth="1"/>
    <col min="8974" max="9213" width="9.140625" style="1" customWidth="1"/>
    <col min="9214" max="9214" width="4.28125" style="1" customWidth="1"/>
    <col min="9215" max="9215" width="9.8515625" style="1" customWidth="1"/>
    <col min="9216" max="9216" width="55.421875" style="1" bestFit="1" customWidth="1"/>
    <col min="9217" max="9217" width="12.8515625" style="1" customWidth="1"/>
    <col min="9218" max="9218" width="14.8515625" style="1" customWidth="1"/>
    <col min="9219" max="9219" width="14.28125" style="1" customWidth="1"/>
    <col min="9220" max="9220" width="20.7109375" style="1" customWidth="1"/>
    <col min="9221" max="9221" width="21.00390625" style="1" customWidth="1"/>
    <col min="9222" max="9223" width="21.28125" style="1" customWidth="1"/>
    <col min="9224" max="9225" width="22.421875" style="1" bestFit="1" customWidth="1"/>
    <col min="9226" max="9226" width="22.28125" style="1" bestFit="1" customWidth="1"/>
    <col min="9227" max="9227" width="16.7109375" style="1" customWidth="1"/>
    <col min="9228" max="9228" width="21.421875" style="1" bestFit="1" customWidth="1"/>
    <col min="9229" max="9229" width="22.28125" style="1" bestFit="1" customWidth="1"/>
    <col min="9230" max="9469" width="9.140625" style="1" customWidth="1"/>
    <col min="9470" max="9470" width="4.28125" style="1" customWidth="1"/>
    <col min="9471" max="9471" width="9.8515625" style="1" customWidth="1"/>
    <col min="9472" max="9472" width="55.421875" style="1" bestFit="1" customWidth="1"/>
    <col min="9473" max="9473" width="12.8515625" style="1" customWidth="1"/>
    <col min="9474" max="9474" width="14.8515625" style="1" customWidth="1"/>
    <col min="9475" max="9475" width="14.28125" style="1" customWidth="1"/>
    <col min="9476" max="9476" width="20.7109375" style="1" customWidth="1"/>
    <col min="9477" max="9477" width="21.00390625" style="1" customWidth="1"/>
    <col min="9478" max="9479" width="21.28125" style="1" customWidth="1"/>
    <col min="9480" max="9481" width="22.421875" style="1" bestFit="1" customWidth="1"/>
    <col min="9482" max="9482" width="22.28125" style="1" bestFit="1" customWidth="1"/>
    <col min="9483" max="9483" width="16.7109375" style="1" customWidth="1"/>
    <col min="9484" max="9484" width="21.421875" style="1" bestFit="1" customWidth="1"/>
    <col min="9485" max="9485" width="22.28125" style="1" bestFit="1" customWidth="1"/>
    <col min="9486" max="9725" width="9.140625" style="1" customWidth="1"/>
    <col min="9726" max="9726" width="4.28125" style="1" customWidth="1"/>
    <col min="9727" max="9727" width="9.8515625" style="1" customWidth="1"/>
    <col min="9728" max="9728" width="55.421875" style="1" bestFit="1" customWidth="1"/>
    <col min="9729" max="9729" width="12.8515625" style="1" customWidth="1"/>
    <col min="9730" max="9730" width="14.8515625" style="1" customWidth="1"/>
    <col min="9731" max="9731" width="14.28125" style="1" customWidth="1"/>
    <col min="9732" max="9732" width="20.7109375" style="1" customWidth="1"/>
    <col min="9733" max="9733" width="21.00390625" style="1" customWidth="1"/>
    <col min="9734" max="9735" width="21.28125" style="1" customWidth="1"/>
    <col min="9736" max="9737" width="22.421875" style="1" bestFit="1" customWidth="1"/>
    <col min="9738" max="9738" width="22.28125" style="1" bestFit="1" customWidth="1"/>
    <col min="9739" max="9739" width="16.7109375" style="1" customWidth="1"/>
    <col min="9740" max="9740" width="21.421875" style="1" bestFit="1" customWidth="1"/>
    <col min="9741" max="9741" width="22.28125" style="1" bestFit="1" customWidth="1"/>
    <col min="9742" max="9981" width="9.140625" style="1" customWidth="1"/>
    <col min="9982" max="9982" width="4.28125" style="1" customWidth="1"/>
    <col min="9983" max="9983" width="9.8515625" style="1" customWidth="1"/>
    <col min="9984" max="9984" width="55.421875" style="1" bestFit="1" customWidth="1"/>
    <col min="9985" max="9985" width="12.8515625" style="1" customWidth="1"/>
    <col min="9986" max="9986" width="14.8515625" style="1" customWidth="1"/>
    <col min="9987" max="9987" width="14.28125" style="1" customWidth="1"/>
    <col min="9988" max="9988" width="20.7109375" style="1" customWidth="1"/>
    <col min="9989" max="9989" width="21.00390625" style="1" customWidth="1"/>
    <col min="9990" max="9991" width="21.28125" style="1" customWidth="1"/>
    <col min="9992" max="9993" width="22.421875" style="1" bestFit="1" customWidth="1"/>
    <col min="9994" max="9994" width="22.28125" style="1" bestFit="1" customWidth="1"/>
    <col min="9995" max="9995" width="16.7109375" style="1" customWidth="1"/>
    <col min="9996" max="9996" width="21.421875" style="1" bestFit="1" customWidth="1"/>
    <col min="9997" max="9997" width="22.28125" style="1" bestFit="1" customWidth="1"/>
    <col min="9998" max="10237" width="9.140625" style="1" customWidth="1"/>
    <col min="10238" max="10238" width="4.28125" style="1" customWidth="1"/>
    <col min="10239" max="10239" width="9.8515625" style="1" customWidth="1"/>
    <col min="10240" max="10240" width="55.421875" style="1" bestFit="1" customWidth="1"/>
    <col min="10241" max="10241" width="12.8515625" style="1" customWidth="1"/>
    <col min="10242" max="10242" width="14.8515625" style="1" customWidth="1"/>
    <col min="10243" max="10243" width="14.28125" style="1" customWidth="1"/>
    <col min="10244" max="10244" width="20.7109375" style="1" customWidth="1"/>
    <col min="10245" max="10245" width="21.00390625" style="1" customWidth="1"/>
    <col min="10246" max="10247" width="21.28125" style="1" customWidth="1"/>
    <col min="10248" max="10249" width="22.421875" style="1" bestFit="1" customWidth="1"/>
    <col min="10250" max="10250" width="22.28125" style="1" bestFit="1" customWidth="1"/>
    <col min="10251" max="10251" width="16.7109375" style="1" customWidth="1"/>
    <col min="10252" max="10252" width="21.421875" style="1" bestFit="1" customWidth="1"/>
    <col min="10253" max="10253" width="22.28125" style="1" bestFit="1" customWidth="1"/>
    <col min="10254" max="10493" width="9.140625" style="1" customWidth="1"/>
    <col min="10494" max="10494" width="4.28125" style="1" customWidth="1"/>
    <col min="10495" max="10495" width="9.8515625" style="1" customWidth="1"/>
    <col min="10496" max="10496" width="55.421875" style="1" bestFit="1" customWidth="1"/>
    <col min="10497" max="10497" width="12.8515625" style="1" customWidth="1"/>
    <col min="10498" max="10498" width="14.8515625" style="1" customWidth="1"/>
    <col min="10499" max="10499" width="14.28125" style="1" customWidth="1"/>
    <col min="10500" max="10500" width="20.7109375" style="1" customWidth="1"/>
    <col min="10501" max="10501" width="21.00390625" style="1" customWidth="1"/>
    <col min="10502" max="10503" width="21.28125" style="1" customWidth="1"/>
    <col min="10504" max="10505" width="22.421875" style="1" bestFit="1" customWidth="1"/>
    <col min="10506" max="10506" width="22.28125" style="1" bestFit="1" customWidth="1"/>
    <col min="10507" max="10507" width="16.7109375" style="1" customWidth="1"/>
    <col min="10508" max="10508" width="21.421875" style="1" bestFit="1" customWidth="1"/>
    <col min="10509" max="10509" width="22.28125" style="1" bestFit="1" customWidth="1"/>
    <col min="10510" max="10749" width="9.140625" style="1" customWidth="1"/>
    <col min="10750" max="10750" width="4.28125" style="1" customWidth="1"/>
    <col min="10751" max="10751" width="9.8515625" style="1" customWidth="1"/>
    <col min="10752" max="10752" width="55.421875" style="1" bestFit="1" customWidth="1"/>
    <col min="10753" max="10753" width="12.8515625" style="1" customWidth="1"/>
    <col min="10754" max="10754" width="14.8515625" style="1" customWidth="1"/>
    <col min="10755" max="10755" width="14.28125" style="1" customWidth="1"/>
    <col min="10756" max="10756" width="20.7109375" style="1" customWidth="1"/>
    <col min="10757" max="10757" width="21.00390625" style="1" customWidth="1"/>
    <col min="10758" max="10759" width="21.28125" style="1" customWidth="1"/>
    <col min="10760" max="10761" width="22.421875" style="1" bestFit="1" customWidth="1"/>
    <col min="10762" max="10762" width="22.28125" style="1" bestFit="1" customWidth="1"/>
    <col min="10763" max="10763" width="16.7109375" style="1" customWidth="1"/>
    <col min="10764" max="10764" width="21.421875" style="1" bestFit="1" customWidth="1"/>
    <col min="10765" max="10765" width="22.28125" style="1" bestFit="1" customWidth="1"/>
    <col min="10766" max="11005" width="9.140625" style="1" customWidth="1"/>
    <col min="11006" max="11006" width="4.28125" style="1" customWidth="1"/>
    <col min="11007" max="11007" width="9.8515625" style="1" customWidth="1"/>
    <col min="11008" max="11008" width="55.421875" style="1" bestFit="1" customWidth="1"/>
    <col min="11009" max="11009" width="12.8515625" style="1" customWidth="1"/>
    <col min="11010" max="11010" width="14.8515625" style="1" customWidth="1"/>
    <col min="11011" max="11011" width="14.28125" style="1" customWidth="1"/>
    <col min="11012" max="11012" width="20.7109375" style="1" customWidth="1"/>
    <col min="11013" max="11013" width="21.00390625" style="1" customWidth="1"/>
    <col min="11014" max="11015" width="21.28125" style="1" customWidth="1"/>
    <col min="11016" max="11017" width="22.421875" style="1" bestFit="1" customWidth="1"/>
    <col min="11018" max="11018" width="22.28125" style="1" bestFit="1" customWidth="1"/>
    <col min="11019" max="11019" width="16.7109375" style="1" customWidth="1"/>
    <col min="11020" max="11020" width="21.421875" style="1" bestFit="1" customWidth="1"/>
    <col min="11021" max="11021" width="22.28125" style="1" bestFit="1" customWidth="1"/>
    <col min="11022" max="11261" width="9.140625" style="1" customWidth="1"/>
    <col min="11262" max="11262" width="4.28125" style="1" customWidth="1"/>
    <col min="11263" max="11263" width="9.8515625" style="1" customWidth="1"/>
    <col min="11264" max="11264" width="55.421875" style="1" bestFit="1" customWidth="1"/>
    <col min="11265" max="11265" width="12.8515625" style="1" customWidth="1"/>
    <col min="11266" max="11266" width="14.8515625" style="1" customWidth="1"/>
    <col min="11267" max="11267" width="14.28125" style="1" customWidth="1"/>
    <col min="11268" max="11268" width="20.7109375" style="1" customWidth="1"/>
    <col min="11269" max="11269" width="21.00390625" style="1" customWidth="1"/>
    <col min="11270" max="11271" width="21.28125" style="1" customWidth="1"/>
    <col min="11272" max="11273" width="22.421875" style="1" bestFit="1" customWidth="1"/>
    <col min="11274" max="11274" width="22.28125" style="1" bestFit="1" customWidth="1"/>
    <col min="11275" max="11275" width="16.7109375" style="1" customWidth="1"/>
    <col min="11276" max="11276" width="21.421875" style="1" bestFit="1" customWidth="1"/>
    <col min="11277" max="11277" width="22.28125" style="1" bestFit="1" customWidth="1"/>
    <col min="11278" max="11517" width="9.140625" style="1" customWidth="1"/>
    <col min="11518" max="11518" width="4.28125" style="1" customWidth="1"/>
    <col min="11519" max="11519" width="9.8515625" style="1" customWidth="1"/>
    <col min="11520" max="11520" width="55.421875" style="1" bestFit="1" customWidth="1"/>
    <col min="11521" max="11521" width="12.8515625" style="1" customWidth="1"/>
    <col min="11522" max="11522" width="14.8515625" style="1" customWidth="1"/>
    <col min="11523" max="11523" width="14.28125" style="1" customWidth="1"/>
    <col min="11524" max="11524" width="20.7109375" style="1" customWidth="1"/>
    <col min="11525" max="11525" width="21.00390625" style="1" customWidth="1"/>
    <col min="11526" max="11527" width="21.28125" style="1" customWidth="1"/>
    <col min="11528" max="11529" width="22.421875" style="1" bestFit="1" customWidth="1"/>
    <col min="11530" max="11530" width="22.28125" style="1" bestFit="1" customWidth="1"/>
    <col min="11531" max="11531" width="16.7109375" style="1" customWidth="1"/>
    <col min="11532" max="11532" width="21.421875" style="1" bestFit="1" customWidth="1"/>
    <col min="11533" max="11533" width="22.28125" style="1" bestFit="1" customWidth="1"/>
    <col min="11534" max="11773" width="9.140625" style="1" customWidth="1"/>
    <col min="11774" max="11774" width="4.28125" style="1" customWidth="1"/>
    <col min="11775" max="11775" width="9.8515625" style="1" customWidth="1"/>
    <col min="11776" max="11776" width="55.421875" style="1" bestFit="1" customWidth="1"/>
    <col min="11777" max="11777" width="12.8515625" style="1" customWidth="1"/>
    <col min="11778" max="11778" width="14.8515625" style="1" customWidth="1"/>
    <col min="11779" max="11779" width="14.28125" style="1" customWidth="1"/>
    <col min="11780" max="11780" width="20.7109375" style="1" customWidth="1"/>
    <col min="11781" max="11781" width="21.00390625" style="1" customWidth="1"/>
    <col min="11782" max="11783" width="21.28125" style="1" customWidth="1"/>
    <col min="11784" max="11785" width="22.421875" style="1" bestFit="1" customWidth="1"/>
    <col min="11786" max="11786" width="22.28125" style="1" bestFit="1" customWidth="1"/>
    <col min="11787" max="11787" width="16.7109375" style="1" customWidth="1"/>
    <col min="11788" max="11788" width="21.421875" style="1" bestFit="1" customWidth="1"/>
    <col min="11789" max="11789" width="22.28125" style="1" bestFit="1" customWidth="1"/>
    <col min="11790" max="12029" width="9.140625" style="1" customWidth="1"/>
    <col min="12030" max="12030" width="4.28125" style="1" customWidth="1"/>
    <col min="12031" max="12031" width="9.8515625" style="1" customWidth="1"/>
    <col min="12032" max="12032" width="55.421875" style="1" bestFit="1" customWidth="1"/>
    <col min="12033" max="12033" width="12.8515625" style="1" customWidth="1"/>
    <col min="12034" max="12034" width="14.8515625" style="1" customWidth="1"/>
    <col min="12035" max="12035" width="14.28125" style="1" customWidth="1"/>
    <col min="12036" max="12036" width="20.7109375" style="1" customWidth="1"/>
    <col min="12037" max="12037" width="21.00390625" style="1" customWidth="1"/>
    <col min="12038" max="12039" width="21.28125" style="1" customWidth="1"/>
    <col min="12040" max="12041" width="22.421875" style="1" bestFit="1" customWidth="1"/>
    <col min="12042" max="12042" width="22.28125" style="1" bestFit="1" customWidth="1"/>
    <col min="12043" max="12043" width="16.7109375" style="1" customWidth="1"/>
    <col min="12044" max="12044" width="21.421875" style="1" bestFit="1" customWidth="1"/>
    <col min="12045" max="12045" width="22.28125" style="1" bestFit="1" customWidth="1"/>
    <col min="12046" max="12285" width="9.140625" style="1" customWidth="1"/>
    <col min="12286" max="12286" width="4.28125" style="1" customWidth="1"/>
    <col min="12287" max="12287" width="9.8515625" style="1" customWidth="1"/>
    <col min="12288" max="12288" width="55.421875" style="1" bestFit="1" customWidth="1"/>
    <col min="12289" max="12289" width="12.8515625" style="1" customWidth="1"/>
    <col min="12290" max="12290" width="14.8515625" style="1" customWidth="1"/>
    <col min="12291" max="12291" width="14.28125" style="1" customWidth="1"/>
    <col min="12292" max="12292" width="20.7109375" style="1" customWidth="1"/>
    <col min="12293" max="12293" width="21.00390625" style="1" customWidth="1"/>
    <col min="12294" max="12295" width="21.28125" style="1" customWidth="1"/>
    <col min="12296" max="12297" width="22.421875" style="1" bestFit="1" customWidth="1"/>
    <col min="12298" max="12298" width="22.28125" style="1" bestFit="1" customWidth="1"/>
    <col min="12299" max="12299" width="16.7109375" style="1" customWidth="1"/>
    <col min="12300" max="12300" width="21.421875" style="1" bestFit="1" customWidth="1"/>
    <col min="12301" max="12301" width="22.28125" style="1" bestFit="1" customWidth="1"/>
    <col min="12302" max="12541" width="9.140625" style="1" customWidth="1"/>
    <col min="12542" max="12542" width="4.28125" style="1" customWidth="1"/>
    <col min="12543" max="12543" width="9.8515625" style="1" customWidth="1"/>
    <col min="12544" max="12544" width="55.421875" style="1" bestFit="1" customWidth="1"/>
    <col min="12545" max="12545" width="12.8515625" style="1" customWidth="1"/>
    <col min="12546" max="12546" width="14.8515625" style="1" customWidth="1"/>
    <col min="12547" max="12547" width="14.28125" style="1" customWidth="1"/>
    <col min="12548" max="12548" width="20.7109375" style="1" customWidth="1"/>
    <col min="12549" max="12549" width="21.00390625" style="1" customWidth="1"/>
    <col min="12550" max="12551" width="21.28125" style="1" customWidth="1"/>
    <col min="12552" max="12553" width="22.421875" style="1" bestFit="1" customWidth="1"/>
    <col min="12554" max="12554" width="22.28125" style="1" bestFit="1" customWidth="1"/>
    <col min="12555" max="12555" width="16.7109375" style="1" customWidth="1"/>
    <col min="12556" max="12556" width="21.421875" style="1" bestFit="1" customWidth="1"/>
    <col min="12557" max="12557" width="22.28125" style="1" bestFit="1" customWidth="1"/>
    <col min="12558" max="12797" width="9.140625" style="1" customWidth="1"/>
    <col min="12798" max="12798" width="4.28125" style="1" customWidth="1"/>
    <col min="12799" max="12799" width="9.8515625" style="1" customWidth="1"/>
    <col min="12800" max="12800" width="55.421875" style="1" bestFit="1" customWidth="1"/>
    <col min="12801" max="12801" width="12.8515625" style="1" customWidth="1"/>
    <col min="12802" max="12802" width="14.8515625" style="1" customWidth="1"/>
    <col min="12803" max="12803" width="14.28125" style="1" customWidth="1"/>
    <col min="12804" max="12804" width="20.7109375" style="1" customWidth="1"/>
    <col min="12805" max="12805" width="21.00390625" style="1" customWidth="1"/>
    <col min="12806" max="12807" width="21.28125" style="1" customWidth="1"/>
    <col min="12808" max="12809" width="22.421875" style="1" bestFit="1" customWidth="1"/>
    <col min="12810" max="12810" width="22.28125" style="1" bestFit="1" customWidth="1"/>
    <col min="12811" max="12811" width="16.7109375" style="1" customWidth="1"/>
    <col min="12812" max="12812" width="21.421875" style="1" bestFit="1" customWidth="1"/>
    <col min="12813" max="12813" width="22.28125" style="1" bestFit="1" customWidth="1"/>
    <col min="12814" max="13053" width="9.140625" style="1" customWidth="1"/>
    <col min="13054" max="13054" width="4.28125" style="1" customWidth="1"/>
    <col min="13055" max="13055" width="9.8515625" style="1" customWidth="1"/>
    <col min="13056" max="13056" width="55.421875" style="1" bestFit="1" customWidth="1"/>
    <col min="13057" max="13057" width="12.8515625" style="1" customWidth="1"/>
    <col min="13058" max="13058" width="14.8515625" style="1" customWidth="1"/>
    <col min="13059" max="13059" width="14.28125" style="1" customWidth="1"/>
    <col min="13060" max="13060" width="20.7109375" style="1" customWidth="1"/>
    <col min="13061" max="13061" width="21.00390625" style="1" customWidth="1"/>
    <col min="13062" max="13063" width="21.28125" style="1" customWidth="1"/>
    <col min="13064" max="13065" width="22.421875" style="1" bestFit="1" customWidth="1"/>
    <col min="13066" max="13066" width="22.28125" style="1" bestFit="1" customWidth="1"/>
    <col min="13067" max="13067" width="16.7109375" style="1" customWidth="1"/>
    <col min="13068" max="13068" width="21.421875" style="1" bestFit="1" customWidth="1"/>
    <col min="13069" max="13069" width="22.28125" style="1" bestFit="1" customWidth="1"/>
    <col min="13070" max="13309" width="9.140625" style="1" customWidth="1"/>
    <col min="13310" max="13310" width="4.28125" style="1" customWidth="1"/>
    <col min="13311" max="13311" width="9.8515625" style="1" customWidth="1"/>
    <col min="13312" max="13312" width="55.421875" style="1" bestFit="1" customWidth="1"/>
    <col min="13313" max="13313" width="12.8515625" style="1" customWidth="1"/>
    <col min="13314" max="13314" width="14.8515625" style="1" customWidth="1"/>
    <col min="13315" max="13315" width="14.28125" style="1" customWidth="1"/>
    <col min="13316" max="13316" width="20.7109375" style="1" customWidth="1"/>
    <col min="13317" max="13317" width="21.00390625" style="1" customWidth="1"/>
    <col min="13318" max="13319" width="21.28125" style="1" customWidth="1"/>
    <col min="13320" max="13321" width="22.421875" style="1" bestFit="1" customWidth="1"/>
    <col min="13322" max="13322" width="22.28125" style="1" bestFit="1" customWidth="1"/>
    <col min="13323" max="13323" width="16.7109375" style="1" customWidth="1"/>
    <col min="13324" max="13324" width="21.421875" style="1" bestFit="1" customWidth="1"/>
    <col min="13325" max="13325" width="22.28125" style="1" bestFit="1" customWidth="1"/>
    <col min="13326" max="13565" width="9.140625" style="1" customWidth="1"/>
    <col min="13566" max="13566" width="4.28125" style="1" customWidth="1"/>
    <col min="13567" max="13567" width="9.8515625" style="1" customWidth="1"/>
    <col min="13568" max="13568" width="55.421875" style="1" bestFit="1" customWidth="1"/>
    <col min="13569" max="13569" width="12.8515625" style="1" customWidth="1"/>
    <col min="13570" max="13570" width="14.8515625" style="1" customWidth="1"/>
    <col min="13571" max="13571" width="14.28125" style="1" customWidth="1"/>
    <col min="13572" max="13572" width="20.7109375" style="1" customWidth="1"/>
    <col min="13573" max="13573" width="21.00390625" style="1" customWidth="1"/>
    <col min="13574" max="13575" width="21.28125" style="1" customWidth="1"/>
    <col min="13576" max="13577" width="22.421875" style="1" bestFit="1" customWidth="1"/>
    <col min="13578" max="13578" width="22.28125" style="1" bestFit="1" customWidth="1"/>
    <col min="13579" max="13579" width="16.7109375" style="1" customWidth="1"/>
    <col min="13580" max="13580" width="21.421875" style="1" bestFit="1" customWidth="1"/>
    <col min="13581" max="13581" width="22.28125" style="1" bestFit="1" customWidth="1"/>
    <col min="13582" max="13821" width="9.140625" style="1" customWidth="1"/>
    <col min="13822" max="13822" width="4.28125" style="1" customWidth="1"/>
    <col min="13823" max="13823" width="9.8515625" style="1" customWidth="1"/>
    <col min="13824" max="13824" width="55.421875" style="1" bestFit="1" customWidth="1"/>
    <col min="13825" max="13825" width="12.8515625" style="1" customWidth="1"/>
    <col min="13826" max="13826" width="14.8515625" style="1" customWidth="1"/>
    <col min="13827" max="13827" width="14.28125" style="1" customWidth="1"/>
    <col min="13828" max="13828" width="20.7109375" style="1" customWidth="1"/>
    <col min="13829" max="13829" width="21.00390625" style="1" customWidth="1"/>
    <col min="13830" max="13831" width="21.28125" style="1" customWidth="1"/>
    <col min="13832" max="13833" width="22.421875" style="1" bestFit="1" customWidth="1"/>
    <col min="13834" max="13834" width="22.28125" style="1" bestFit="1" customWidth="1"/>
    <col min="13835" max="13835" width="16.7109375" style="1" customWidth="1"/>
    <col min="13836" max="13836" width="21.421875" style="1" bestFit="1" customWidth="1"/>
    <col min="13837" max="13837" width="22.28125" style="1" bestFit="1" customWidth="1"/>
    <col min="13838" max="14077" width="9.140625" style="1" customWidth="1"/>
    <col min="14078" max="14078" width="4.28125" style="1" customWidth="1"/>
    <col min="14079" max="14079" width="9.8515625" style="1" customWidth="1"/>
    <col min="14080" max="14080" width="55.421875" style="1" bestFit="1" customWidth="1"/>
    <col min="14081" max="14081" width="12.8515625" style="1" customWidth="1"/>
    <col min="14082" max="14082" width="14.8515625" style="1" customWidth="1"/>
    <col min="14083" max="14083" width="14.28125" style="1" customWidth="1"/>
    <col min="14084" max="14084" width="20.7109375" style="1" customWidth="1"/>
    <col min="14085" max="14085" width="21.00390625" style="1" customWidth="1"/>
    <col min="14086" max="14087" width="21.28125" style="1" customWidth="1"/>
    <col min="14088" max="14089" width="22.421875" style="1" bestFit="1" customWidth="1"/>
    <col min="14090" max="14090" width="22.28125" style="1" bestFit="1" customWidth="1"/>
    <col min="14091" max="14091" width="16.7109375" style="1" customWidth="1"/>
    <col min="14092" max="14092" width="21.421875" style="1" bestFit="1" customWidth="1"/>
    <col min="14093" max="14093" width="22.28125" style="1" bestFit="1" customWidth="1"/>
    <col min="14094" max="14333" width="9.140625" style="1" customWidth="1"/>
    <col min="14334" max="14334" width="4.28125" style="1" customWidth="1"/>
    <col min="14335" max="14335" width="9.8515625" style="1" customWidth="1"/>
    <col min="14336" max="14336" width="55.421875" style="1" bestFit="1" customWidth="1"/>
    <col min="14337" max="14337" width="12.8515625" style="1" customWidth="1"/>
    <col min="14338" max="14338" width="14.8515625" style="1" customWidth="1"/>
    <col min="14339" max="14339" width="14.28125" style="1" customWidth="1"/>
    <col min="14340" max="14340" width="20.7109375" style="1" customWidth="1"/>
    <col min="14341" max="14341" width="21.00390625" style="1" customWidth="1"/>
    <col min="14342" max="14343" width="21.28125" style="1" customWidth="1"/>
    <col min="14344" max="14345" width="22.421875" style="1" bestFit="1" customWidth="1"/>
    <col min="14346" max="14346" width="22.28125" style="1" bestFit="1" customWidth="1"/>
    <col min="14347" max="14347" width="16.7109375" style="1" customWidth="1"/>
    <col min="14348" max="14348" width="21.421875" style="1" bestFit="1" customWidth="1"/>
    <col min="14349" max="14349" width="22.28125" style="1" bestFit="1" customWidth="1"/>
    <col min="14350" max="14589" width="9.140625" style="1" customWidth="1"/>
    <col min="14590" max="14590" width="4.28125" style="1" customWidth="1"/>
    <col min="14591" max="14591" width="9.8515625" style="1" customWidth="1"/>
    <col min="14592" max="14592" width="55.421875" style="1" bestFit="1" customWidth="1"/>
    <col min="14593" max="14593" width="12.8515625" style="1" customWidth="1"/>
    <col min="14594" max="14594" width="14.8515625" style="1" customWidth="1"/>
    <col min="14595" max="14595" width="14.28125" style="1" customWidth="1"/>
    <col min="14596" max="14596" width="20.7109375" style="1" customWidth="1"/>
    <col min="14597" max="14597" width="21.00390625" style="1" customWidth="1"/>
    <col min="14598" max="14599" width="21.28125" style="1" customWidth="1"/>
    <col min="14600" max="14601" width="22.421875" style="1" bestFit="1" customWidth="1"/>
    <col min="14602" max="14602" width="22.28125" style="1" bestFit="1" customWidth="1"/>
    <col min="14603" max="14603" width="16.7109375" style="1" customWidth="1"/>
    <col min="14604" max="14604" width="21.421875" style="1" bestFit="1" customWidth="1"/>
    <col min="14605" max="14605" width="22.28125" style="1" bestFit="1" customWidth="1"/>
    <col min="14606" max="14845" width="9.140625" style="1" customWidth="1"/>
    <col min="14846" max="14846" width="4.28125" style="1" customWidth="1"/>
    <col min="14847" max="14847" width="9.8515625" style="1" customWidth="1"/>
    <col min="14848" max="14848" width="55.421875" style="1" bestFit="1" customWidth="1"/>
    <col min="14849" max="14849" width="12.8515625" style="1" customWidth="1"/>
    <col min="14850" max="14850" width="14.8515625" style="1" customWidth="1"/>
    <col min="14851" max="14851" width="14.28125" style="1" customWidth="1"/>
    <col min="14852" max="14852" width="20.7109375" style="1" customWidth="1"/>
    <col min="14853" max="14853" width="21.00390625" style="1" customWidth="1"/>
    <col min="14854" max="14855" width="21.28125" style="1" customWidth="1"/>
    <col min="14856" max="14857" width="22.421875" style="1" bestFit="1" customWidth="1"/>
    <col min="14858" max="14858" width="22.28125" style="1" bestFit="1" customWidth="1"/>
    <col min="14859" max="14859" width="16.7109375" style="1" customWidth="1"/>
    <col min="14860" max="14860" width="21.421875" style="1" bestFit="1" customWidth="1"/>
    <col min="14861" max="14861" width="22.28125" style="1" bestFit="1" customWidth="1"/>
    <col min="14862" max="15101" width="9.140625" style="1" customWidth="1"/>
    <col min="15102" max="15102" width="4.28125" style="1" customWidth="1"/>
    <col min="15103" max="15103" width="9.8515625" style="1" customWidth="1"/>
    <col min="15104" max="15104" width="55.421875" style="1" bestFit="1" customWidth="1"/>
    <col min="15105" max="15105" width="12.8515625" style="1" customWidth="1"/>
    <col min="15106" max="15106" width="14.8515625" style="1" customWidth="1"/>
    <col min="15107" max="15107" width="14.28125" style="1" customWidth="1"/>
    <col min="15108" max="15108" width="20.7109375" style="1" customWidth="1"/>
    <col min="15109" max="15109" width="21.00390625" style="1" customWidth="1"/>
    <col min="15110" max="15111" width="21.28125" style="1" customWidth="1"/>
    <col min="15112" max="15113" width="22.421875" style="1" bestFit="1" customWidth="1"/>
    <col min="15114" max="15114" width="22.28125" style="1" bestFit="1" customWidth="1"/>
    <col min="15115" max="15115" width="16.7109375" style="1" customWidth="1"/>
    <col min="15116" max="15116" width="21.421875" style="1" bestFit="1" customWidth="1"/>
    <col min="15117" max="15117" width="22.28125" style="1" bestFit="1" customWidth="1"/>
    <col min="15118" max="15357" width="9.140625" style="1" customWidth="1"/>
    <col min="15358" max="15358" width="4.28125" style="1" customWidth="1"/>
    <col min="15359" max="15359" width="9.8515625" style="1" customWidth="1"/>
    <col min="15360" max="15360" width="55.421875" style="1" bestFit="1" customWidth="1"/>
    <col min="15361" max="15361" width="12.8515625" style="1" customWidth="1"/>
    <col min="15362" max="15362" width="14.8515625" style="1" customWidth="1"/>
    <col min="15363" max="15363" width="14.28125" style="1" customWidth="1"/>
    <col min="15364" max="15364" width="20.7109375" style="1" customWidth="1"/>
    <col min="15365" max="15365" width="21.00390625" style="1" customWidth="1"/>
    <col min="15366" max="15367" width="21.28125" style="1" customWidth="1"/>
    <col min="15368" max="15369" width="22.421875" style="1" bestFit="1" customWidth="1"/>
    <col min="15370" max="15370" width="22.28125" style="1" bestFit="1" customWidth="1"/>
    <col min="15371" max="15371" width="16.7109375" style="1" customWidth="1"/>
    <col min="15372" max="15372" width="21.421875" style="1" bestFit="1" customWidth="1"/>
    <col min="15373" max="15373" width="22.28125" style="1" bestFit="1" customWidth="1"/>
    <col min="15374" max="15613" width="9.140625" style="1" customWidth="1"/>
    <col min="15614" max="15614" width="4.28125" style="1" customWidth="1"/>
    <col min="15615" max="15615" width="9.8515625" style="1" customWidth="1"/>
    <col min="15616" max="15616" width="55.421875" style="1" bestFit="1" customWidth="1"/>
    <col min="15617" max="15617" width="12.8515625" style="1" customWidth="1"/>
    <col min="15618" max="15618" width="14.8515625" style="1" customWidth="1"/>
    <col min="15619" max="15619" width="14.28125" style="1" customWidth="1"/>
    <col min="15620" max="15620" width="20.7109375" style="1" customWidth="1"/>
    <col min="15621" max="15621" width="21.00390625" style="1" customWidth="1"/>
    <col min="15622" max="15623" width="21.28125" style="1" customWidth="1"/>
    <col min="15624" max="15625" width="22.421875" style="1" bestFit="1" customWidth="1"/>
    <col min="15626" max="15626" width="22.28125" style="1" bestFit="1" customWidth="1"/>
    <col min="15627" max="15627" width="16.7109375" style="1" customWidth="1"/>
    <col min="15628" max="15628" width="21.421875" style="1" bestFit="1" customWidth="1"/>
    <col min="15629" max="15629" width="22.28125" style="1" bestFit="1" customWidth="1"/>
    <col min="15630" max="15869" width="9.140625" style="1" customWidth="1"/>
    <col min="15870" max="15870" width="4.28125" style="1" customWidth="1"/>
    <col min="15871" max="15871" width="9.8515625" style="1" customWidth="1"/>
    <col min="15872" max="15872" width="55.421875" style="1" bestFit="1" customWidth="1"/>
    <col min="15873" max="15873" width="12.8515625" style="1" customWidth="1"/>
    <col min="15874" max="15874" width="14.8515625" style="1" customWidth="1"/>
    <col min="15875" max="15875" width="14.28125" style="1" customWidth="1"/>
    <col min="15876" max="15876" width="20.7109375" style="1" customWidth="1"/>
    <col min="15877" max="15877" width="21.00390625" style="1" customWidth="1"/>
    <col min="15878" max="15879" width="21.28125" style="1" customWidth="1"/>
    <col min="15880" max="15881" width="22.421875" style="1" bestFit="1" customWidth="1"/>
    <col min="15882" max="15882" width="22.28125" style="1" bestFit="1" customWidth="1"/>
    <col min="15883" max="15883" width="16.7109375" style="1" customWidth="1"/>
    <col min="15884" max="15884" width="21.421875" style="1" bestFit="1" customWidth="1"/>
    <col min="15885" max="15885" width="22.28125" style="1" bestFit="1" customWidth="1"/>
    <col min="15886" max="16125" width="9.140625" style="1" customWidth="1"/>
    <col min="16126" max="16126" width="4.28125" style="1" customWidth="1"/>
    <col min="16127" max="16127" width="9.8515625" style="1" customWidth="1"/>
    <col min="16128" max="16128" width="55.421875" style="1" bestFit="1" customWidth="1"/>
    <col min="16129" max="16129" width="12.8515625" style="1" customWidth="1"/>
    <col min="16130" max="16130" width="14.8515625" style="1" customWidth="1"/>
    <col min="16131" max="16131" width="14.28125" style="1" customWidth="1"/>
    <col min="16132" max="16132" width="20.7109375" style="1" customWidth="1"/>
    <col min="16133" max="16133" width="21.00390625" style="1" customWidth="1"/>
    <col min="16134" max="16135" width="21.28125" style="1" customWidth="1"/>
    <col min="16136" max="16137" width="22.421875" style="1" bestFit="1" customWidth="1"/>
    <col min="16138" max="16138" width="22.28125" style="1" bestFit="1" customWidth="1"/>
    <col min="16139" max="16139" width="16.7109375" style="1" customWidth="1"/>
    <col min="16140" max="16140" width="21.421875" style="1" bestFit="1" customWidth="1"/>
    <col min="16141" max="16141" width="22.28125" style="1" bestFit="1" customWidth="1"/>
    <col min="16142" max="16384" width="9.140625" style="1" customWidth="1"/>
  </cols>
  <sheetData>
    <row r="6" ht="13.9" customHeight="1"/>
    <row r="7" ht="15.75"/>
    <row r="8" spans="8:10" ht="15.75">
      <c r="H8" s="5"/>
      <c r="I8" s="5"/>
      <c r="J8" s="6"/>
    </row>
    <row r="9" spans="2:12" ht="15" customHeight="1">
      <c r="B9" s="7"/>
      <c r="C9" s="8"/>
      <c r="D9" s="48" t="s">
        <v>0</v>
      </c>
      <c r="E9" s="48"/>
      <c r="F9" s="48"/>
      <c r="G9" s="48"/>
      <c r="H9" s="48"/>
      <c r="I9" s="48"/>
      <c r="J9" s="8"/>
      <c r="K9" s="8"/>
      <c r="L9" s="8"/>
    </row>
    <row r="10" ht="15.75"/>
    <row r="11" spans="10:12" ht="15" customHeight="1" thickBot="1">
      <c r="J11" s="49"/>
      <c r="K11" s="49"/>
      <c r="L11" s="49"/>
    </row>
    <row r="12" spans="1:12" ht="14.45" customHeight="1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6" t="s">
        <v>121</v>
      </c>
      <c r="H12" s="57"/>
      <c r="I12" s="57"/>
      <c r="J12" s="58"/>
      <c r="K12" s="54" t="s">
        <v>120</v>
      </c>
      <c r="L12" s="55"/>
    </row>
    <row r="13" spans="1:13" s="7" customFormat="1" ht="15.75" customHeight="1">
      <c r="A13" s="51"/>
      <c r="B13" s="53"/>
      <c r="C13" s="53"/>
      <c r="D13" s="53"/>
      <c r="E13" s="53"/>
      <c r="F13" s="53"/>
      <c r="G13" s="59"/>
      <c r="H13" s="60"/>
      <c r="I13" s="60"/>
      <c r="J13" s="61"/>
      <c r="K13" s="45"/>
      <c r="L13" s="46"/>
      <c r="M13" s="9"/>
    </row>
    <row r="14" spans="1:13" s="7" customFormat="1" ht="33.75" customHeight="1">
      <c r="A14" s="51"/>
      <c r="B14" s="53"/>
      <c r="C14" s="53"/>
      <c r="D14" s="53"/>
      <c r="E14" s="53"/>
      <c r="F14" s="53"/>
      <c r="G14" s="39" t="s">
        <v>5</v>
      </c>
      <c r="H14" s="40"/>
      <c r="I14" s="41"/>
      <c r="J14" s="38" t="s">
        <v>6</v>
      </c>
      <c r="K14" s="45" t="s">
        <v>7</v>
      </c>
      <c r="L14" s="46" t="s">
        <v>8</v>
      </c>
      <c r="M14" s="9"/>
    </row>
    <row r="15" spans="1:15" s="7" customFormat="1" ht="47.25">
      <c r="A15" s="51"/>
      <c r="B15" s="53"/>
      <c r="C15" s="53"/>
      <c r="D15" s="23" t="s">
        <v>9</v>
      </c>
      <c r="E15" s="23" t="s">
        <v>10</v>
      </c>
      <c r="F15" s="23" t="s">
        <v>11</v>
      </c>
      <c r="G15" s="24" t="s">
        <v>101</v>
      </c>
      <c r="H15" s="10" t="s">
        <v>89</v>
      </c>
      <c r="I15" s="24" t="s">
        <v>102</v>
      </c>
      <c r="J15" s="38"/>
      <c r="K15" s="45"/>
      <c r="L15" s="47"/>
      <c r="M15" s="9"/>
      <c r="O15" s="35" t="s">
        <v>111</v>
      </c>
    </row>
    <row r="16" spans="1:15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15">
        <f>VLOOKUP(B16,'[1]Brokers'!$B$8:$I$58,8,0)</f>
        <v>140306116182.81</v>
      </c>
      <c r="H16" s="15">
        <v>0</v>
      </c>
      <c r="I16" s="15">
        <f>VLOOKUP(B16,'[1]Brokers'!$B$8:$N$58,13,0)</f>
        <v>400000</v>
      </c>
      <c r="J16" s="22">
        <f>VLOOKUP(B16,'[1]Brokers'!$B$8:$P$58,15,0)</f>
        <v>140306516182.81</v>
      </c>
      <c r="K16" s="22">
        <v>188326559854.79</v>
      </c>
      <c r="L16" s="26">
        <f aca="true" t="shared" si="0" ref="L16:L47">K16/$K$67</f>
        <v>0.5008326721008646</v>
      </c>
      <c r="O16" s="19"/>
    </row>
    <row r="17" spans="1:15" ht="15">
      <c r="A17" s="25">
        <f>+A16+1</f>
        <v>2</v>
      </c>
      <c r="B17" s="11" t="s">
        <v>81</v>
      </c>
      <c r="C17" s="12" t="s">
        <v>110</v>
      </c>
      <c r="D17" s="13" t="s">
        <v>14</v>
      </c>
      <c r="E17" s="13" t="s">
        <v>14</v>
      </c>
      <c r="F17" s="13" t="s">
        <v>14</v>
      </c>
      <c r="G17" s="15">
        <f>VLOOKUP(B17,'[1]Brokers'!$B$8:$I$58,8,0)</f>
        <v>2870028270.84</v>
      </c>
      <c r="H17" s="15">
        <v>0</v>
      </c>
      <c r="I17" s="15">
        <f>VLOOKUP(B17,'[1]Brokers'!$B$8:$N$58,13,0)</f>
        <v>180358000</v>
      </c>
      <c r="J17" s="22">
        <f>VLOOKUP(B17,'[1]Brokers'!$B$8:$P$58,15,0)</f>
        <v>3050386270.84</v>
      </c>
      <c r="K17" s="22">
        <v>57338200885.18001</v>
      </c>
      <c r="L17" s="26">
        <f t="shared" si="0"/>
        <v>0.15248430378021616</v>
      </c>
      <c r="O17" s="19"/>
    </row>
    <row r="18" spans="1:15" ht="15">
      <c r="A18" s="25">
        <f aca="true" t="shared" si="1" ref="A18:A58">+A17+1</f>
        <v>3</v>
      </c>
      <c r="B18" s="11" t="s">
        <v>19</v>
      </c>
      <c r="C18" s="12" t="s">
        <v>20</v>
      </c>
      <c r="D18" s="13" t="s">
        <v>14</v>
      </c>
      <c r="E18" s="13" t="s">
        <v>14</v>
      </c>
      <c r="F18" s="13" t="s">
        <v>14</v>
      </c>
      <c r="G18" s="15">
        <f>VLOOKUP(B18,'[1]Brokers'!$B$8:$I$58,8,0)</f>
        <v>4346959542.83</v>
      </c>
      <c r="H18" s="15">
        <v>0</v>
      </c>
      <c r="I18" s="15">
        <f>VLOOKUP(B18,'[1]Brokers'!$B$8:$N$58,13,0)</f>
        <v>217091000</v>
      </c>
      <c r="J18" s="22">
        <f>VLOOKUP(B18,'[1]Brokers'!$B$8:$P$58,15,0)</f>
        <v>4564050542.83</v>
      </c>
      <c r="K18" s="22">
        <v>42262204659.15</v>
      </c>
      <c r="L18" s="26">
        <f t="shared" si="0"/>
        <v>0.11239143806713224</v>
      </c>
      <c r="O18" s="19"/>
    </row>
    <row r="19" spans="1:15" ht="15">
      <c r="A19" s="25">
        <f t="shared" si="1"/>
        <v>4</v>
      </c>
      <c r="B19" s="11" t="s">
        <v>27</v>
      </c>
      <c r="C19" s="12" t="s">
        <v>28</v>
      </c>
      <c r="D19" s="13" t="s">
        <v>14</v>
      </c>
      <c r="E19" s="13" t="s">
        <v>14</v>
      </c>
      <c r="F19" s="13" t="s">
        <v>14</v>
      </c>
      <c r="G19" s="15">
        <f>VLOOKUP(B19,'[1]Brokers'!$B$8:$I$58,8,0)</f>
        <v>7922644099.23</v>
      </c>
      <c r="H19" s="15">
        <v>0</v>
      </c>
      <c r="I19" s="15">
        <f>VLOOKUP(B19,'[1]Brokers'!$B$8:$N$58,13,0)</f>
        <v>0</v>
      </c>
      <c r="J19" s="22">
        <f>VLOOKUP(B19,'[1]Brokers'!$B$8:$P$58,15,0)</f>
        <v>7922644099.23</v>
      </c>
      <c r="K19" s="22">
        <v>21847293798.16</v>
      </c>
      <c r="L19" s="26">
        <f t="shared" si="0"/>
        <v>0.05810034728793363</v>
      </c>
      <c r="O19" s="19"/>
    </row>
    <row r="20" spans="1:15" ht="15">
      <c r="A20" s="25">
        <f t="shared" si="1"/>
        <v>5</v>
      </c>
      <c r="B20" s="11" t="s">
        <v>94</v>
      </c>
      <c r="C20" s="12" t="s">
        <v>95</v>
      </c>
      <c r="D20" s="13" t="s">
        <v>14</v>
      </c>
      <c r="E20" s="13" t="s">
        <v>14</v>
      </c>
      <c r="F20" s="13" t="s">
        <v>14</v>
      </c>
      <c r="G20" s="15">
        <f>VLOOKUP(B20,'[1]Brokers'!$B$8:$I$58,8,0)</f>
        <v>12366376992</v>
      </c>
      <c r="H20" s="15">
        <v>0</v>
      </c>
      <c r="I20" s="15">
        <f>VLOOKUP(B20,'[1]Brokers'!$B$8:$N$58,13,0)</f>
        <v>0</v>
      </c>
      <c r="J20" s="22">
        <f>VLOOKUP(B20,'[1]Brokers'!$B$8:$P$58,15,0)</f>
        <v>12366376992</v>
      </c>
      <c r="K20" s="22">
        <v>15310721130.98</v>
      </c>
      <c r="L20" s="26">
        <f t="shared" si="0"/>
        <v>0.04071708940965317</v>
      </c>
      <c r="O20" s="19"/>
    </row>
    <row r="21" spans="1:15" ht="15">
      <c r="A21" s="25">
        <f t="shared" si="1"/>
        <v>6</v>
      </c>
      <c r="B21" s="11" t="s">
        <v>24</v>
      </c>
      <c r="C21" s="12" t="s">
        <v>104</v>
      </c>
      <c r="D21" s="13" t="s">
        <v>14</v>
      </c>
      <c r="E21" s="13" t="s">
        <v>14</v>
      </c>
      <c r="F21" s="13" t="s">
        <v>14</v>
      </c>
      <c r="G21" s="15">
        <f>VLOOKUP(B21,'[1]Brokers'!$B$8:$I$58,8,0)</f>
        <v>2008793024.94</v>
      </c>
      <c r="H21" s="15">
        <v>0</v>
      </c>
      <c r="I21" s="15">
        <f>VLOOKUP(B21,'[1]Brokers'!$B$8:$N$58,13,0)</f>
        <v>111753000</v>
      </c>
      <c r="J21" s="22">
        <f>VLOOKUP(B21,'[1]Brokers'!$B$8:$P$58,15,0)</f>
        <v>2120546024.94</v>
      </c>
      <c r="K21" s="22">
        <v>12379105385.730001</v>
      </c>
      <c r="L21" s="26">
        <f t="shared" si="0"/>
        <v>0.03292079690370699</v>
      </c>
      <c r="O21" s="19"/>
    </row>
    <row r="22" spans="1:15" ht="15">
      <c r="A22" s="25">
        <f t="shared" si="1"/>
        <v>7</v>
      </c>
      <c r="B22" s="11" t="s">
        <v>25</v>
      </c>
      <c r="C22" s="12" t="s">
        <v>26</v>
      </c>
      <c r="D22" s="13" t="s">
        <v>14</v>
      </c>
      <c r="E22" s="13" t="s">
        <v>14</v>
      </c>
      <c r="F22" s="13" t="s">
        <v>14</v>
      </c>
      <c r="G22" s="15">
        <f>VLOOKUP(B22,'[1]Brokers'!$B$8:$I$58,8,0)</f>
        <v>302287264.25</v>
      </c>
      <c r="H22" s="15">
        <v>0</v>
      </c>
      <c r="I22" s="15">
        <f>VLOOKUP(B22,'[1]Brokers'!$B$8:$N$58,13,0)</f>
        <v>700000</v>
      </c>
      <c r="J22" s="22">
        <f>VLOOKUP(B22,'[1]Brokers'!$B$8:$P$58,15,0)</f>
        <v>302987264.25</v>
      </c>
      <c r="K22" s="22">
        <v>11187333475.58</v>
      </c>
      <c r="L22" s="26">
        <f t="shared" si="0"/>
        <v>0.029751417551397884</v>
      </c>
      <c r="O22" s="19"/>
    </row>
    <row r="23" spans="1:15" ht="15">
      <c r="A23" s="25">
        <f t="shared" si="1"/>
        <v>8</v>
      </c>
      <c r="B23" s="11" t="s">
        <v>31</v>
      </c>
      <c r="C23" s="12" t="s">
        <v>109</v>
      </c>
      <c r="D23" s="13" t="s">
        <v>14</v>
      </c>
      <c r="E23" s="13" t="s">
        <v>14</v>
      </c>
      <c r="F23" s="13" t="s">
        <v>14</v>
      </c>
      <c r="G23" s="15">
        <f>VLOOKUP(B23,'[1]Brokers'!$B$8:$I$58,8,0)</f>
        <v>2340458177.08</v>
      </c>
      <c r="H23" s="15">
        <v>0</v>
      </c>
      <c r="I23" s="15">
        <f>VLOOKUP(B23,'[1]Brokers'!$B$8:$N$58,13,0)</f>
        <v>960600000</v>
      </c>
      <c r="J23" s="22">
        <f>VLOOKUP(B23,'[1]Brokers'!$B$8:$P$58,15,0)</f>
        <v>3301058177.08</v>
      </c>
      <c r="K23" s="22">
        <v>6387361736.8</v>
      </c>
      <c r="L23" s="26">
        <f t="shared" si="0"/>
        <v>0.016986448692011182</v>
      </c>
      <c r="O23" s="19"/>
    </row>
    <row r="24" spans="1:15" ht="15">
      <c r="A24" s="25">
        <f t="shared" si="1"/>
        <v>9</v>
      </c>
      <c r="B24" s="11" t="s">
        <v>98</v>
      </c>
      <c r="C24" s="12" t="s">
        <v>99</v>
      </c>
      <c r="D24" s="13" t="s">
        <v>14</v>
      </c>
      <c r="E24" s="13" t="s">
        <v>14</v>
      </c>
      <c r="F24" s="13" t="s">
        <v>14</v>
      </c>
      <c r="G24" s="15">
        <f>VLOOKUP(B24,'[1]Brokers'!$B$8:$I$58,8,0)</f>
        <v>1642348139.16</v>
      </c>
      <c r="H24" s="15">
        <v>0</v>
      </c>
      <c r="I24" s="15">
        <f>VLOOKUP(B24,'[1]Brokers'!$B$8:$N$58,13,0)</f>
        <v>1010390000</v>
      </c>
      <c r="J24" s="22">
        <f>VLOOKUP(B24,'[1]Brokers'!$B$8:$P$58,15,0)</f>
        <v>2652738139.1600003</v>
      </c>
      <c r="K24" s="22">
        <v>4203880986.7300005</v>
      </c>
      <c r="L24" s="26">
        <f t="shared" si="0"/>
        <v>0.011179734549398739</v>
      </c>
      <c r="O24" s="19"/>
    </row>
    <row r="25" spans="1:15" s="7" customFormat="1" ht="15">
      <c r="A25" s="25">
        <f t="shared" si="1"/>
        <v>10</v>
      </c>
      <c r="B25" s="11" t="s">
        <v>69</v>
      </c>
      <c r="C25" s="12" t="s">
        <v>92</v>
      </c>
      <c r="D25" s="13" t="s">
        <v>14</v>
      </c>
      <c r="E25" s="13" t="s">
        <v>14</v>
      </c>
      <c r="F25" s="13" t="s">
        <v>14</v>
      </c>
      <c r="G25" s="15">
        <f>VLOOKUP(B25,'[1]Brokers'!$B$8:$I$58,8,0)</f>
        <v>1181718677.14</v>
      </c>
      <c r="H25" s="15">
        <v>0</v>
      </c>
      <c r="I25" s="15">
        <f>VLOOKUP(B25,'[1]Brokers'!$B$8:$N$58,13,0)</f>
        <v>137600000</v>
      </c>
      <c r="J25" s="22">
        <f>VLOOKUP(B25,'[1]Brokers'!$B$8:$P$58,15,0)</f>
        <v>1319318677.14</v>
      </c>
      <c r="K25" s="22">
        <v>2990637328.62</v>
      </c>
      <c r="L25" s="26">
        <f t="shared" si="0"/>
        <v>0.007953253570458877</v>
      </c>
      <c r="M25" s="22"/>
      <c r="O25" s="19"/>
    </row>
    <row r="26" spans="1:15" ht="15">
      <c r="A26" s="25">
        <f t="shared" si="1"/>
        <v>11</v>
      </c>
      <c r="B26" s="11" t="s">
        <v>15</v>
      </c>
      <c r="C26" s="12" t="s">
        <v>16</v>
      </c>
      <c r="D26" s="13" t="s">
        <v>14</v>
      </c>
      <c r="E26" s="13" t="s">
        <v>14</v>
      </c>
      <c r="F26" s="13" t="s">
        <v>14</v>
      </c>
      <c r="G26" s="15">
        <f>VLOOKUP(B26,'[1]Brokers'!$B$8:$I$58,8,0)</f>
        <v>1483468702.88</v>
      </c>
      <c r="H26" s="15">
        <v>0</v>
      </c>
      <c r="I26" s="15">
        <f>VLOOKUP(B26,'[1]Brokers'!$B$8:$N$58,13,0)</f>
        <v>0</v>
      </c>
      <c r="J26" s="22">
        <f>VLOOKUP(B26,'[1]Brokers'!$B$8:$P$58,15,0)</f>
        <v>1483468702.88</v>
      </c>
      <c r="K26" s="22">
        <v>2937365912.64</v>
      </c>
      <c r="L26" s="26">
        <f t="shared" si="0"/>
        <v>0.007811584410078992</v>
      </c>
      <c r="O26" s="19"/>
    </row>
    <row r="27" spans="1:15" ht="15">
      <c r="A27" s="25">
        <f t="shared" si="1"/>
        <v>12</v>
      </c>
      <c r="B27" s="11" t="s">
        <v>71</v>
      </c>
      <c r="C27" s="12" t="s">
        <v>72</v>
      </c>
      <c r="D27" s="13" t="s">
        <v>14</v>
      </c>
      <c r="E27" s="13" t="s">
        <v>14</v>
      </c>
      <c r="F27" s="14"/>
      <c r="G27" s="15">
        <f>VLOOKUP(B27,'[1]Brokers'!$B$8:$I$58,8,0)</f>
        <v>23054866.1</v>
      </c>
      <c r="H27" s="15">
        <v>0</v>
      </c>
      <c r="I27" s="15">
        <f>VLOOKUP(B27,'[1]Brokers'!$B$8:$N$58,13,0)</f>
        <v>0</v>
      </c>
      <c r="J27" s="22">
        <f>VLOOKUP(B27,'[1]Brokers'!$B$8:$P$58,15,0)</f>
        <v>23054866.1</v>
      </c>
      <c r="K27" s="22">
        <v>2526473864.5099998</v>
      </c>
      <c r="L27" s="26">
        <f t="shared" si="0"/>
        <v>0.00671886460163233</v>
      </c>
      <c r="O27" s="19"/>
    </row>
    <row r="28" spans="1:15" ht="15">
      <c r="A28" s="25">
        <f t="shared" si="1"/>
        <v>13</v>
      </c>
      <c r="B28" s="11" t="s">
        <v>23</v>
      </c>
      <c r="C28" s="12" t="s">
        <v>103</v>
      </c>
      <c r="D28" s="13" t="s">
        <v>14</v>
      </c>
      <c r="E28" s="13" t="s">
        <v>14</v>
      </c>
      <c r="F28" s="14"/>
      <c r="G28" s="15">
        <f>VLOOKUP(B28,'[1]Brokers'!$B$8:$I$58,8,0)</f>
        <v>501413828.16</v>
      </c>
      <c r="H28" s="15">
        <v>0</v>
      </c>
      <c r="I28" s="15">
        <f>VLOOKUP(B28,'[1]Brokers'!$B$8:$N$58,13,0)</f>
        <v>19900000</v>
      </c>
      <c r="J28" s="22">
        <f>VLOOKUP(B28,'[1]Brokers'!$B$8:$P$58,15,0)</f>
        <v>521313828.16</v>
      </c>
      <c r="K28" s="22">
        <v>1823936161.5400002</v>
      </c>
      <c r="L28" s="26">
        <f t="shared" si="0"/>
        <v>0.004850546955404593</v>
      </c>
      <c r="O28" s="19"/>
    </row>
    <row r="29" spans="1:15" ht="15">
      <c r="A29" s="25">
        <f t="shared" si="1"/>
        <v>14</v>
      </c>
      <c r="B29" s="11" t="s">
        <v>40</v>
      </c>
      <c r="C29" s="12" t="s">
        <v>112</v>
      </c>
      <c r="D29" s="13" t="s">
        <v>14</v>
      </c>
      <c r="E29" s="14"/>
      <c r="F29" s="14"/>
      <c r="G29" s="15">
        <f>VLOOKUP(B29,'[1]Brokers'!$B$8:$I$58,8,0)</f>
        <v>2365687.3</v>
      </c>
      <c r="H29" s="15">
        <v>0</v>
      </c>
      <c r="I29" s="15">
        <f>VLOOKUP(B29,'[1]Brokers'!$B$8:$N$58,13,0)</f>
        <v>0</v>
      </c>
      <c r="J29" s="22">
        <f>VLOOKUP(B29,'[1]Brokers'!$B$8:$P$58,15,0)</f>
        <v>2365687.3</v>
      </c>
      <c r="K29" s="22">
        <v>1085202200.6499999</v>
      </c>
      <c r="L29" s="26">
        <f t="shared" si="0"/>
        <v>0.0028859695538449256</v>
      </c>
      <c r="O29" s="19"/>
    </row>
    <row r="30" spans="1:15" ht="15">
      <c r="A30" s="25">
        <f t="shared" si="1"/>
        <v>15</v>
      </c>
      <c r="B30" s="11" t="s">
        <v>21</v>
      </c>
      <c r="C30" s="12" t="s">
        <v>22</v>
      </c>
      <c r="D30" s="13" t="s">
        <v>14</v>
      </c>
      <c r="E30" s="13" t="s">
        <v>14</v>
      </c>
      <c r="F30" s="14" t="s">
        <v>14</v>
      </c>
      <c r="G30" s="15">
        <f>VLOOKUP(B30,'[1]Brokers'!$B$8:$I$58,8,0)</f>
        <v>327887407.84000003</v>
      </c>
      <c r="H30" s="15">
        <v>0</v>
      </c>
      <c r="I30" s="15">
        <f>VLOOKUP(B30,'[1]Brokers'!$B$8:$N$58,13,0)</f>
        <v>0</v>
      </c>
      <c r="J30" s="22">
        <f>VLOOKUP(B30,'[1]Brokers'!$B$8:$P$58,15,0)</f>
        <v>327887407.84000003</v>
      </c>
      <c r="K30" s="22">
        <v>1057076205.98</v>
      </c>
      <c r="L30" s="26">
        <f t="shared" si="0"/>
        <v>0.002811171728849173</v>
      </c>
      <c r="O30" s="19"/>
    </row>
    <row r="31" spans="1:15" ht="15">
      <c r="A31" s="25">
        <f t="shared" si="1"/>
        <v>16</v>
      </c>
      <c r="B31" s="11" t="s">
        <v>36</v>
      </c>
      <c r="C31" s="12" t="s">
        <v>37</v>
      </c>
      <c r="D31" s="13" t="s">
        <v>14</v>
      </c>
      <c r="E31" s="13"/>
      <c r="F31" s="14"/>
      <c r="G31" s="15">
        <f>VLOOKUP(B31,'[1]Brokers'!$B$8:$I$58,8,0)</f>
        <v>258552832.83999997</v>
      </c>
      <c r="H31" s="15">
        <v>0</v>
      </c>
      <c r="I31" s="15">
        <f>VLOOKUP(B31,'[1]Brokers'!$B$8:$N$58,13,0)</f>
        <v>0</v>
      </c>
      <c r="J31" s="22">
        <f>VLOOKUP(B31,'[1]Brokers'!$B$8:$P$58,15,0)</f>
        <v>258552832.83999997</v>
      </c>
      <c r="K31" s="22">
        <v>811916050.1700001</v>
      </c>
      <c r="L31" s="26">
        <f t="shared" si="0"/>
        <v>0.0021591966913310457</v>
      </c>
      <c r="O31" s="19"/>
    </row>
    <row r="32" spans="1:15" ht="15">
      <c r="A32" s="25">
        <f t="shared" si="1"/>
        <v>17</v>
      </c>
      <c r="B32" s="11" t="s">
        <v>79</v>
      </c>
      <c r="C32" s="12" t="s">
        <v>80</v>
      </c>
      <c r="D32" s="13" t="s">
        <v>14</v>
      </c>
      <c r="E32" s="13" t="s">
        <v>14</v>
      </c>
      <c r="F32" s="13" t="s">
        <v>14</v>
      </c>
      <c r="G32" s="15">
        <f>VLOOKUP(B32,'[1]Brokers'!$B$8:$I$58,8,0)</f>
        <v>293528988.15</v>
      </c>
      <c r="H32" s="15">
        <v>0</v>
      </c>
      <c r="I32" s="15">
        <f>VLOOKUP(B32,'[1]Brokers'!$B$8:$N$58,13,0)</f>
        <v>0</v>
      </c>
      <c r="J32" s="22">
        <f>VLOOKUP(B32,'[1]Brokers'!$B$8:$P$58,15,0)</f>
        <v>293528988.15</v>
      </c>
      <c r="K32" s="22">
        <v>799088164.99</v>
      </c>
      <c r="L32" s="26">
        <f t="shared" si="0"/>
        <v>0.0021250824165465637</v>
      </c>
      <c r="O32" s="19"/>
    </row>
    <row r="33" spans="1:15" ht="15">
      <c r="A33" s="25">
        <f t="shared" si="1"/>
        <v>18</v>
      </c>
      <c r="B33" s="11" t="s">
        <v>17</v>
      </c>
      <c r="C33" s="12" t="s">
        <v>18</v>
      </c>
      <c r="D33" s="13" t="s">
        <v>14</v>
      </c>
      <c r="E33" s="13" t="s">
        <v>14</v>
      </c>
      <c r="F33" s="13" t="s">
        <v>14</v>
      </c>
      <c r="G33" s="15">
        <f>VLOOKUP(B33,'[1]Brokers'!$B$8:$I$58,8,0)</f>
        <v>20137366</v>
      </c>
      <c r="H33" s="15">
        <v>0</v>
      </c>
      <c r="I33" s="15">
        <f>VLOOKUP(B33,'[1]Brokers'!$B$8:$N$58,13,0)</f>
        <v>100000</v>
      </c>
      <c r="J33" s="22">
        <f>VLOOKUP(B33,'[1]Brokers'!$B$8:$P$58,15,0)</f>
        <v>20237366</v>
      </c>
      <c r="K33" s="22">
        <v>759756091.5</v>
      </c>
      <c r="L33" s="26">
        <f t="shared" si="0"/>
        <v>0.002020483322927198</v>
      </c>
      <c r="O33" s="19"/>
    </row>
    <row r="34" spans="1:15" ht="15">
      <c r="A34" s="25">
        <f t="shared" si="1"/>
        <v>19</v>
      </c>
      <c r="B34" s="11" t="s">
        <v>106</v>
      </c>
      <c r="C34" s="12" t="s">
        <v>105</v>
      </c>
      <c r="D34" s="13" t="s">
        <v>14</v>
      </c>
      <c r="E34" s="14"/>
      <c r="F34" s="14"/>
      <c r="G34" s="15">
        <f>VLOOKUP(B34,'[1]Brokers'!$B$8:$I$58,8,0)</f>
        <v>216616768.98000002</v>
      </c>
      <c r="H34" s="15">
        <v>0</v>
      </c>
      <c r="I34" s="15">
        <f>VLOOKUP(B34,'[1]Brokers'!$B$8:$N$58,13,0)</f>
        <v>0</v>
      </c>
      <c r="J34" s="22">
        <f>VLOOKUP(B34,'[1]Brokers'!$B$8:$P$58,15,0)</f>
        <v>216616768.98000002</v>
      </c>
      <c r="K34" s="22">
        <v>745295098.19</v>
      </c>
      <c r="L34" s="26">
        <f t="shared" si="0"/>
        <v>0.0019820259862336144</v>
      </c>
      <c r="O34" s="19"/>
    </row>
    <row r="35" spans="1:15" ht="15">
      <c r="A35" s="25">
        <f t="shared" si="1"/>
        <v>20</v>
      </c>
      <c r="B35" s="11" t="s">
        <v>38</v>
      </c>
      <c r="C35" s="12" t="s">
        <v>39</v>
      </c>
      <c r="D35" s="13" t="s">
        <v>14</v>
      </c>
      <c r="E35" s="13" t="s">
        <v>14</v>
      </c>
      <c r="F35" s="14"/>
      <c r="G35" s="15">
        <f>VLOOKUP(B35,'[1]Brokers'!$B$8:$I$58,8,0)</f>
        <v>41222131.84</v>
      </c>
      <c r="H35" s="15">
        <v>0</v>
      </c>
      <c r="I35" s="15">
        <f>VLOOKUP(B35,'[1]Brokers'!$B$8:$N$58,13,0)</f>
        <v>0</v>
      </c>
      <c r="J35" s="22">
        <f>VLOOKUP(B35,'[1]Brokers'!$B$8:$P$58,15,0)</f>
        <v>41222131.84</v>
      </c>
      <c r="K35" s="22">
        <v>265314916.89000002</v>
      </c>
      <c r="L35" s="26">
        <f t="shared" si="0"/>
        <v>0.0007055742900878875</v>
      </c>
      <c r="O35" s="19"/>
    </row>
    <row r="36" spans="1:15" ht="15">
      <c r="A36" s="25">
        <f t="shared" si="1"/>
        <v>21</v>
      </c>
      <c r="B36" s="11" t="s">
        <v>29</v>
      </c>
      <c r="C36" s="12" t="s">
        <v>30</v>
      </c>
      <c r="D36" s="13" t="s">
        <v>14</v>
      </c>
      <c r="E36" s="14"/>
      <c r="F36" s="14"/>
      <c r="G36" s="15">
        <f>VLOOKUP(B36,'[1]Brokers'!$B$8:$I$58,8,0)</f>
        <v>95519939.23</v>
      </c>
      <c r="H36" s="15">
        <v>0</v>
      </c>
      <c r="I36" s="15">
        <f>VLOOKUP(B36,'[1]Brokers'!$B$8:$N$58,13,0)</f>
        <v>0</v>
      </c>
      <c r="J36" s="22">
        <f>VLOOKUP(B36,'[1]Brokers'!$B$8:$P$58,15,0)</f>
        <v>95519939.23</v>
      </c>
      <c r="K36" s="22">
        <v>225600901.62</v>
      </c>
      <c r="L36" s="26">
        <f t="shared" si="0"/>
        <v>0.0005999594665448622</v>
      </c>
      <c r="O36" s="19"/>
    </row>
    <row r="37" spans="1:15" ht="15">
      <c r="A37" s="25">
        <f t="shared" si="1"/>
        <v>22</v>
      </c>
      <c r="B37" s="11" t="s">
        <v>73</v>
      </c>
      <c r="C37" s="12" t="s">
        <v>74</v>
      </c>
      <c r="D37" s="13" t="s">
        <v>14</v>
      </c>
      <c r="E37" s="14"/>
      <c r="F37" s="14"/>
      <c r="G37" s="15">
        <f>VLOOKUP(B37,'[1]Brokers'!$B$8:$I$58,8,0)</f>
        <v>49220867</v>
      </c>
      <c r="H37" s="15">
        <v>0</v>
      </c>
      <c r="I37" s="15">
        <f>VLOOKUP(B37,'[1]Brokers'!$B$8:$N$58,13,0)</f>
        <v>0</v>
      </c>
      <c r="J37" s="22">
        <f>VLOOKUP(B37,'[1]Brokers'!$B$8:$P$58,15,0)</f>
        <v>49220867</v>
      </c>
      <c r="K37" s="22">
        <v>178798205.7</v>
      </c>
      <c r="L37" s="26">
        <f t="shared" si="0"/>
        <v>0.000475493117893819</v>
      </c>
      <c r="O37" s="19"/>
    </row>
    <row r="38" spans="1:15" ht="15">
      <c r="A38" s="25">
        <f t="shared" si="1"/>
        <v>23</v>
      </c>
      <c r="B38" s="11" t="s">
        <v>41</v>
      </c>
      <c r="C38" s="12" t="s">
        <v>119</v>
      </c>
      <c r="D38" s="13" t="s">
        <v>14</v>
      </c>
      <c r="E38" s="14"/>
      <c r="F38" s="14"/>
      <c r="G38" s="15">
        <f>VLOOKUP(B38,'[1]Brokers'!$B$8:$I$58,8,0)</f>
        <v>15319280.24</v>
      </c>
      <c r="H38" s="15">
        <v>0</v>
      </c>
      <c r="I38" s="15">
        <f>VLOOKUP(B38,'[1]Brokers'!$B$8:$N$58,13,0)</f>
        <v>0</v>
      </c>
      <c r="J38" s="22">
        <f>VLOOKUP(B38,'[1]Brokers'!$B$8:$P$58,15,0)</f>
        <v>15319280.24</v>
      </c>
      <c r="K38" s="22">
        <v>131042976.19999999</v>
      </c>
      <c r="L38" s="26">
        <f t="shared" si="0"/>
        <v>0.0003484936165185662</v>
      </c>
      <c r="O38" s="19"/>
    </row>
    <row r="39" spans="1:15" ht="15">
      <c r="A39" s="25">
        <f t="shared" si="1"/>
        <v>24</v>
      </c>
      <c r="B39" s="11" t="s">
        <v>32</v>
      </c>
      <c r="C39" s="12" t="s">
        <v>33</v>
      </c>
      <c r="D39" s="13" t="s">
        <v>14</v>
      </c>
      <c r="E39" s="14"/>
      <c r="F39" s="14"/>
      <c r="G39" s="15">
        <f>VLOOKUP(B39,'[1]Brokers'!$B$8:$I$58,8,0)</f>
        <v>32123004.740000002</v>
      </c>
      <c r="H39" s="15">
        <v>0</v>
      </c>
      <c r="I39" s="15">
        <f>VLOOKUP(B39,'[1]Brokers'!$B$8:$N$58,13,0)</f>
        <v>0</v>
      </c>
      <c r="J39" s="22">
        <f>VLOOKUP(B39,'[1]Brokers'!$B$8:$P$58,15,0)</f>
        <v>32123004.740000002</v>
      </c>
      <c r="K39" s="22">
        <v>84211816.15</v>
      </c>
      <c r="L39" s="26">
        <f t="shared" si="0"/>
        <v>0.0002239515708107834</v>
      </c>
      <c r="M39" s="1"/>
      <c r="O39" s="19"/>
    </row>
    <row r="40" spans="1:15" ht="15">
      <c r="A40" s="25">
        <f t="shared" si="1"/>
        <v>25</v>
      </c>
      <c r="B40" s="11" t="s">
        <v>57</v>
      </c>
      <c r="C40" s="12" t="s">
        <v>58</v>
      </c>
      <c r="D40" s="13" t="s">
        <v>14</v>
      </c>
      <c r="E40" s="14"/>
      <c r="F40" s="14"/>
      <c r="G40" s="15">
        <f>VLOOKUP(B40,'[1]Brokers'!$B$8:$I$58,8,0)</f>
        <v>30171375.05</v>
      </c>
      <c r="H40" s="15">
        <v>0</v>
      </c>
      <c r="I40" s="15">
        <f>VLOOKUP(B40,'[1]Brokers'!$B$8:$N$58,13,0)</f>
        <v>0</v>
      </c>
      <c r="J40" s="22">
        <f>VLOOKUP(B40,'[1]Brokers'!$B$8:$P$58,15,0)</f>
        <v>30171375.05</v>
      </c>
      <c r="K40" s="22">
        <v>55739160.06</v>
      </c>
      <c r="L40" s="26">
        <f t="shared" si="0"/>
        <v>0.00014823183992227295</v>
      </c>
      <c r="O40" s="19"/>
    </row>
    <row r="41" spans="1:15" ht="15">
      <c r="A41" s="25">
        <f t="shared" si="1"/>
        <v>26</v>
      </c>
      <c r="B41" s="11" t="s">
        <v>48</v>
      </c>
      <c r="C41" s="12" t="s">
        <v>49</v>
      </c>
      <c r="D41" s="13" t="s">
        <v>14</v>
      </c>
      <c r="E41" s="14"/>
      <c r="F41" s="14"/>
      <c r="G41" s="15">
        <f>VLOOKUP(B41,'[1]Brokers'!$B$8:$I$58,8,0)</f>
        <v>47894551</v>
      </c>
      <c r="H41" s="15">
        <v>0</v>
      </c>
      <c r="I41" s="15">
        <f>VLOOKUP(B41,'[1]Brokers'!$B$8:$N$58,13,0)</f>
        <v>0</v>
      </c>
      <c r="J41" s="22">
        <f>VLOOKUP(B41,'[1]Brokers'!$B$8:$P$58,15,0)</f>
        <v>47894551</v>
      </c>
      <c r="K41" s="22">
        <v>54677816</v>
      </c>
      <c r="L41" s="26">
        <f t="shared" si="0"/>
        <v>0.00014540931833000238</v>
      </c>
      <c r="O41" s="19"/>
    </row>
    <row r="42" spans="1:15" ht="15">
      <c r="A42" s="25">
        <v>27</v>
      </c>
      <c r="B42" s="11" t="s">
        <v>52</v>
      </c>
      <c r="C42" s="12" t="s">
        <v>53</v>
      </c>
      <c r="D42" s="13" t="s">
        <v>14</v>
      </c>
      <c r="E42" s="14"/>
      <c r="F42" s="14"/>
      <c r="G42" s="15">
        <f>VLOOKUP(B42,'[1]Brokers'!$B$8:$I$58,8,0)</f>
        <v>40110091.260000005</v>
      </c>
      <c r="H42" s="15">
        <v>0</v>
      </c>
      <c r="I42" s="15">
        <f>VLOOKUP(B42,'[1]Brokers'!$B$8:$N$58,13,0)</f>
        <v>0</v>
      </c>
      <c r="J42" s="22">
        <f>VLOOKUP(B42,'[1]Brokers'!$B$8:$P$58,15,0)</f>
        <v>40110091.260000005</v>
      </c>
      <c r="K42" s="22">
        <v>53967694.46000001</v>
      </c>
      <c r="L42" s="26">
        <f t="shared" si="0"/>
        <v>0.0001435208323476279</v>
      </c>
      <c r="O42" s="19"/>
    </row>
    <row r="43" spans="1:15" ht="15">
      <c r="A43" s="25">
        <f t="shared" si="1"/>
        <v>28</v>
      </c>
      <c r="B43" s="11" t="s">
        <v>46</v>
      </c>
      <c r="C43" s="12" t="s">
        <v>47</v>
      </c>
      <c r="D43" s="13" t="s">
        <v>14</v>
      </c>
      <c r="E43" s="14"/>
      <c r="F43" s="14"/>
      <c r="G43" s="15">
        <f>VLOOKUP(B43,'[1]Brokers'!$B$8:$I$58,8,0)</f>
        <v>51522587</v>
      </c>
      <c r="H43" s="15">
        <v>0</v>
      </c>
      <c r="I43" s="15">
        <f>VLOOKUP(B43,'[1]Brokers'!$B$8:$N$58,13,0)</f>
        <v>0</v>
      </c>
      <c r="J43" s="22">
        <f>VLOOKUP(B43,'[1]Brokers'!$B$8:$P$58,15,0)</f>
        <v>51522587</v>
      </c>
      <c r="K43" s="22">
        <v>52917058</v>
      </c>
      <c r="L43" s="26">
        <f t="shared" si="0"/>
        <v>0.00014072678637729787</v>
      </c>
      <c r="O43" s="19"/>
    </row>
    <row r="44" spans="1:15" ht="15">
      <c r="A44" s="25">
        <f t="shared" si="1"/>
        <v>29</v>
      </c>
      <c r="B44" s="11" t="s">
        <v>84</v>
      </c>
      <c r="C44" s="12" t="s">
        <v>85</v>
      </c>
      <c r="D44" s="13" t="s">
        <v>14</v>
      </c>
      <c r="E44" s="14"/>
      <c r="F44" s="14"/>
      <c r="G44" s="15">
        <f>VLOOKUP(B44,'[1]Brokers'!$B$8:$I$58,8,0)</f>
        <v>0</v>
      </c>
      <c r="H44" s="15">
        <v>0</v>
      </c>
      <c r="I44" s="15">
        <f>VLOOKUP(B44,'[1]Brokers'!$B$8:$N$58,13,0)</f>
        <v>0</v>
      </c>
      <c r="J44" s="22">
        <f>VLOOKUP(B44,'[1]Brokers'!$B$8:$P$58,15,0)</f>
        <v>0</v>
      </c>
      <c r="K44" s="22">
        <v>41641285.01</v>
      </c>
      <c r="L44" s="26">
        <f t="shared" si="0"/>
        <v>0.00011074017418123367</v>
      </c>
      <c r="O44" s="19"/>
    </row>
    <row r="45" spans="1:15" ht="15">
      <c r="A45" s="25">
        <f t="shared" si="1"/>
        <v>30</v>
      </c>
      <c r="B45" s="11" t="s">
        <v>63</v>
      </c>
      <c r="C45" s="12" t="s">
        <v>64</v>
      </c>
      <c r="D45" s="13" t="s">
        <v>14</v>
      </c>
      <c r="E45" s="14"/>
      <c r="F45" s="14"/>
      <c r="G45" s="15">
        <f>VLOOKUP(B45,'[1]Brokers'!$B$8:$I$58,8,0)</f>
        <v>21542060</v>
      </c>
      <c r="H45" s="15">
        <v>0</v>
      </c>
      <c r="I45" s="15">
        <f>VLOOKUP(B45,'[1]Brokers'!$B$8:$N$58,13,0)</f>
        <v>0</v>
      </c>
      <c r="J45" s="22">
        <f>VLOOKUP(B45,'[1]Brokers'!$B$8:$P$58,15,0)</f>
        <v>21542060</v>
      </c>
      <c r="K45" s="22">
        <v>24930449.06</v>
      </c>
      <c r="L45" s="26">
        <f t="shared" si="0"/>
        <v>6.629964158545484E-05</v>
      </c>
      <c r="O45" s="19"/>
    </row>
    <row r="46" spans="1:15" ht="15">
      <c r="A46" s="25">
        <f t="shared" si="1"/>
        <v>31</v>
      </c>
      <c r="B46" s="11" t="s">
        <v>61</v>
      </c>
      <c r="C46" s="12" t="s">
        <v>62</v>
      </c>
      <c r="D46" s="13" t="s">
        <v>14</v>
      </c>
      <c r="E46" s="14"/>
      <c r="F46" s="14"/>
      <c r="G46" s="15">
        <f>VLOOKUP(B46,'[1]Brokers'!$B$8:$I$58,8,0)</f>
        <v>7245897.15</v>
      </c>
      <c r="H46" s="15">
        <v>0</v>
      </c>
      <c r="I46" s="15">
        <f>VLOOKUP(B46,'[1]Brokers'!$B$8:$N$58,13,0)</f>
        <v>0</v>
      </c>
      <c r="J46" s="22">
        <f>VLOOKUP(B46,'[1]Brokers'!$B$8:$P$58,15,0)</f>
        <v>7245897.15</v>
      </c>
      <c r="K46" s="22">
        <v>18825861.47</v>
      </c>
      <c r="L46" s="26">
        <f t="shared" si="0"/>
        <v>5.0065197983177605E-05</v>
      </c>
      <c r="O46" s="19"/>
    </row>
    <row r="47" spans="1:15" ht="15">
      <c r="A47" s="25">
        <f t="shared" si="1"/>
        <v>32</v>
      </c>
      <c r="B47" s="11" t="s">
        <v>34</v>
      </c>
      <c r="C47" s="12" t="s">
        <v>35</v>
      </c>
      <c r="D47" s="13" t="s">
        <v>14</v>
      </c>
      <c r="E47" s="13" t="s">
        <v>14</v>
      </c>
      <c r="F47" s="13" t="s">
        <v>14</v>
      </c>
      <c r="G47" s="15">
        <f>VLOOKUP(B47,'[1]Brokers'!$B$8:$I$58,8,0)</f>
        <v>12611550.129999999</v>
      </c>
      <c r="H47" s="15">
        <v>0</v>
      </c>
      <c r="I47" s="15">
        <f>VLOOKUP(B47,'[1]Brokers'!$B$8:$N$58,13,0)</f>
        <v>0</v>
      </c>
      <c r="J47" s="22">
        <f>VLOOKUP(B47,'[1]Brokers'!$B$8:$P$58,15,0)</f>
        <v>12611550.129999999</v>
      </c>
      <c r="K47" s="22">
        <v>17133742.33</v>
      </c>
      <c r="L47" s="26">
        <f t="shared" si="0"/>
        <v>4.556520312821577E-05</v>
      </c>
      <c r="O47" s="19"/>
    </row>
    <row r="48" spans="1:15" ht="15">
      <c r="A48" s="25">
        <f t="shared" si="1"/>
        <v>33</v>
      </c>
      <c r="B48" s="11" t="s">
        <v>67</v>
      </c>
      <c r="C48" s="12" t="s">
        <v>68</v>
      </c>
      <c r="D48" s="13" t="s">
        <v>14</v>
      </c>
      <c r="E48" s="14"/>
      <c r="F48" s="14"/>
      <c r="G48" s="15">
        <f>VLOOKUP(B48,'[1]Brokers'!$B$8:$I$58,8,0)</f>
        <v>3659944.31</v>
      </c>
      <c r="H48" s="15">
        <v>0</v>
      </c>
      <c r="I48" s="15">
        <f>VLOOKUP(B48,'[1]Brokers'!$B$8:$N$58,13,0)</f>
        <v>0</v>
      </c>
      <c r="J48" s="22">
        <f>VLOOKUP(B48,'[1]Brokers'!$B$8:$P$58,15,0)</f>
        <v>3659944.31</v>
      </c>
      <c r="K48" s="22">
        <v>15436398.479999999</v>
      </c>
      <c r="L48" s="26">
        <f aca="true" t="shared" si="2" ref="L48:L79">K48/$K$67</f>
        <v>4.105131376218619E-05</v>
      </c>
      <c r="O48" s="19"/>
    </row>
    <row r="49" spans="1:15" ht="15">
      <c r="A49" s="25">
        <f t="shared" si="1"/>
        <v>34</v>
      </c>
      <c r="B49" s="11" t="s">
        <v>96</v>
      </c>
      <c r="C49" s="12" t="s">
        <v>97</v>
      </c>
      <c r="D49" s="13" t="s">
        <v>14</v>
      </c>
      <c r="E49" s="14"/>
      <c r="F49" s="14"/>
      <c r="G49" s="15">
        <f>VLOOKUP(B49,'[1]Brokers'!$B$8:$I$58,8,0)</f>
        <v>7829910.37</v>
      </c>
      <c r="H49" s="15">
        <v>0</v>
      </c>
      <c r="I49" s="15">
        <f>VLOOKUP(B49,'[1]Brokers'!$B$8:$N$58,13,0)</f>
        <v>0</v>
      </c>
      <c r="J49" s="22">
        <f>VLOOKUP(B49,'[1]Brokers'!$B$8:$P$58,15,0)</f>
        <v>7829910.37</v>
      </c>
      <c r="K49" s="22">
        <v>10726425.23</v>
      </c>
      <c r="L49" s="26">
        <f t="shared" si="2"/>
        <v>2.8525685459200473E-05</v>
      </c>
      <c r="O49" s="19"/>
    </row>
    <row r="50" spans="1:15" ht="15">
      <c r="A50" s="25">
        <f t="shared" si="1"/>
        <v>35</v>
      </c>
      <c r="B50" s="11" t="s">
        <v>86</v>
      </c>
      <c r="C50" s="12" t="s">
        <v>87</v>
      </c>
      <c r="D50" s="13" t="s">
        <v>14</v>
      </c>
      <c r="E50" s="14"/>
      <c r="F50" s="14"/>
      <c r="G50" s="15">
        <f>VLOOKUP(B50,'[1]Brokers'!$B$8:$I$58,8,0)</f>
        <v>6734449</v>
      </c>
      <c r="H50" s="15">
        <v>0</v>
      </c>
      <c r="I50" s="15">
        <f>VLOOKUP(B50,'[1]Brokers'!$B$8:$N$58,13,0)</f>
        <v>0</v>
      </c>
      <c r="J50" s="22">
        <f>VLOOKUP(B50,'[1]Brokers'!$B$8:$P$58,15,0)</f>
        <v>6734449</v>
      </c>
      <c r="K50" s="22">
        <v>6734449</v>
      </c>
      <c r="L50" s="26">
        <f t="shared" si="2"/>
        <v>1.7909487065433742E-05</v>
      </c>
      <c r="O50" s="19"/>
    </row>
    <row r="51" spans="1:15" ht="15">
      <c r="A51" s="25">
        <f t="shared" si="1"/>
        <v>36</v>
      </c>
      <c r="B51" s="11" t="s">
        <v>42</v>
      </c>
      <c r="C51" s="12" t="s">
        <v>43</v>
      </c>
      <c r="D51" s="13" t="s">
        <v>14</v>
      </c>
      <c r="E51" s="14"/>
      <c r="F51" s="14"/>
      <c r="G51" s="15">
        <f>VLOOKUP(B51,'[1]Brokers'!$B$8:$I$58,8,0)</f>
        <v>3001840</v>
      </c>
      <c r="H51" s="15">
        <v>0</v>
      </c>
      <c r="I51" s="15">
        <f>VLOOKUP(B51,'[1]Brokers'!$B$8:$N$58,13,0)</f>
        <v>0</v>
      </c>
      <c r="J51" s="22">
        <f>VLOOKUP(B51,'[1]Brokers'!$B$8:$P$58,15,0)</f>
        <v>3001840</v>
      </c>
      <c r="K51" s="22">
        <v>5934720</v>
      </c>
      <c r="L51" s="26">
        <f t="shared" si="2"/>
        <v>1.5782700422405892E-05</v>
      </c>
      <c r="O51" s="19"/>
    </row>
    <row r="52" spans="1:15" ht="15">
      <c r="A52" s="25">
        <f t="shared" si="1"/>
        <v>37</v>
      </c>
      <c r="B52" s="11" t="s">
        <v>59</v>
      </c>
      <c r="C52" s="12" t="s">
        <v>60</v>
      </c>
      <c r="D52" s="13" t="s">
        <v>14</v>
      </c>
      <c r="E52" s="14"/>
      <c r="F52" s="14"/>
      <c r="G52" s="15">
        <f>VLOOKUP(B52,'[1]Brokers'!$B$8:$I$58,8,0)</f>
        <v>740512</v>
      </c>
      <c r="H52" s="15">
        <v>0</v>
      </c>
      <c r="I52" s="15">
        <f>VLOOKUP(B52,'[1]Brokers'!$B$8:$N$58,13,0)</f>
        <v>0</v>
      </c>
      <c r="J52" s="22">
        <f>VLOOKUP(B52,'[1]Brokers'!$B$8:$P$58,15,0)</f>
        <v>740512</v>
      </c>
      <c r="K52" s="22">
        <v>2039712</v>
      </c>
      <c r="L52" s="26">
        <f t="shared" si="2"/>
        <v>5.424377804510805E-06</v>
      </c>
      <c r="O52" s="19"/>
    </row>
    <row r="53" spans="1:15" ht="15">
      <c r="A53" s="25">
        <f t="shared" si="1"/>
        <v>38</v>
      </c>
      <c r="B53" s="11" t="s">
        <v>50</v>
      </c>
      <c r="C53" s="12" t="s">
        <v>51</v>
      </c>
      <c r="D53" s="13" t="s">
        <v>14</v>
      </c>
      <c r="E53" s="14"/>
      <c r="F53" s="13" t="s">
        <v>14</v>
      </c>
      <c r="G53" s="15">
        <f>VLOOKUP(B53,'[1]Brokers'!$B$8:$I$58,8,0)</f>
        <v>1010031.51</v>
      </c>
      <c r="H53" s="15">
        <v>0</v>
      </c>
      <c r="I53" s="15">
        <f>VLOOKUP(B53,'[1]Brokers'!$B$8:$N$58,13,0)</f>
        <v>0</v>
      </c>
      <c r="J53" s="22">
        <f>VLOOKUP(B53,'[1]Brokers'!$B$8:$P$58,15,0)</f>
        <v>1010031.51</v>
      </c>
      <c r="K53" s="22">
        <v>1545115.71</v>
      </c>
      <c r="L53" s="26">
        <f t="shared" si="2"/>
        <v>4.109056260258779E-06</v>
      </c>
      <c r="O53" s="19"/>
    </row>
    <row r="54" spans="1:15" ht="15">
      <c r="A54" s="25">
        <f t="shared" si="1"/>
        <v>39</v>
      </c>
      <c r="B54" s="11" t="s">
        <v>108</v>
      </c>
      <c r="C54" s="12" t="s">
        <v>118</v>
      </c>
      <c r="D54" s="13" t="s">
        <v>14</v>
      </c>
      <c r="E54" s="14"/>
      <c r="F54" s="14"/>
      <c r="G54" s="15">
        <f>VLOOKUP(B54,'[1]Brokers'!$B$8:$I$58,8,0)</f>
        <v>166819.34</v>
      </c>
      <c r="H54" s="15"/>
      <c r="I54" s="15">
        <f>VLOOKUP(B54,'[1]Brokers'!$B$8:$N$58,13,0)</f>
        <v>0</v>
      </c>
      <c r="J54" s="22">
        <f>VLOOKUP(B54,'[1]Brokers'!$B$8:$P$58,15,0)</f>
        <v>166819.34</v>
      </c>
      <c r="K54" s="22">
        <v>272372.58</v>
      </c>
      <c r="L54" s="26">
        <f t="shared" si="2"/>
        <v>7.243433276410316E-07</v>
      </c>
      <c r="O54" s="19"/>
    </row>
    <row r="55" spans="1:15" s="17" customFormat="1" ht="15">
      <c r="A55" s="25">
        <f t="shared" si="1"/>
        <v>40</v>
      </c>
      <c r="B55" s="11" t="s">
        <v>116</v>
      </c>
      <c r="C55" s="12" t="s">
        <v>115</v>
      </c>
      <c r="D55" s="13" t="s">
        <v>14</v>
      </c>
      <c r="E55" s="13"/>
      <c r="F55" s="14"/>
      <c r="G55" s="15">
        <f>VLOOKUP(B55,'[1]Brokers'!$B$8:$I$58,8,0)</f>
        <v>0</v>
      </c>
      <c r="H55" s="15">
        <v>0</v>
      </c>
      <c r="I55" s="15">
        <f>VLOOKUP(B55,'[1]Brokers'!$B$8:$N$58,13,0)</f>
        <v>0</v>
      </c>
      <c r="J55" s="22">
        <f>VLOOKUP(B55,'[1]Brokers'!$B$8:$P$58,15,0)</f>
        <v>0</v>
      </c>
      <c r="K55" s="22">
        <v>5700</v>
      </c>
      <c r="L55" s="26">
        <f t="shared" si="2"/>
        <v>1.5158489769983015E-08</v>
      </c>
      <c r="M55" s="16"/>
      <c r="O55" s="19"/>
    </row>
    <row r="56" spans="1:15" ht="15">
      <c r="A56" s="25">
        <f t="shared" si="1"/>
        <v>41</v>
      </c>
      <c r="B56" s="11" t="s">
        <v>82</v>
      </c>
      <c r="C56" s="12" t="s">
        <v>83</v>
      </c>
      <c r="D56" s="13" t="s">
        <v>14</v>
      </c>
      <c r="E56" s="13" t="s">
        <v>14</v>
      </c>
      <c r="F56" s="13" t="s">
        <v>14</v>
      </c>
      <c r="G56" s="15">
        <f>VLOOKUP(B56,'[1]Brokers'!$B$8:$I$58,8,0)</f>
        <v>0</v>
      </c>
      <c r="H56" s="15">
        <v>0</v>
      </c>
      <c r="I56" s="15">
        <f>VLOOKUP(B56,'[1]Brokers'!$B$8:$N$58,13,0)</f>
        <v>0</v>
      </c>
      <c r="J56" s="22">
        <f>VLOOKUP(B56,'[1]Brokers'!$B$8:$P$58,15,0)</f>
        <v>0</v>
      </c>
      <c r="K56" s="22">
        <v>0</v>
      </c>
      <c r="L56" s="26">
        <f t="shared" si="2"/>
        <v>0</v>
      </c>
      <c r="O56" s="19"/>
    </row>
    <row r="57" spans="1:15" ht="15">
      <c r="A57" s="25">
        <f t="shared" si="1"/>
        <v>42</v>
      </c>
      <c r="B57" s="11" t="s">
        <v>77</v>
      </c>
      <c r="C57" s="12" t="s">
        <v>78</v>
      </c>
      <c r="D57" s="13" t="s">
        <v>14</v>
      </c>
      <c r="E57" s="14"/>
      <c r="F57" s="14"/>
      <c r="G57" s="15">
        <f>VLOOKUP(B57,'[1]Brokers'!$B$8:$I$58,8,0)</f>
        <v>0</v>
      </c>
      <c r="H57" s="15">
        <v>0</v>
      </c>
      <c r="I57" s="15">
        <f>VLOOKUP(B57,'[1]Brokers'!$B$8:$N$58,13,0)</f>
        <v>0</v>
      </c>
      <c r="J57" s="22">
        <f>VLOOKUP(B57,'[1]Brokers'!$B$8:$P$58,15,0)</f>
        <v>0</v>
      </c>
      <c r="K57" s="22">
        <v>0</v>
      </c>
      <c r="L57" s="26">
        <f t="shared" si="2"/>
        <v>0</v>
      </c>
      <c r="O57" s="19"/>
    </row>
    <row r="58" spans="1:15" ht="15">
      <c r="A58" s="25">
        <f t="shared" si="1"/>
        <v>43</v>
      </c>
      <c r="B58" s="11" t="s">
        <v>65</v>
      </c>
      <c r="C58" s="12" t="s">
        <v>66</v>
      </c>
      <c r="D58" s="13" t="s">
        <v>14</v>
      </c>
      <c r="E58" s="14"/>
      <c r="F58" s="14"/>
      <c r="G58" s="15">
        <f>VLOOKUP(B58,'[1]Brokers'!$B$8:$I$58,8,0)</f>
        <v>0</v>
      </c>
      <c r="H58" s="15">
        <v>0</v>
      </c>
      <c r="I58" s="15">
        <f>VLOOKUP(B58,'[1]Brokers'!$B$8:$N$58,13,0)</f>
        <v>0</v>
      </c>
      <c r="J58" s="22">
        <f>VLOOKUP(B58,'[1]Brokers'!$B$8:$P$58,15,0)</f>
        <v>0</v>
      </c>
      <c r="K58" s="22">
        <v>0</v>
      </c>
      <c r="L58" s="26">
        <f t="shared" si="2"/>
        <v>0</v>
      </c>
      <c r="O58" s="19"/>
    </row>
    <row r="59" spans="1:15" ht="15">
      <c r="A59" s="25">
        <v>44</v>
      </c>
      <c r="B59" s="11" t="s">
        <v>44</v>
      </c>
      <c r="C59" s="12" t="s">
        <v>45</v>
      </c>
      <c r="D59" s="13" t="s">
        <v>14</v>
      </c>
      <c r="E59" s="14"/>
      <c r="F59" s="14"/>
      <c r="G59" s="15">
        <f>VLOOKUP(B59,'[1]Brokers'!$B$8:$I$58,8,0)</f>
        <v>0</v>
      </c>
      <c r="H59" s="15">
        <v>0</v>
      </c>
      <c r="I59" s="15">
        <f>VLOOKUP(B59,'[1]Brokers'!$B$8:$N$58,13,0)</f>
        <v>0</v>
      </c>
      <c r="J59" s="22">
        <f>VLOOKUP(B59,'[1]Brokers'!$B$8:$P$58,15,0)</f>
        <v>0</v>
      </c>
      <c r="K59" s="22">
        <v>0</v>
      </c>
      <c r="L59" s="26">
        <f t="shared" si="2"/>
        <v>0</v>
      </c>
      <c r="O59" s="19"/>
    </row>
    <row r="60" spans="1:15" ht="15">
      <c r="A60" s="25">
        <v>45</v>
      </c>
      <c r="B60" s="11" t="s">
        <v>75</v>
      </c>
      <c r="C60" s="12" t="s">
        <v>76</v>
      </c>
      <c r="D60" s="13" t="s">
        <v>14</v>
      </c>
      <c r="E60" s="14"/>
      <c r="F60" s="14"/>
      <c r="G60" s="15">
        <f>VLOOKUP(B60,'[1]Brokers'!$B$8:$I$58,8,0)</f>
        <v>0</v>
      </c>
      <c r="H60" s="15">
        <v>0</v>
      </c>
      <c r="I60" s="15">
        <f>VLOOKUP(B60,'[1]Brokers'!$B$8:$N$58,13,0)</f>
        <v>0</v>
      </c>
      <c r="J60" s="22">
        <f>VLOOKUP(B60,'[1]Brokers'!$B$8:$P$58,15,0)</f>
        <v>0</v>
      </c>
      <c r="K60" s="22">
        <v>0</v>
      </c>
      <c r="L60" s="26">
        <f t="shared" si="2"/>
        <v>0</v>
      </c>
      <c r="O60" s="19"/>
    </row>
    <row r="61" spans="1:15" ht="15">
      <c r="A61" s="25">
        <v>46</v>
      </c>
      <c r="B61" s="11" t="s">
        <v>107</v>
      </c>
      <c r="C61" s="12" t="s">
        <v>70</v>
      </c>
      <c r="D61" s="13" t="s">
        <v>14</v>
      </c>
      <c r="E61" s="14"/>
      <c r="F61" s="14"/>
      <c r="G61" s="15">
        <f>VLOOKUP(B61,'[1]Brokers'!$B$8:$I$58,8,0)</f>
        <v>0</v>
      </c>
      <c r="H61" s="15"/>
      <c r="I61" s="15">
        <f>VLOOKUP(B61,'[1]Brokers'!$B$8:$N$58,13,0)</f>
        <v>0</v>
      </c>
      <c r="J61" s="22">
        <f>VLOOKUP(B61,'[1]Brokers'!$B$8:$P$58,15,0)</f>
        <v>0</v>
      </c>
      <c r="K61" s="22">
        <v>0</v>
      </c>
      <c r="L61" s="26">
        <f t="shared" si="2"/>
        <v>0</v>
      </c>
      <c r="O61" s="19"/>
    </row>
    <row r="62" spans="1:15" ht="15">
      <c r="A62" s="25">
        <v>47</v>
      </c>
      <c r="B62" s="11" t="s">
        <v>91</v>
      </c>
      <c r="C62" s="12" t="s">
        <v>90</v>
      </c>
      <c r="D62" s="13" t="s">
        <v>14</v>
      </c>
      <c r="E62" s="14"/>
      <c r="F62" s="14"/>
      <c r="G62" s="15">
        <f>VLOOKUP(B62,'[1]Brokers'!$B$8:$I$58,8,0)</f>
        <v>0</v>
      </c>
      <c r="H62" s="15">
        <v>0</v>
      </c>
      <c r="I62" s="15">
        <f>VLOOKUP(B62,'[1]Brokers'!$B$8:$N$58,13,0)</f>
        <v>0</v>
      </c>
      <c r="J62" s="22">
        <f>VLOOKUP(B62,'[1]Brokers'!$B$8:$P$58,15,0)</f>
        <v>0</v>
      </c>
      <c r="K62" s="22">
        <v>0</v>
      </c>
      <c r="L62" s="26">
        <f t="shared" si="2"/>
        <v>0</v>
      </c>
      <c r="O62" s="19"/>
    </row>
    <row r="63" spans="1:15" ht="15">
      <c r="A63" s="25">
        <v>48</v>
      </c>
      <c r="B63" s="11" t="s">
        <v>54</v>
      </c>
      <c r="C63" s="12" t="s">
        <v>55</v>
      </c>
      <c r="D63" s="13" t="s">
        <v>14</v>
      </c>
      <c r="E63" s="13" t="s">
        <v>14</v>
      </c>
      <c r="F63" s="13" t="s">
        <v>14</v>
      </c>
      <c r="G63" s="15">
        <f>VLOOKUP(B63,'[1]Brokers'!$B$8:$I$58,8,0)</f>
        <v>0</v>
      </c>
      <c r="H63" s="15">
        <v>0</v>
      </c>
      <c r="I63" s="15">
        <f>VLOOKUP(B63,'[1]Brokers'!$B$8:$N$58,13,0)</f>
        <v>0</v>
      </c>
      <c r="J63" s="22">
        <f>VLOOKUP(B63,'[1]Brokers'!$B$8:$P$58,15,0)</f>
        <v>0</v>
      </c>
      <c r="K63" s="22">
        <v>0</v>
      </c>
      <c r="L63" s="26">
        <f t="shared" si="2"/>
        <v>0</v>
      </c>
      <c r="O63" s="19"/>
    </row>
    <row r="64" spans="1:15" ht="15">
      <c r="A64" s="25">
        <v>49</v>
      </c>
      <c r="B64" s="11" t="s">
        <v>56</v>
      </c>
      <c r="C64" s="12" t="s">
        <v>117</v>
      </c>
      <c r="D64" s="13" t="s">
        <v>14</v>
      </c>
      <c r="E64" s="14"/>
      <c r="F64" s="14"/>
      <c r="G64" s="15">
        <f>VLOOKUP(B64,'[1]Brokers'!$B$8:$I$58,8,0)</f>
        <v>0</v>
      </c>
      <c r="H64" s="15">
        <v>0</v>
      </c>
      <c r="I64" s="15">
        <f>VLOOKUP(B64,'[1]Brokers'!$B$8:$N$58,13,0)</f>
        <v>0</v>
      </c>
      <c r="J64" s="22">
        <f>VLOOKUP(B64,'[1]Brokers'!$B$8:$P$58,15,0)</f>
        <v>0</v>
      </c>
      <c r="K64" s="22">
        <v>0</v>
      </c>
      <c r="L64" s="26">
        <f t="shared" si="2"/>
        <v>0</v>
      </c>
      <c r="O64" s="19"/>
    </row>
    <row r="65" spans="1:15" ht="15">
      <c r="A65" s="25">
        <v>50</v>
      </c>
      <c r="B65" s="11" t="s">
        <v>93</v>
      </c>
      <c r="C65" s="12" t="s">
        <v>100</v>
      </c>
      <c r="D65" s="13" t="s">
        <v>14</v>
      </c>
      <c r="E65" s="14"/>
      <c r="F65" s="14"/>
      <c r="G65" s="15">
        <f>VLOOKUP(B65,'[1]Brokers'!$B$8:$I$58,8,0)</f>
        <v>0</v>
      </c>
      <c r="H65" s="15">
        <v>0</v>
      </c>
      <c r="I65" s="15">
        <f>VLOOKUP(B65,'[1]Brokers'!$B$8:$N$58,13,0)</f>
        <v>0</v>
      </c>
      <c r="J65" s="22">
        <f>VLOOKUP(B65,'[1]Brokers'!$B$8:$P$58,15,0)</f>
        <v>0</v>
      </c>
      <c r="K65" s="22">
        <v>0</v>
      </c>
      <c r="L65" s="26">
        <f t="shared" si="2"/>
        <v>0</v>
      </c>
      <c r="O65" s="19"/>
    </row>
    <row r="66" spans="1:15" ht="13.5" customHeight="1">
      <c r="A66" s="25">
        <v>51</v>
      </c>
      <c r="B66" s="11" t="s">
        <v>113</v>
      </c>
      <c r="C66" s="12" t="s">
        <v>114</v>
      </c>
      <c r="D66" s="13" t="s">
        <v>14</v>
      </c>
      <c r="E66" s="14"/>
      <c r="F66" s="14"/>
      <c r="G66" s="15">
        <f>VLOOKUP(B66,'[1]Brokers'!$B$8:$I$58,8,0)</f>
        <v>0</v>
      </c>
      <c r="H66" s="15"/>
      <c r="I66" s="15">
        <f>VLOOKUP(B66,'[1]Brokers'!$B$8:$N$58,13,0)</f>
        <v>0</v>
      </c>
      <c r="J66" s="22">
        <f>VLOOKUP(B66,'[1]Brokers'!$B$8:$P$58,15,0)</f>
        <v>0</v>
      </c>
      <c r="K66" s="22">
        <v>0</v>
      </c>
      <c r="L66" s="26">
        <f t="shared" si="2"/>
        <v>0</v>
      </c>
      <c r="O66" s="19"/>
    </row>
    <row r="67" spans="1:13" ht="16.5" customHeight="1" thickBot="1">
      <c r="A67" s="42" t="s">
        <v>6</v>
      </c>
      <c r="B67" s="43"/>
      <c r="C67" s="44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1">
        <v>178882403659.7</v>
      </c>
      <c r="H67" s="28">
        <f>SUM(H16:H66)</f>
        <v>0</v>
      </c>
      <c r="I67" s="31">
        <v>2638892000</v>
      </c>
      <c r="J67" s="34">
        <v>181521295659.7</v>
      </c>
      <c r="K67" s="28">
        <v>376026905482.84</v>
      </c>
      <c r="L67" s="29">
        <f>SUM(L16:L66)</f>
        <v>1.0000000007579242</v>
      </c>
      <c r="M67" s="18"/>
    </row>
    <row r="68" spans="7:13" ht="15">
      <c r="G68" s="2" t="s">
        <v>111</v>
      </c>
      <c r="J68" s="20"/>
      <c r="L68" s="19"/>
      <c r="M68" s="18"/>
    </row>
    <row r="69" spans="2:13" ht="27.6" customHeight="1">
      <c r="B69" s="36" t="s">
        <v>88</v>
      </c>
      <c r="C69" s="36"/>
      <c r="D69" s="36"/>
      <c r="E69" s="36"/>
      <c r="F69" s="36"/>
      <c r="H69" s="21"/>
      <c r="I69" s="21"/>
      <c r="J69" s="19"/>
      <c r="M69" s="18"/>
    </row>
    <row r="70" spans="3:13" ht="27.6" customHeight="1">
      <c r="C70" s="37"/>
      <c r="D70" s="37"/>
      <c r="E70" s="37"/>
      <c r="F70" s="37"/>
      <c r="J70" s="19"/>
      <c r="K70" s="19"/>
      <c r="M70" s="18"/>
    </row>
    <row r="71" spans="7:13" ht="15">
      <c r="G71" s="30"/>
      <c r="I71" s="1"/>
      <c r="J71" s="4"/>
      <c r="L71" s="18"/>
      <c r="M71" s="1"/>
    </row>
    <row r="72" spans="11:13" ht="15">
      <c r="K72" s="4"/>
      <c r="M72" s="18"/>
    </row>
    <row r="74" ht="15">
      <c r="K74" s="32"/>
    </row>
    <row r="75" ht="15">
      <c r="K75" s="32"/>
    </row>
    <row r="76" ht="15">
      <c r="K76" s="32" t="s">
        <v>111</v>
      </c>
    </row>
    <row r="77" ht="15">
      <c r="K77" s="33"/>
    </row>
    <row r="125" ht="15">
      <c r="J125" s="19"/>
    </row>
  </sheetData>
  <autoFilter ref="A15:M67"/>
  <mergeCells count="15">
    <mergeCell ref="K14:K15"/>
    <mergeCell ref="L14:L15"/>
    <mergeCell ref="D9:I9"/>
    <mergeCell ref="J11:L11"/>
    <mergeCell ref="A12:A15"/>
    <mergeCell ref="B12:B15"/>
    <mergeCell ref="C12:C15"/>
    <mergeCell ref="D12:F14"/>
    <mergeCell ref="K12:L13"/>
    <mergeCell ref="G12:J13"/>
    <mergeCell ref="B69:F69"/>
    <mergeCell ref="C70:F70"/>
    <mergeCell ref="J14:J15"/>
    <mergeCell ref="G14:I14"/>
    <mergeCell ref="A67:C67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 Ts</cp:lastModifiedBy>
  <cp:lastPrinted>2024-04-11T06:52:21Z</cp:lastPrinted>
  <dcterms:created xsi:type="dcterms:W3CDTF">2017-06-09T07:51:20Z</dcterms:created>
  <dcterms:modified xsi:type="dcterms:W3CDTF">2024-04-11T06:52:41Z</dcterms:modified>
  <cp:category/>
  <cp:version/>
  <cp:contentType/>
  <cp:contentStatus/>
</cp:coreProperties>
</file>