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11055" windowHeight="101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8" i="1"/>
  <c r="M39" i="1"/>
  <c r="M37" i="1"/>
  <c r="M40" i="1"/>
  <c r="M41" i="1"/>
  <c r="M42" i="1"/>
  <c r="M43" i="1"/>
  <c r="M44" i="1"/>
  <c r="M46" i="1"/>
  <c r="M47" i="1"/>
  <c r="M45" i="1"/>
  <c r="M48" i="1"/>
  <c r="M49" i="1"/>
  <c r="M50" i="1"/>
  <c r="M51" i="1"/>
  <c r="M52" i="1"/>
  <c r="M53" i="1"/>
  <c r="M54" i="1"/>
  <c r="M55" i="1"/>
  <c r="M56" i="1"/>
  <c r="M58" i="1"/>
  <c r="M57" i="1"/>
  <c r="M59" i="1"/>
  <c r="M71" i="1"/>
  <c r="M60" i="1"/>
  <c r="M70" i="1"/>
  <c r="M61" i="1"/>
  <c r="M62" i="1"/>
  <c r="M69" i="1"/>
  <c r="M63" i="1"/>
  <c r="M67" i="1"/>
  <c r="M68" i="1"/>
  <c r="M64" i="1"/>
  <c r="M66" i="1"/>
  <c r="M65" i="1"/>
  <c r="M72" i="1"/>
  <c r="M73" i="1"/>
  <c r="M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37" i="1"/>
  <c r="K40" i="1"/>
  <c r="K41" i="1"/>
  <c r="K42" i="1"/>
  <c r="K43" i="1"/>
  <c r="K44" i="1"/>
  <c r="K46" i="1"/>
  <c r="K47" i="1"/>
  <c r="K45" i="1"/>
  <c r="K48" i="1"/>
  <c r="K49" i="1"/>
  <c r="K50" i="1"/>
  <c r="K51" i="1"/>
  <c r="K52" i="1"/>
  <c r="K53" i="1"/>
  <c r="K54" i="1"/>
  <c r="K55" i="1"/>
  <c r="K56" i="1"/>
  <c r="K58" i="1"/>
  <c r="K57" i="1"/>
  <c r="K59" i="1"/>
  <c r="K71" i="1"/>
  <c r="K60" i="1"/>
  <c r="K70" i="1"/>
  <c r="K61" i="1"/>
  <c r="K62" i="1"/>
  <c r="K69" i="1"/>
  <c r="K63" i="1"/>
  <c r="K67" i="1"/>
  <c r="K68" i="1"/>
  <c r="K64" i="1"/>
  <c r="K66" i="1"/>
  <c r="K65" i="1"/>
  <c r="K72" i="1"/>
  <c r="K73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37" i="1"/>
  <c r="J40" i="1"/>
  <c r="J41" i="1"/>
  <c r="J42" i="1"/>
  <c r="J43" i="1"/>
  <c r="J44" i="1"/>
  <c r="J46" i="1"/>
  <c r="J47" i="1"/>
  <c r="J45" i="1"/>
  <c r="J48" i="1"/>
  <c r="J49" i="1"/>
  <c r="J50" i="1"/>
  <c r="J51" i="1"/>
  <c r="J52" i="1"/>
  <c r="J53" i="1"/>
  <c r="J54" i="1"/>
  <c r="J55" i="1"/>
  <c r="J56" i="1"/>
  <c r="J58" i="1"/>
  <c r="J57" i="1"/>
  <c r="J59" i="1"/>
  <c r="J71" i="1"/>
  <c r="J60" i="1"/>
  <c r="J70" i="1"/>
  <c r="J61" i="1"/>
  <c r="J62" i="1"/>
  <c r="J69" i="1"/>
  <c r="J63" i="1"/>
  <c r="J67" i="1"/>
  <c r="J68" i="1"/>
  <c r="J64" i="1"/>
  <c r="J66" i="1"/>
  <c r="J65" i="1"/>
  <c r="J72" i="1"/>
  <c r="J73" i="1"/>
  <c r="J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37" i="1"/>
  <c r="I40" i="1"/>
  <c r="I41" i="1"/>
  <c r="I42" i="1"/>
  <c r="I43" i="1"/>
  <c r="I44" i="1"/>
  <c r="I46" i="1"/>
  <c r="I47" i="1"/>
  <c r="I45" i="1"/>
  <c r="I48" i="1"/>
  <c r="I49" i="1"/>
  <c r="I50" i="1"/>
  <c r="I51" i="1"/>
  <c r="I52" i="1"/>
  <c r="I53" i="1"/>
  <c r="I54" i="1"/>
  <c r="I55" i="1"/>
  <c r="I56" i="1"/>
  <c r="I58" i="1"/>
  <c r="I57" i="1"/>
  <c r="I59" i="1"/>
  <c r="I71" i="1"/>
  <c r="I60" i="1"/>
  <c r="I70" i="1"/>
  <c r="I61" i="1"/>
  <c r="I62" i="1"/>
  <c r="I69" i="1"/>
  <c r="I63" i="1"/>
  <c r="I67" i="1"/>
  <c r="I68" i="1"/>
  <c r="I64" i="1"/>
  <c r="I66" i="1"/>
  <c r="I65" i="1"/>
  <c r="I72" i="1"/>
  <c r="I73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37" i="1"/>
  <c r="H40" i="1"/>
  <c r="H41" i="1"/>
  <c r="H42" i="1"/>
  <c r="H43" i="1"/>
  <c r="H44" i="1"/>
  <c r="H46" i="1"/>
  <c r="H47" i="1"/>
  <c r="H45" i="1"/>
  <c r="H48" i="1"/>
  <c r="H49" i="1"/>
  <c r="H50" i="1"/>
  <c r="H51" i="1"/>
  <c r="H52" i="1"/>
  <c r="H53" i="1"/>
  <c r="H54" i="1"/>
  <c r="H55" i="1"/>
  <c r="H56" i="1"/>
  <c r="H58" i="1"/>
  <c r="H57" i="1"/>
  <c r="H59" i="1"/>
  <c r="H71" i="1"/>
  <c r="H60" i="1"/>
  <c r="H70" i="1"/>
  <c r="H61" i="1"/>
  <c r="H62" i="1"/>
  <c r="H69" i="1"/>
  <c r="H63" i="1"/>
  <c r="H67" i="1"/>
  <c r="H68" i="1"/>
  <c r="H64" i="1"/>
  <c r="H66" i="1"/>
  <c r="H65" i="1"/>
  <c r="H72" i="1"/>
  <c r="H73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37" i="1"/>
  <c r="G40" i="1"/>
  <c r="G41" i="1"/>
  <c r="G42" i="1"/>
  <c r="G43" i="1"/>
  <c r="G44" i="1"/>
  <c r="G46" i="1"/>
  <c r="G47" i="1"/>
  <c r="G45" i="1"/>
  <c r="G48" i="1"/>
  <c r="G49" i="1"/>
  <c r="G50" i="1"/>
  <c r="G51" i="1"/>
  <c r="G52" i="1"/>
  <c r="G53" i="1"/>
  <c r="G54" i="1"/>
  <c r="G55" i="1"/>
  <c r="G56" i="1"/>
  <c r="G58" i="1"/>
  <c r="G57" i="1"/>
  <c r="G59" i="1"/>
  <c r="G71" i="1"/>
  <c r="G60" i="1"/>
  <c r="G70" i="1"/>
  <c r="G61" i="1"/>
  <c r="G62" i="1"/>
  <c r="G69" i="1"/>
  <c r="G63" i="1"/>
  <c r="G67" i="1"/>
  <c r="G68" i="1"/>
  <c r="G64" i="1"/>
  <c r="G66" i="1"/>
  <c r="G65" i="1"/>
  <c r="G72" i="1"/>
  <c r="G73" i="1"/>
  <c r="G16" i="1"/>
  <c r="D74" i="1" l="1"/>
  <c r="E74" i="1"/>
  <c r="F74" i="1"/>
  <c r="G74" i="1" l="1"/>
  <c r="K74" i="1"/>
  <c r="H74" i="1"/>
  <c r="I74" i="1"/>
  <c r="M74" i="1"/>
  <c r="J74" i="1"/>
  <c r="L17" i="1" l="1"/>
  <c r="L22" i="1" l="1"/>
  <c r="L34" i="1"/>
  <c r="L37" i="1"/>
  <c r="L41" i="1"/>
  <c r="L49" i="1"/>
  <c r="L51" i="1"/>
  <c r="L16" i="1"/>
  <c r="L23" i="1"/>
  <c r="L31" i="1"/>
  <c r="L58" i="1"/>
  <c r="L70" i="1"/>
  <c r="L61" i="1"/>
  <c r="L64" i="1"/>
  <c r="L72" i="1"/>
  <c r="L21" i="1"/>
  <c r="L24" i="1"/>
  <c r="L29" i="1"/>
  <c r="L28" i="1"/>
  <c r="L38" i="1"/>
  <c r="L36" i="1"/>
  <c r="L47" i="1"/>
  <c r="L50" i="1"/>
  <c r="L53" i="1"/>
  <c r="L20" i="1"/>
  <c r="L19" i="1"/>
  <c r="L25" i="1"/>
  <c r="L30" i="1"/>
  <c r="L35" i="1"/>
  <c r="L33" i="1"/>
  <c r="L46" i="1"/>
  <c r="L45" i="1"/>
  <c r="L52" i="1"/>
  <c r="L48" i="1"/>
  <c r="L57" i="1"/>
  <c r="L71" i="1"/>
  <c r="L63" i="1"/>
  <c r="L67" i="1"/>
  <c r="L73" i="1"/>
  <c r="L55" i="1"/>
  <c r="L54" i="1"/>
  <c r="L60" i="1"/>
  <c r="L62" i="1"/>
  <c r="L66" i="1"/>
  <c r="L65" i="1"/>
  <c r="L18" i="1"/>
  <c r="L26" i="1"/>
  <c r="L27" i="1"/>
  <c r="L32" i="1"/>
  <c r="L40" i="1"/>
  <c r="L39" i="1"/>
  <c r="L44" i="1"/>
  <c r="L42" i="1"/>
  <c r="L43" i="1"/>
  <c r="L56" i="1"/>
  <c r="L59" i="1"/>
  <c r="L69" i="1"/>
  <c r="L68" i="1"/>
  <c r="L74" i="1" l="1"/>
  <c r="N36" i="1"/>
  <c r="N61" i="1" l="1"/>
  <c r="N19" i="1"/>
  <c r="N47" i="1"/>
  <c r="N64" i="1"/>
  <c r="N26" i="1"/>
  <c r="N34" i="1"/>
  <c r="N49" i="1"/>
  <c r="N16" i="1"/>
  <c r="N71" i="1"/>
  <c r="N42" i="1"/>
  <c r="N73" i="1"/>
  <c r="N62" i="1"/>
  <c r="N32" i="1"/>
  <c r="N57" i="1"/>
  <c r="N70" i="1"/>
  <c r="N30" i="1"/>
  <c r="N68" i="1"/>
  <c r="N35" i="1"/>
  <c r="N46" i="1"/>
  <c r="N20" i="1"/>
  <c r="N66" i="1"/>
  <c r="N43" i="1"/>
  <c r="N41" i="1"/>
  <c r="N37" i="1"/>
  <c r="N25" i="1"/>
  <c r="N69" i="1"/>
  <c r="N39" i="1"/>
  <c r="N40" i="1"/>
  <c r="N17" i="1"/>
  <c r="N45" i="1"/>
  <c r="N52" i="1"/>
  <c r="N27" i="1"/>
  <c r="N21" i="1"/>
  <c r="N29" i="1"/>
  <c r="N58" i="1"/>
  <c r="N67" i="1"/>
  <c r="N28" i="1"/>
  <c r="N59" i="1"/>
  <c r="N55" i="1"/>
  <c r="N54" i="1"/>
  <c r="N50" i="1"/>
  <c r="N38" i="1"/>
  <c r="N63" i="1"/>
  <c r="N48" i="1"/>
  <c r="N65" i="1"/>
  <c r="N33" i="1"/>
  <c r="N23" i="1"/>
  <c r="N18" i="1"/>
  <c r="N56" i="1"/>
  <c r="N22" i="1"/>
  <c r="N53" i="1"/>
  <c r="N24" i="1"/>
  <c r="N44" i="1"/>
  <c r="N72" i="1"/>
  <c r="N60" i="1"/>
  <c r="N31" i="1"/>
  <c r="N51" i="1"/>
  <c r="N74" i="1" l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<sst xmlns="http://schemas.openxmlformats.org/spreadsheetml/2006/main" count="224" uniqueCount="130">
  <si>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</si>
  <si>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</si>
  <si>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</si>
  <si>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</si>
  <si>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</si>
  <si>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</si>
  <si>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</si>
  <si>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</si>
  <si>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</si>
  <si>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</si>
  <si>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</si>
  <si>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</si>
  <si>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</si>
  <si>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</si>
  <si>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</si>
  <si>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</si>
  <si>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</si>
  <si>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</si>
  <si>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</si>
  <si>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</si>
  <si>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</si>
  <si>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</si>
  <si>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</si>
  <si>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</si>
  <si>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</si>
  <si>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</si>
  <si>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</si>
  <si>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</si>
  <si>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</si>
  <si>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</si>
  <si>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</si>
  <si>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</si>
  <si>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</si>
  <si>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</si>
  <si>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</si>
  <si>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</si>
  <si>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</si>
  <si>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</si>
  <si>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</si>
  <si>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</si>
  <si>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</si>
  <si>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</si>
  <si>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</si>
  <si>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</si>
  <si>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</si>
  <si>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</si>
  <si>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</si>
  <si>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</si>
  <si>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</si>
  <si>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</si>
  <si>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</si>
  <si>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</si>
  <si>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</si>
  <si>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</si>
  <si>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</si>
  <si>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</si>
  <si>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</si>
  <si>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</si>
  <si>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</si>
  <si>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</si>
  <si>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</si>
  <si>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</si>
  <si>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</si>
  <si>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</si>
  <si>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</si>
  <si>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</si>
  <si>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</si>
  <si>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</si>
  <si>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</si>
  <si>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</si>
  <si>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</si>
  <si>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</si>
  <si>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</si>
  <si>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</si>
  <si>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</si>
  <si>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</si>
  <si>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</si>
  <si>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</si>
  <si>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</si>
  <si>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</si>
  <si>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</si>
  <si>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</si>
  <si>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</si>
  <si>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</si>
  <si>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</si>
  <si>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</si>
  <si>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</si>
  <si>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</si>
  <si>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</si>
  <si>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</si>
  <si>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</si>
  <si>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</si>
  <si>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</si>
  <si>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</si>
  <si>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</si>
  <si>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</si>
  <si>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</si>
  <si>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</si>
  <si>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</si>
  <si>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</si>
  <si>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</si>
  <si>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</si>
  <si>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</si>
  <si>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</si>
  <si>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</si>
  <si>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</si>
  <si>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</si>
  <si>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</si>
  <si>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</si>
  <si>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</si>
  <si>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</si>
  <si>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</si>
  <si>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</si>
  <si>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</si>
  <si>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</si>
  <si>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</si>
  <si>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</si>
  <si>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</si>
  <si>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</si>
  <si>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</si>
  <si>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</si>
  <si>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</si>
  <si>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</si>
  <si>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</si>
  <si>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</si>
  <si>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</si>
  <si>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</si>
  <si>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</si>
  <si>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</si>
  <si>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Sep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</si>
</sst>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34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84453204.799999997</v>
          </cell>
          <cell r="F12">
            <v>93094</v>
          </cell>
          <cell r="G12">
            <v>84965535.450000003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450095533.32999998</v>
          </cell>
          <cell r="F16">
            <v>1409106</v>
          </cell>
          <cell r="G16">
            <v>518715195.99000001</v>
          </cell>
          <cell r="H16">
            <v>968810729.31999993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9769988.6999999993</v>
          </cell>
          <cell r="H19">
            <v>22436877.699999999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22436877.699999999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265637935.80000001</v>
          </cell>
          <cell r="H22">
            <v>558187042.79999995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559127432.79999995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5443276.9500000002</v>
          </cell>
          <cell r="F29">
            <v>63296</v>
          </cell>
          <cell r="G29">
            <v>28438492</v>
          </cell>
          <cell r="H29">
            <v>33881768.950000003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33881768.950000003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30964937.800000001</v>
          </cell>
          <cell r="F34">
            <v>63675</v>
          </cell>
          <cell r="G34">
            <v>36768403.079999998</v>
          </cell>
          <cell r="H34">
            <v>67733340.879999995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232235470.46000001</v>
          </cell>
          <cell r="F37">
            <v>486436</v>
          </cell>
          <cell r="G37">
            <v>293186922.56999999</v>
          </cell>
          <cell r="H37">
            <v>525422393.02999997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5620980602.0299997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28692550.920000002</v>
          </cell>
          <cell r="H44">
            <v>87477374.920000002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87477374.920000002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40086458.380000003</v>
          </cell>
          <cell r="F45">
            <v>0</v>
          </cell>
          <cell r="G45">
            <v>0</v>
          </cell>
          <cell r="H45">
            <v>40086458.380000003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40086458.380000003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102861600.90000001</v>
          </cell>
          <cell r="F46">
            <v>12605</v>
          </cell>
          <cell r="G46">
            <v>14595286</v>
          </cell>
          <cell r="H46">
            <v>117456886.90000001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227673350.90000001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47161972.700000003</v>
          </cell>
          <cell r="H49">
            <v>61902233.200000003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107376372.40000001</v>
          </cell>
          <cell r="H51">
            <v>251222862.40000001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23624634986.400002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314814101.69999999</v>
          </cell>
          <cell r="F57">
            <v>973003</v>
          </cell>
          <cell r="G57">
            <v>250825961.19999999</v>
          </cell>
          <cell r="H57">
            <v>565640062.89999998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22488725.109999999</v>
          </cell>
          <cell r="H59">
            <v>28307488.109999999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28307488.109999999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289123476.63999999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978084960.63999999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</row>
        <row r="67">
          <cell r="B67" t="str">
            <v>нийт</v>
          </cell>
          <cell r="D67">
            <v>4445809</v>
          </cell>
          <cell r="E67">
            <v>2044884923.1900001</v>
          </cell>
          <cell r="F67">
            <v>4445809</v>
          </cell>
          <cell r="G67">
            <v>2044884923.1900003</v>
          </cell>
          <cell r="H67">
            <v>4089769846.3800006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11842</v>
          </cell>
          <cell r="O67">
            <v>1184185490</v>
          </cell>
          <cell r="P67">
            <v>11842</v>
          </cell>
          <cell r="Q67">
            <v>1184185490</v>
          </cell>
          <cell r="R67">
            <v>2368370980</v>
          </cell>
          <cell r="S67">
            <v>706130</v>
          </cell>
          <cell r="T67">
            <v>66876713542</v>
          </cell>
          <cell r="U67">
            <v>88792</v>
          </cell>
          <cell r="V67">
            <v>8792740790</v>
          </cell>
          <cell r="W67">
            <v>88792</v>
          </cell>
          <cell r="X67">
            <v>8792740790</v>
          </cell>
          <cell r="Y67">
            <v>17585481580</v>
          </cell>
          <cell r="Z67">
            <v>9799016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1056</v>
          </cell>
          <cell r="E10">
            <v>255974</v>
          </cell>
          <cell r="F10">
            <v>28070</v>
          </cell>
          <cell r="G10">
            <v>16841300</v>
          </cell>
          <cell r="H10">
            <v>17097274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29126</v>
          </cell>
          <cell r="AA10">
            <v>17097274</v>
          </cell>
          <cell r="AB10">
            <v>306677192.20999998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975526457.01999998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129988</v>
          </cell>
          <cell r="E12">
            <v>84453204.799999997</v>
          </cell>
          <cell r="F12">
            <v>93094</v>
          </cell>
          <cell r="G12">
            <v>84965535.450000003</v>
          </cell>
          <cell r="H12">
            <v>169418740.25</v>
          </cell>
          <cell r="M12">
            <v>0</v>
          </cell>
          <cell r="N12">
            <v>0</v>
          </cell>
          <cell r="O12">
            <v>0</v>
          </cell>
          <cell r="P12">
            <v>8455</v>
          </cell>
          <cell r="Q12">
            <v>845500000</v>
          </cell>
          <cell r="R12">
            <v>845500000</v>
          </cell>
          <cell r="S12">
            <v>11011</v>
          </cell>
          <cell r="T12">
            <v>1101100000</v>
          </cell>
          <cell r="U12">
            <v>0</v>
          </cell>
          <cell r="V12">
            <v>0</v>
          </cell>
          <cell r="W12">
            <v>110</v>
          </cell>
          <cell r="X12">
            <v>10417000</v>
          </cell>
          <cell r="Y12">
            <v>10417000</v>
          </cell>
          <cell r="Z12">
            <v>242658</v>
          </cell>
          <cell r="AA12">
            <v>2126435740.25</v>
          </cell>
          <cell r="AB12">
            <v>27764803864.379997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1431108</v>
          </cell>
          <cell r="E16">
            <v>450095533.32999998</v>
          </cell>
          <cell r="F16">
            <v>1409106</v>
          </cell>
          <cell r="G16">
            <v>518715195.99000001</v>
          </cell>
          <cell r="H16">
            <v>968810729.31999993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341881</v>
          </cell>
          <cell r="T16">
            <v>32250597895</v>
          </cell>
          <cell r="U16">
            <v>559</v>
          </cell>
          <cell r="V16">
            <v>54367870</v>
          </cell>
          <cell r="W16">
            <v>1065</v>
          </cell>
          <cell r="X16">
            <v>104066550</v>
          </cell>
          <cell r="Y16">
            <v>158434420</v>
          </cell>
          <cell r="Z16">
            <v>3183719</v>
          </cell>
          <cell r="AA16">
            <v>33377843044.320004</v>
          </cell>
          <cell r="AB16">
            <v>230734727647.73587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18414</v>
          </cell>
          <cell r="E19">
            <v>12666889</v>
          </cell>
          <cell r="F19">
            <v>12450</v>
          </cell>
          <cell r="G19">
            <v>9769988.6999999993</v>
          </cell>
          <cell r="H19">
            <v>22436877.699999999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30864</v>
          </cell>
          <cell r="AA19">
            <v>22436877.699999999</v>
          </cell>
          <cell r="AB19">
            <v>577279140.9000001</v>
          </cell>
        </row>
        <row r="20">
          <cell r="B20" t="str">
            <v>BSK</v>
          </cell>
          <cell r="C20" t="str">
            <v>BLUE SKY</v>
          </cell>
          <cell r="D20">
            <v>2028</v>
          </cell>
          <cell r="E20">
            <v>458076</v>
          </cell>
          <cell r="F20">
            <v>3408</v>
          </cell>
          <cell r="G20">
            <v>3768480</v>
          </cell>
          <cell r="H20">
            <v>4226556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5436</v>
          </cell>
          <cell r="AA20">
            <v>4226556</v>
          </cell>
          <cell r="AB20">
            <v>12994136</v>
          </cell>
        </row>
        <row r="21">
          <cell r="B21" t="str">
            <v>BULG</v>
          </cell>
          <cell r="C21" t="str">
            <v>Булган брокер ХХК</v>
          </cell>
          <cell r="D21">
            <v>7193</v>
          </cell>
          <cell r="E21">
            <v>3732738</v>
          </cell>
          <cell r="F21">
            <v>19343</v>
          </cell>
          <cell r="G21">
            <v>12903552</v>
          </cell>
          <cell r="H21">
            <v>16636290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26536</v>
          </cell>
          <cell r="AA21">
            <v>16636290</v>
          </cell>
          <cell r="AB21">
            <v>435190320</v>
          </cell>
        </row>
        <row r="22">
          <cell r="B22" t="str">
            <v>BUMB</v>
          </cell>
          <cell r="C22" t="str">
            <v>Бумбат-Алтай ХХК</v>
          </cell>
          <cell r="D22">
            <v>223601</v>
          </cell>
          <cell r="E22">
            <v>292549107</v>
          </cell>
          <cell r="F22">
            <v>432580</v>
          </cell>
          <cell r="G22">
            <v>265637935.80000001</v>
          </cell>
          <cell r="H22">
            <v>558187042.79999995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10</v>
          </cell>
          <cell r="T22">
            <v>940390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656191</v>
          </cell>
          <cell r="AA22">
            <v>559127432.79999995</v>
          </cell>
          <cell r="AB22">
            <v>1818396062.9599998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11919</v>
          </cell>
          <cell r="E23">
            <v>9078835</v>
          </cell>
          <cell r="F23">
            <v>105</v>
          </cell>
          <cell r="G23">
            <v>1315500</v>
          </cell>
          <cell r="H23">
            <v>10394335</v>
          </cell>
          <cell r="M23">
            <v>0</v>
          </cell>
          <cell r="N23">
            <v>566</v>
          </cell>
          <cell r="O23">
            <v>56600000</v>
          </cell>
          <cell r="P23">
            <v>0</v>
          </cell>
          <cell r="Q23">
            <v>0</v>
          </cell>
          <cell r="R23">
            <v>56600000</v>
          </cell>
          <cell r="S23">
            <v>187273</v>
          </cell>
          <cell r="T23">
            <v>17194348679</v>
          </cell>
          <cell r="U23">
            <v>5257</v>
          </cell>
          <cell r="V23">
            <v>566464510</v>
          </cell>
          <cell r="W23">
            <v>5321</v>
          </cell>
          <cell r="X23">
            <v>572648830</v>
          </cell>
          <cell r="Y23">
            <v>1139113340</v>
          </cell>
          <cell r="Z23">
            <v>210441</v>
          </cell>
          <cell r="AA23">
            <v>18400456354</v>
          </cell>
          <cell r="AB23">
            <v>172614870735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10054</v>
          </cell>
          <cell r="E26">
            <v>892200</v>
          </cell>
          <cell r="F26">
            <v>52846</v>
          </cell>
          <cell r="G26">
            <v>39984158</v>
          </cell>
          <cell r="H26">
            <v>40876358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62900</v>
          </cell>
          <cell r="AA26">
            <v>40876358</v>
          </cell>
          <cell r="AB26">
            <v>559662724.4000001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32430</v>
          </cell>
          <cell r="E28">
            <v>4402178</v>
          </cell>
          <cell r="F28">
            <v>14681</v>
          </cell>
          <cell r="G28">
            <v>33567738.5</v>
          </cell>
          <cell r="H28">
            <v>37969916.5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47111</v>
          </cell>
          <cell r="AA28">
            <v>37969916.5</v>
          </cell>
          <cell r="AB28">
            <v>126009541.67999999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2901</v>
          </cell>
          <cell r="E29">
            <v>5443276.9500000002</v>
          </cell>
          <cell r="F29">
            <v>63296</v>
          </cell>
          <cell r="G29">
            <v>28438492</v>
          </cell>
          <cell r="H29">
            <v>33881768.950000003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66197</v>
          </cell>
          <cell r="AA29">
            <v>33881768.950000003</v>
          </cell>
          <cell r="AB29">
            <v>370457043.66000003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3000</v>
          </cell>
          <cell r="E33">
            <v>117030</v>
          </cell>
          <cell r="F33">
            <v>425</v>
          </cell>
          <cell r="G33">
            <v>3910000</v>
          </cell>
          <cell r="H33">
            <v>4027030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3425</v>
          </cell>
          <cell r="AA33">
            <v>4027030</v>
          </cell>
          <cell r="AB33">
            <v>16479806.800000001</v>
          </cell>
        </row>
        <row r="34">
          <cell r="B34" t="str">
            <v>GAUL</v>
          </cell>
          <cell r="C34" t="str">
            <v>Гаүли ХХК</v>
          </cell>
          <cell r="D34">
            <v>68082</v>
          </cell>
          <cell r="E34">
            <v>30964937.800000001</v>
          </cell>
          <cell r="F34">
            <v>63675</v>
          </cell>
          <cell r="G34">
            <v>36768403.079999998</v>
          </cell>
          <cell r="H34">
            <v>67733340.879999995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576</v>
          </cell>
          <cell r="T34">
            <v>56077056</v>
          </cell>
          <cell r="U34">
            <v>10</v>
          </cell>
          <cell r="V34">
            <v>1004100</v>
          </cell>
          <cell r="W34">
            <v>10</v>
          </cell>
          <cell r="X34">
            <v>1004100</v>
          </cell>
          <cell r="Y34">
            <v>2008200</v>
          </cell>
          <cell r="Z34">
            <v>132353</v>
          </cell>
          <cell r="AA34">
            <v>125818596.88</v>
          </cell>
          <cell r="AB34">
            <v>6228203889.6000004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416</v>
          </cell>
          <cell r="G35">
            <v>2050720</v>
          </cell>
          <cell r="H35">
            <v>2050720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416</v>
          </cell>
          <cell r="AA35">
            <v>2050720</v>
          </cell>
          <cell r="AB35">
            <v>31691374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209</v>
          </cell>
          <cell r="G36">
            <v>1324330</v>
          </cell>
          <cell r="H36">
            <v>1324330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209</v>
          </cell>
          <cell r="AA36">
            <v>1324330</v>
          </cell>
          <cell r="AB36">
            <v>1324330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509270</v>
          </cell>
          <cell r="E37">
            <v>232235470.46000001</v>
          </cell>
          <cell r="F37">
            <v>486436</v>
          </cell>
          <cell r="G37">
            <v>293186922.56999999</v>
          </cell>
          <cell r="H37">
            <v>525422393.02999997</v>
          </cell>
          <cell r="M37">
            <v>0</v>
          </cell>
          <cell r="N37">
            <v>11154</v>
          </cell>
          <cell r="O37">
            <v>1115385490</v>
          </cell>
          <cell r="P37">
            <v>2001</v>
          </cell>
          <cell r="Q37">
            <v>200085490</v>
          </cell>
          <cell r="R37">
            <v>1315470980</v>
          </cell>
          <cell r="S37">
            <v>38027</v>
          </cell>
          <cell r="T37">
            <v>3780087229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1046888</v>
          </cell>
          <cell r="AA37">
            <v>5620980602.0299997</v>
          </cell>
          <cell r="AB37">
            <v>78302615579.339996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208</v>
          </cell>
          <cell r="T38">
            <v>20250256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208</v>
          </cell>
          <cell r="AA38">
            <v>20250256</v>
          </cell>
          <cell r="AB38">
            <v>71805850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12893</v>
          </cell>
          <cell r="E42">
            <v>9634737</v>
          </cell>
          <cell r="F42">
            <v>518</v>
          </cell>
          <cell r="G42">
            <v>3460050</v>
          </cell>
          <cell r="H42">
            <v>13094787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13411</v>
          </cell>
          <cell r="AA42">
            <v>13094787</v>
          </cell>
          <cell r="AB42">
            <v>1818822868.5999999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72</v>
          </cell>
          <cell r="G43">
            <v>1209520</v>
          </cell>
          <cell r="H43">
            <v>1209520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72</v>
          </cell>
          <cell r="AA43">
            <v>1209520</v>
          </cell>
          <cell r="AB43">
            <v>114405121.8</v>
          </cell>
        </row>
        <row r="44">
          <cell r="B44" t="str">
            <v>MIBG</v>
          </cell>
          <cell r="C44" t="str">
            <v>Эм Ай Би Жи ХХК</v>
          </cell>
          <cell r="D44">
            <v>125698</v>
          </cell>
          <cell r="E44">
            <v>58784824</v>
          </cell>
          <cell r="F44">
            <v>144862</v>
          </cell>
          <cell r="G44">
            <v>28692550.920000002</v>
          </cell>
          <cell r="H44">
            <v>87477374.920000002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270560</v>
          </cell>
          <cell r="AA44">
            <v>87477374.920000002</v>
          </cell>
          <cell r="AB44">
            <v>2674860116.3200002</v>
          </cell>
        </row>
        <row r="45">
          <cell r="B45" t="str">
            <v>MICC</v>
          </cell>
          <cell r="C45" t="str">
            <v>Эм Ай Си Си ХХК</v>
          </cell>
          <cell r="D45">
            <v>101655</v>
          </cell>
          <cell r="E45">
            <v>40086458.380000003</v>
          </cell>
          <cell r="F45">
            <v>0</v>
          </cell>
          <cell r="G45">
            <v>0</v>
          </cell>
          <cell r="H45">
            <v>40086458.380000003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101655</v>
          </cell>
          <cell r="AA45">
            <v>40086458.380000003</v>
          </cell>
          <cell r="AB45">
            <v>218654049.38</v>
          </cell>
        </row>
        <row r="46">
          <cell r="B46" t="str">
            <v>MNET</v>
          </cell>
          <cell r="C46" t="str">
            <v>Ард секюритиз ХХК</v>
          </cell>
          <cell r="D46">
            <v>226368</v>
          </cell>
          <cell r="E46">
            <v>102861600.90000001</v>
          </cell>
          <cell r="F46">
            <v>12605</v>
          </cell>
          <cell r="G46">
            <v>14595286</v>
          </cell>
          <cell r="H46">
            <v>117456886.90000001</v>
          </cell>
          <cell r="M46">
            <v>0</v>
          </cell>
          <cell r="N46">
            <v>0</v>
          </cell>
          <cell r="O46">
            <v>0</v>
          </cell>
          <cell r="P46">
            <v>2</v>
          </cell>
          <cell r="Q46">
            <v>200000</v>
          </cell>
          <cell r="R46">
            <v>200000</v>
          </cell>
          <cell r="S46">
            <v>1128</v>
          </cell>
          <cell r="T46">
            <v>110016464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240103</v>
          </cell>
          <cell r="AA46">
            <v>227673350.90000001</v>
          </cell>
          <cell r="AB46">
            <v>6942960795.3799992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853</v>
          </cell>
          <cell r="E47">
            <v>578000</v>
          </cell>
          <cell r="F47">
            <v>29271</v>
          </cell>
          <cell r="G47">
            <v>4047710</v>
          </cell>
          <cell r="H47">
            <v>4625710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30124</v>
          </cell>
          <cell r="AA47">
            <v>4625710</v>
          </cell>
          <cell r="AB47">
            <v>42832268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27606</v>
          </cell>
          <cell r="E49">
            <v>14740260.5</v>
          </cell>
          <cell r="F49">
            <v>71047</v>
          </cell>
          <cell r="G49">
            <v>47161972.700000003</v>
          </cell>
          <cell r="H49">
            <v>61902233.200000003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369</v>
          </cell>
          <cell r="T49">
            <v>33945786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99022</v>
          </cell>
          <cell r="AA49">
            <v>95848019.200000003</v>
          </cell>
          <cell r="AB49">
            <v>1981707692.26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306348</v>
          </cell>
          <cell r="E51">
            <v>143846490</v>
          </cell>
          <cell r="F51">
            <v>172717</v>
          </cell>
          <cell r="G51">
            <v>107376372.40000001</v>
          </cell>
          <cell r="H51">
            <v>251222862.40000001</v>
          </cell>
          <cell r="M51">
            <v>0</v>
          </cell>
          <cell r="N51">
            <v>0</v>
          </cell>
          <cell r="O51">
            <v>0</v>
          </cell>
          <cell r="P51">
            <v>1384</v>
          </cell>
          <cell r="Q51">
            <v>138400000</v>
          </cell>
          <cell r="R51">
            <v>138400000</v>
          </cell>
          <cell r="S51">
            <v>71718</v>
          </cell>
          <cell r="T51">
            <v>7025803504</v>
          </cell>
          <cell r="U51">
            <v>82286</v>
          </cell>
          <cell r="V51">
            <v>8104604310</v>
          </cell>
          <cell r="W51">
            <v>82286</v>
          </cell>
          <cell r="X51">
            <v>8104604310</v>
          </cell>
          <cell r="Y51">
            <v>16209208620</v>
          </cell>
          <cell r="Z51">
            <v>716739</v>
          </cell>
          <cell r="AA51">
            <v>23624634986.400002</v>
          </cell>
          <cell r="AB51">
            <v>214012868072.63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16236</v>
          </cell>
          <cell r="E54">
            <v>1055538</v>
          </cell>
          <cell r="F54">
            <v>21654</v>
          </cell>
          <cell r="G54">
            <v>10743364</v>
          </cell>
          <cell r="H54">
            <v>11798902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37890</v>
          </cell>
          <cell r="AA54">
            <v>11798902</v>
          </cell>
          <cell r="AB54">
            <v>168639366.37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13030</v>
          </cell>
          <cell r="G55">
            <v>4976585</v>
          </cell>
          <cell r="H55">
            <v>4976585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421</v>
          </cell>
          <cell r="T55">
            <v>40987297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13451</v>
          </cell>
          <cell r="AA55">
            <v>45963882</v>
          </cell>
          <cell r="AB55">
            <v>330125346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691220</v>
          </cell>
          <cell r="E57">
            <v>314814101.69999999</v>
          </cell>
          <cell r="F57">
            <v>973003</v>
          </cell>
          <cell r="G57">
            <v>250825961.19999999</v>
          </cell>
          <cell r="H57">
            <v>565640062.89999998</v>
          </cell>
          <cell r="M57">
            <v>0</v>
          </cell>
          <cell r="N57">
            <v>121</v>
          </cell>
          <cell r="O57">
            <v>12100000</v>
          </cell>
          <cell r="P57">
            <v>0</v>
          </cell>
          <cell r="Q57">
            <v>0</v>
          </cell>
          <cell r="R57">
            <v>12100000</v>
          </cell>
          <cell r="S57">
            <v>4183</v>
          </cell>
          <cell r="T57">
            <v>393966248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1668527</v>
          </cell>
          <cell r="AA57">
            <v>971706310.9000001</v>
          </cell>
          <cell r="AB57">
            <v>9472118449.9900246</v>
          </cell>
        </row>
        <row r="58">
          <cell r="B58" t="str">
            <v>TABO</v>
          </cell>
          <cell r="C58" t="str">
            <v>Таван богд ХХК</v>
          </cell>
          <cell r="D58">
            <v>100</v>
          </cell>
          <cell r="E58">
            <v>14000</v>
          </cell>
          <cell r="F58">
            <v>1601</v>
          </cell>
          <cell r="G58">
            <v>12583500</v>
          </cell>
          <cell r="H58">
            <v>12597500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1701</v>
          </cell>
          <cell r="AA58">
            <v>12597500</v>
          </cell>
          <cell r="AB58">
            <v>317156945.56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42813</v>
          </cell>
          <cell r="E59">
            <v>5818763</v>
          </cell>
          <cell r="F59">
            <v>40677</v>
          </cell>
          <cell r="G59">
            <v>22488725.109999999</v>
          </cell>
          <cell r="H59">
            <v>28307488.109999999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83490</v>
          </cell>
          <cell r="AA59">
            <v>28307488.109999999</v>
          </cell>
          <cell r="AB59">
            <v>246953311.00999999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384188</v>
          </cell>
          <cell r="E60">
            <v>185048342.87</v>
          </cell>
          <cell r="F60">
            <v>225740</v>
          </cell>
          <cell r="G60">
            <v>104075133.77</v>
          </cell>
          <cell r="H60">
            <v>289123476.63999999</v>
          </cell>
          <cell r="M60">
            <v>0</v>
          </cell>
          <cell r="N60">
            <v>1</v>
          </cell>
          <cell r="O60">
            <v>100000</v>
          </cell>
          <cell r="P60">
            <v>0</v>
          </cell>
          <cell r="Q60">
            <v>0</v>
          </cell>
          <cell r="R60">
            <v>100000</v>
          </cell>
          <cell r="S60">
            <v>6395</v>
          </cell>
          <cell r="T60">
            <v>622561484</v>
          </cell>
          <cell r="U60">
            <v>680</v>
          </cell>
          <cell r="V60">
            <v>66300000</v>
          </cell>
          <cell r="W60">
            <v>0</v>
          </cell>
          <cell r="X60">
            <v>0</v>
          </cell>
          <cell r="Y60">
            <v>66300000</v>
          </cell>
          <cell r="Z60">
            <v>617004</v>
          </cell>
          <cell r="AA60">
            <v>978084960.63999999</v>
          </cell>
          <cell r="AB60">
            <v>14856141164.633068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2701</v>
          </cell>
          <cell r="E61">
            <v>5076806</v>
          </cell>
          <cell r="F61">
            <v>8837</v>
          </cell>
          <cell r="G61">
            <v>15279870</v>
          </cell>
          <cell r="H61">
            <v>20356676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41842</v>
          </cell>
          <cell r="T61">
            <v>4143718448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53380</v>
          </cell>
          <cell r="AA61">
            <v>4164075124</v>
          </cell>
          <cell r="AB61">
            <v>61197149454.781013</v>
          </cell>
        </row>
        <row r="62">
          <cell r="B62" t="str">
            <v>TTOL</v>
          </cell>
          <cell r="C62" t="str">
            <v>Тэсо Инвестмент</v>
          </cell>
          <cell r="D62">
            <v>1753</v>
          </cell>
          <cell r="E62">
            <v>7042554</v>
          </cell>
          <cell r="F62">
            <v>3250</v>
          </cell>
          <cell r="G62">
            <v>16395260</v>
          </cell>
          <cell r="H62">
            <v>23437814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5003</v>
          </cell>
          <cell r="AA62">
            <v>23437814</v>
          </cell>
          <cell r="AB62">
            <v>234926209.34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33443</v>
          </cell>
          <cell r="E63">
            <v>22185337.5</v>
          </cell>
          <cell r="F63">
            <v>6351</v>
          </cell>
          <cell r="G63">
            <v>12619138</v>
          </cell>
          <cell r="H63">
            <v>34804475.5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39794</v>
          </cell>
          <cell r="AA63">
            <v>34804475.5</v>
          </cell>
          <cell r="AB63">
            <v>265273049.90000001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20890</v>
          </cell>
          <cell r="E66">
            <v>5951659</v>
          </cell>
          <cell r="F66">
            <v>40434</v>
          </cell>
          <cell r="G66">
            <v>35205672</v>
          </cell>
          <cell r="H66">
            <v>41157331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1088</v>
          </cell>
          <cell r="T66">
            <v>102312806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62412</v>
          </cell>
          <cell r="AA66">
            <v>143470137</v>
          </cell>
          <cell r="AB66">
            <v>749704444.79999995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55" activePane="bottomRight" state="frozen"/>
      <selection pane="topRight" activeCell="D1" sqref="D1"/>
      <selection pane="bottomLeft" activeCell="A16" sqref="A16"/>
      <selection pane="bottomRight" activeCell="D66" sqref="D6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129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122</v>
      </c>
      <c r="J14" s="48" t="s">
        <v>127</v>
      </c>
      <c r="K14" s="59" t="s">
        <v>128</v>
      </c>
      <c r="L14" s="55" t="s">
        <v>123</v>
      </c>
      <c r="M14" s="57" t="s">
        <v>124</v>
      </c>
      <c r="N14" s="36" t="s">
        <v>125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8"/>
      <c r="J15" s="48"/>
      <c r="K15" s="60"/>
      <c r="L15" s="56"/>
      <c r="M15" s="58"/>
      <c r="N15" s="37"/>
      <c r="P15" s="10"/>
    </row>
    <row r="16" spans="1:16" x14ac:dyDescent="0.25">
      <c r="A16" s="12">
        <v>1</v>
      </c>
      <c r="B16" s="13" t="s">
        <v>1</v>
      </c>
      <c r="C16" s="14" t="s">
        <v>66</v>
      </c>
      <c r="D16" s="15" t="s">
        <v>2</v>
      </c>
      <c r="E16" s="16" t="s">
        <v>2</v>
      </c>
      <c r="F16" s="16" t="s">
        <v>2</v>
      </c>
      <c r="G16" s="17">
        <f>VLOOKUP(B16,[1]Brokers!$B$9:$Z$71,7,0)</f>
        <v>968810729.31999993</v>
      </c>
      <c r="H16" s="17">
        <f>VLOOKUP(B16,[1]Brokers!$B$9:$AB$66,24,0)</f>
        <v>158434420</v>
      </c>
      <c r="I16" s="17">
        <f>VLOOKUP(B16,[1]Brokers!$B$9:$M$66,12,0)</f>
        <v>0</v>
      </c>
      <c r="J16" s="17">
        <f>VLOOKUP(B16,[1]Brokers!$B$9:$R$66,17,0)</f>
        <v>0</v>
      </c>
      <c r="K16" s="17">
        <f>VLOOKUP(B16,[1]Brokers!$B$9:$T$66,19,0)</f>
        <v>32250597895</v>
      </c>
      <c r="L16" s="18">
        <f>G16+H16+I16+J16+K16</f>
        <v>33377843044.32</v>
      </c>
      <c r="M16" s="19">
        <f>VLOOKUP(B16,[2]Sheet9!$B$9:$AB$66,27,0)</f>
        <v>230734727647.73587</v>
      </c>
      <c r="N16" s="20">
        <f>M16/$M$74</f>
        <v>0.2753378293914705</v>
      </c>
      <c r="O16" s="19"/>
    </row>
    <row r="17" spans="1:16" x14ac:dyDescent="0.2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VLOOKUP(B17,[1]Brokers!$B$9:$Z$71,7,0)</f>
        <v>251222862.40000001</v>
      </c>
      <c r="H17" s="17">
        <f>VLOOKUP(B17,[1]Brokers!$B$9:$AB$66,24,0)</f>
        <v>16209208620</v>
      </c>
      <c r="I17" s="17">
        <f>VLOOKUP(B17,[1]Brokers!$B$9:$M$66,12,0)</f>
        <v>0</v>
      </c>
      <c r="J17" s="17">
        <f>VLOOKUP(B17,[1]Brokers!$B$9:$R$66,17,0)</f>
        <v>138400000</v>
      </c>
      <c r="K17" s="17">
        <f>VLOOKUP(B17,[1]Brokers!$B$9:$T$66,19,0)</f>
        <v>7025803504</v>
      </c>
      <c r="L17" s="18">
        <f>G17+H17+I17+J17+K17</f>
        <v>23624634986.400002</v>
      </c>
      <c r="M17" s="19">
        <f>VLOOKUP(B17,[2]Sheet9!$B$9:$AB$66,27,0)</f>
        <v>214012868072.63</v>
      </c>
      <c r="N17" s="20">
        <f>M17/$M$74</f>
        <v>0.25538348369875002</v>
      </c>
      <c r="O17" s="19"/>
    </row>
    <row r="18" spans="1:16" x14ac:dyDescent="0.2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VLOOKUP(B18,[1]Brokers!$B$9:$Z$71,7,0)</f>
        <v>10394335</v>
      </c>
      <c r="H18" s="17">
        <f>VLOOKUP(B18,[1]Brokers!$B$9:$AB$66,24,0)</f>
        <v>1139113340</v>
      </c>
      <c r="I18" s="17">
        <f>VLOOKUP(B18,[1]Brokers!$B$9:$M$66,12,0)</f>
        <v>0</v>
      </c>
      <c r="J18" s="17">
        <f>VLOOKUP(B18,[1]Brokers!$B$9:$R$66,17,0)</f>
        <v>56600000</v>
      </c>
      <c r="K18" s="17">
        <f>VLOOKUP(B18,[1]Brokers!$B$9:$T$66,19,0)</f>
        <v>17194348679</v>
      </c>
      <c r="L18" s="18">
        <f>G18+H18+I18+J18+K18</f>
        <v>18400456354</v>
      </c>
      <c r="M18" s="19">
        <f>VLOOKUP(B18,[2]Sheet9!$B$9:$AB$66,27,0)</f>
        <v>172614870735</v>
      </c>
      <c r="N18" s="20">
        <f>M18/$M$74</f>
        <v>0.20598288048526681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VLOOKUP(B19,[1]Brokers!$B$9:$Z$71,7,0)</f>
        <v>525422393.02999997</v>
      </c>
      <c r="H19" s="17">
        <f>VLOOKUP(B19,[1]Brokers!$B$9:$AB$66,24,0)</f>
        <v>0</v>
      </c>
      <c r="I19" s="17">
        <f>VLOOKUP(B19,[1]Brokers!$B$9:$M$66,12,0)</f>
        <v>0</v>
      </c>
      <c r="J19" s="17">
        <f>VLOOKUP(B19,[1]Brokers!$B$9:$R$66,17,0)</f>
        <v>1315470980</v>
      </c>
      <c r="K19" s="17">
        <f>VLOOKUP(B19,[1]Brokers!$B$9:$T$66,19,0)</f>
        <v>3780087229</v>
      </c>
      <c r="L19" s="18">
        <f>G19+H19+I19+J19+K19</f>
        <v>5620980602.0299997</v>
      </c>
      <c r="M19" s="19">
        <f>VLOOKUP(B19,[2]Sheet9!$B$9:$AB$66,27,0)</f>
        <v>78302615579.339996</v>
      </c>
      <c r="N19" s="20">
        <f>M19/$M$74</f>
        <v>9.3439216667052821E-2</v>
      </c>
      <c r="O19" s="19"/>
    </row>
    <row r="20" spans="1:16" s="8" customFormat="1" x14ac:dyDescent="0.2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VLOOKUP(B20,[1]Brokers!$B$9:$Z$71,7,0)</f>
        <v>20356676</v>
      </c>
      <c r="H20" s="17">
        <f>VLOOKUP(B20,[1]Brokers!$B$9:$AB$66,24,0)</f>
        <v>0</v>
      </c>
      <c r="I20" s="17">
        <f>VLOOKUP(B20,[1]Brokers!$B$9:$M$66,12,0)</f>
        <v>0</v>
      </c>
      <c r="J20" s="17">
        <f>VLOOKUP(B20,[1]Brokers!$B$9:$R$66,17,0)</f>
        <v>0</v>
      </c>
      <c r="K20" s="17">
        <f>VLOOKUP(B20,[1]Brokers!$B$9:$T$66,19,0)</f>
        <v>4143718448</v>
      </c>
      <c r="L20" s="18">
        <f t="shared" ref="L20:L73" si="0">G20+H20+I20+J20+K20</f>
        <v>4164075124</v>
      </c>
      <c r="M20" s="19">
        <f>VLOOKUP(B20,[2]Sheet9!$B$9:$AB$66,27,0)</f>
        <v>61197149454.781013</v>
      </c>
      <c r="N20" s="20">
        <f>M20/$M$74</f>
        <v>7.3027109822625599E-2</v>
      </c>
      <c r="O20" s="19"/>
      <c r="P20" s="10"/>
    </row>
    <row r="21" spans="1:16" x14ac:dyDescent="0.2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VLOOKUP(B21,[1]Brokers!$B$9:$Z$71,7,0)</f>
        <v>169418740.25</v>
      </c>
      <c r="H21" s="17">
        <f>VLOOKUP(B21,[1]Brokers!$B$9:$AB$66,24,0)</f>
        <v>10417000</v>
      </c>
      <c r="I21" s="17">
        <f>VLOOKUP(B21,[1]Brokers!$B$9:$M$66,12,0)</f>
        <v>0</v>
      </c>
      <c r="J21" s="17">
        <f>VLOOKUP(B21,[1]Brokers!$B$9:$R$66,17,0)</f>
        <v>845500000</v>
      </c>
      <c r="K21" s="17">
        <f>VLOOKUP(B21,[1]Brokers!$B$9:$T$66,19,0)</f>
        <v>1101100000</v>
      </c>
      <c r="L21" s="18">
        <f t="shared" si="0"/>
        <v>2126435740.25</v>
      </c>
      <c r="M21" s="19">
        <f>VLOOKUP(B21,[2]Sheet9!$B$9:$AB$66,27,0)</f>
        <v>27764803864.379997</v>
      </c>
      <c r="N21" s="20">
        <f>M21/$M$74</f>
        <v>3.3131990608581088E-2</v>
      </c>
      <c r="O21" s="19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VLOOKUP(B22,[1]Brokers!$B$9:$Z$71,7,0)</f>
        <v>289123476.63999999</v>
      </c>
      <c r="H22" s="17">
        <f>VLOOKUP(B22,[1]Brokers!$B$9:$AB$66,24,0)</f>
        <v>66300000</v>
      </c>
      <c r="I22" s="17">
        <f>VLOOKUP(B22,[1]Brokers!$B$9:$M$66,12,0)</f>
        <v>0</v>
      </c>
      <c r="J22" s="17">
        <f>VLOOKUP(B22,[1]Brokers!$B$9:$R$66,17,0)</f>
        <v>100000</v>
      </c>
      <c r="K22" s="17">
        <f>VLOOKUP(B22,[1]Brokers!$B$9:$T$66,19,0)</f>
        <v>622561484</v>
      </c>
      <c r="L22" s="18">
        <f t="shared" si="0"/>
        <v>978084960.63999999</v>
      </c>
      <c r="M22" s="19">
        <f>VLOOKUP(B22,[2]Sheet9!$B$9:$AB$66,27,0)</f>
        <v>14856141164.633068</v>
      </c>
      <c r="N22" s="20">
        <f>M22/$M$74</f>
        <v>1.7727967103626761E-2</v>
      </c>
      <c r="O22" s="19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VLOOKUP(B23,[1]Brokers!$B$9:$Z$71,7,0)</f>
        <v>565640062.89999998</v>
      </c>
      <c r="H23" s="17">
        <f>VLOOKUP(B23,[1]Brokers!$B$9:$AB$66,24,0)</f>
        <v>0</v>
      </c>
      <c r="I23" s="17">
        <f>VLOOKUP(B23,[1]Brokers!$B$9:$M$66,12,0)</f>
        <v>0</v>
      </c>
      <c r="J23" s="17">
        <f>VLOOKUP(B23,[1]Brokers!$B$9:$R$66,17,0)</f>
        <v>12100000</v>
      </c>
      <c r="K23" s="17">
        <f>VLOOKUP(B23,[1]Brokers!$B$9:$T$66,19,0)</f>
        <v>393966248</v>
      </c>
      <c r="L23" s="18">
        <f t="shared" si="0"/>
        <v>971706310.89999998</v>
      </c>
      <c r="M23" s="19">
        <f>VLOOKUP(B23,[2]Sheet9!$B$9:$AB$66,27,0)</f>
        <v>9472118449.9900246</v>
      </c>
      <c r="N23" s="20">
        <f>M23/$M$74</f>
        <v>1.1303164288909524E-2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VLOOKUP(B24,[1]Brokers!$B$9:$Z$71,7,0)</f>
        <v>117456886.90000001</v>
      </c>
      <c r="H24" s="17">
        <f>VLOOKUP(B24,[1]Brokers!$B$9:$AB$66,24,0)</f>
        <v>0</v>
      </c>
      <c r="I24" s="17">
        <f>VLOOKUP(B24,[1]Brokers!$B$9:$M$66,12,0)</f>
        <v>0</v>
      </c>
      <c r="J24" s="17">
        <f>VLOOKUP(B24,[1]Brokers!$B$9:$R$66,17,0)</f>
        <v>200000</v>
      </c>
      <c r="K24" s="17">
        <f>VLOOKUP(B24,[1]Brokers!$B$9:$T$66,19,0)</f>
        <v>110016464</v>
      </c>
      <c r="L24" s="18">
        <f t="shared" si="0"/>
        <v>227673350.90000001</v>
      </c>
      <c r="M24" s="19">
        <f>VLOOKUP(B24,[2]Sheet9!$B$9:$AB$66,27,0)</f>
        <v>6942960795.3799992</v>
      </c>
      <c r="N24" s="20">
        <f>M24/$M$74</f>
        <v>8.2850976722868928E-3</v>
      </c>
      <c r="O24" s="19"/>
    </row>
    <row r="25" spans="1:16" x14ac:dyDescent="0.2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VLOOKUP(B25,[1]Brokers!$B$9:$Z$71,7,0)</f>
        <v>67733340.879999995</v>
      </c>
      <c r="H25" s="17">
        <f>VLOOKUP(B25,[1]Brokers!$B$9:$AB$66,24,0)</f>
        <v>2008200</v>
      </c>
      <c r="I25" s="17">
        <f>VLOOKUP(B25,[1]Brokers!$B$9:$M$66,12,0)</f>
        <v>0</v>
      </c>
      <c r="J25" s="17">
        <f>VLOOKUP(B25,[1]Brokers!$B$9:$R$66,17,0)</f>
        <v>0</v>
      </c>
      <c r="K25" s="17">
        <f>VLOOKUP(B25,[1]Brokers!$B$9:$T$66,19,0)</f>
        <v>56077056</v>
      </c>
      <c r="L25" s="18">
        <f t="shared" si="0"/>
        <v>125818596.88</v>
      </c>
      <c r="M25" s="19">
        <f>VLOOKUP(B25,[2]Sheet9!$B$9:$AB$66,27,0)</f>
        <v>6228203889.6000004</v>
      </c>
      <c r="N25" s="20">
        <f>M25/$M$74</f>
        <v>7.4321718167542827E-3</v>
      </c>
      <c r="O25" s="19"/>
      <c r="P25" s="1"/>
    </row>
    <row r="26" spans="1:16" x14ac:dyDescent="0.2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VLOOKUP(B26,[1]Brokers!$B$9:$Z$71,7,0)</f>
        <v>87477374.920000002</v>
      </c>
      <c r="H26" s="17">
        <f>VLOOKUP(B26,[1]Brokers!$B$9:$AB$66,24,0)</f>
        <v>0</v>
      </c>
      <c r="I26" s="17">
        <f>VLOOKUP(B26,[1]Brokers!$B$9:$M$66,12,0)</f>
        <v>0</v>
      </c>
      <c r="J26" s="17">
        <f>VLOOKUP(B26,[1]Brokers!$B$9:$R$66,17,0)</f>
        <v>0</v>
      </c>
      <c r="K26" s="17">
        <f>VLOOKUP(B26,[1]Brokers!$B$9:$T$66,19,0)</f>
        <v>0</v>
      </c>
      <c r="L26" s="18">
        <f t="shared" si="0"/>
        <v>87477374.920000002</v>
      </c>
      <c r="M26" s="19">
        <f>VLOOKUP(B26,[2]Sheet9!$B$9:$AB$66,27,0)</f>
        <v>2674860116.3200002</v>
      </c>
      <c r="N26" s="20">
        <f>M26/$M$74</f>
        <v>3.1919346769410852E-3</v>
      </c>
      <c r="O26" s="19"/>
    </row>
    <row r="27" spans="1:16" x14ac:dyDescent="0.25">
      <c r="A27" s="12">
        <v>12</v>
      </c>
      <c r="B27" s="13" t="s">
        <v>13</v>
      </c>
      <c r="C27" s="14" t="s">
        <v>76</v>
      </c>
      <c r="D27" s="15" t="s">
        <v>2</v>
      </c>
      <c r="E27" s="16" t="s">
        <v>2</v>
      </c>
      <c r="F27" s="16"/>
      <c r="G27" s="17">
        <f>VLOOKUP(B27,[1]Brokers!$B$9:$Z$71,7,0)</f>
        <v>61902233.200000003</v>
      </c>
      <c r="H27" s="17">
        <f>VLOOKUP(B27,[1]Brokers!$B$9:$AB$66,24,0)</f>
        <v>0</v>
      </c>
      <c r="I27" s="17">
        <f>VLOOKUP(B27,[1]Brokers!$B$9:$M$66,12,0)</f>
        <v>0</v>
      </c>
      <c r="J27" s="17">
        <f>VLOOKUP(B27,[1]Brokers!$B$9:$R$66,17,0)</f>
        <v>0</v>
      </c>
      <c r="K27" s="17">
        <f>VLOOKUP(B27,[1]Brokers!$B$9:$T$66,19,0)</f>
        <v>33945786</v>
      </c>
      <c r="L27" s="18">
        <f t="shared" si="0"/>
        <v>95848019.200000003</v>
      </c>
      <c r="M27" s="19">
        <f>VLOOKUP(B27,[2]Sheet9!$B$9:$AB$66,27,0)</f>
        <v>1981707692.26</v>
      </c>
      <c r="N27" s="20">
        <f>M27/$M$74</f>
        <v>2.3647896440984781E-3</v>
      </c>
      <c r="O27" s="19"/>
    </row>
    <row r="28" spans="1:16" x14ac:dyDescent="0.2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VLOOKUP(B28,[1]Brokers!$B$9:$Z$71,7,0)</f>
        <v>13094787</v>
      </c>
      <c r="H28" s="17">
        <f>VLOOKUP(B28,[1]Brokers!$B$9:$AB$66,24,0)</f>
        <v>0</v>
      </c>
      <c r="I28" s="17">
        <f>VLOOKUP(B28,[1]Brokers!$B$9:$M$66,12,0)</f>
        <v>0</v>
      </c>
      <c r="J28" s="17">
        <f>VLOOKUP(B28,[1]Brokers!$B$9:$R$66,17,0)</f>
        <v>0</v>
      </c>
      <c r="K28" s="17">
        <f>VLOOKUP(B28,[1]Brokers!$B$9:$T$66,19,0)</f>
        <v>0</v>
      </c>
      <c r="L28" s="18">
        <f>G28+H28+I28+J28+K28</f>
        <v>13094787</v>
      </c>
      <c r="M28" s="19">
        <f>VLOOKUP(B28,[2]Sheet9!$B$9:$AB$66,27,0)</f>
        <v>1818822868.5999999</v>
      </c>
      <c r="N28" s="20">
        <f>M28/$M$74</f>
        <v>2.1704177164542479E-3</v>
      </c>
      <c r="O28" s="19"/>
    </row>
    <row r="29" spans="1:16" x14ac:dyDescent="0.25">
      <c r="A29" s="12">
        <v>14</v>
      </c>
      <c r="B29" s="13" t="s">
        <v>16</v>
      </c>
      <c r="C29" s="14" t="s">
        <v>79</v>
      </c>
      <c r="D29" s="15" t="s">
        <v>2</v>
      </c>
      <c r="E29" s="15" t="s">
        <v>2</v>
      </c>
      <c r="F29" s="16" t="s">
        <v>2</v>
      </c>
      <c r="G29" s="17">
        <f>VLOOKUP(B29,[1]Brokers!$B$9:$Z$71,7,0)</f>
        <v>558187042.79999995</v>
      </c>
      <c r="H29" s="17">
        <f>VLOOKUP(B29,[1]Brokers!$B$9:$AB$66,24,0)</f>
        <v>0</v>
      </c>
      <c r="I29" s="17">
        <f>VLOOKUP(B29,[1]Brokers!$B$9:$M$66,12,0)</f>
        <v>0</v>
      </c>
      <c r="J29" s="17">
        <f>VLOOKUP(B29,[1]Brokers!$B$9:$R$66,17,0)</f>
        <v>0</v>
      </c>
      <c r="K29" s="17">
        <f>VLOOKUP(B29,[1]Brokers!$B$9:$T$66,19,0)</f>
        <v>940390</v>
      </c>
      <c r="L29" s="18">
        <f>G29+H29+I29+J29+K29</f>
        <v>559127432.79999995</v>
      </c>
      <c r="M29" s="19">
        <f>VLOOKUP(B29,[2]Sheet9!$B$9:$AB$66,27,0)</f>
        <v>1818396062.9599998</v>
      </c>
      <c r="N29" s="20">
        <f>M29/$M$74</f>
        <v>2.1699084054385732E-3</v>
      </c>
      <c r="O29" s="19"/>
    </row>
    <row r="30" spans="1:16" x14ac:dyDescent="0.25">
      <c r="A30" s="12">
        <v>15</v>
      </c>
      <c r="B30" s="13" t="s">
        <v>14</v>
      </c>
      <c r="C30" s="14" t="s">
        <v>77</v>
      </c>
      <c r="D30" s="15" t="s">
        <v>2</v>
      </c>
      <c r="E30" s="16" t="s">
        <v>2</v>
      </c>
      <c r="F30" s="16" t="s">
        <v>2</v>
      </c>
      <c r="G30" s="17">
        <f>VLOOKUP(B30,[1]Brokers!$B$9:$Z$71,7,0)</f>
        <v>0</v>
      </c>
      <c r="H30" s="17">
        <f>VLOOKUP(B30,[1]Brokers!$B$9:$AB$66,24,0)</f>
        <v>0</v>
      </c>
      <c r="I30" s="17">
        <f>VLOOKUP(B30,[1]Brokers!$B$9:$M$66,12,0)</f>
        <v>0</v>
      </c>
      <c r="J30" s="17">
        <f>VLOOKUP(B30,[1]Brokers!$B$9:$R$66,17,0)</f>
        <v>0</v>
      </c>
      <c r="K30" s="17">
        <f>VLOOKUP(B30,[1]Brokers!$B$9:$T$66,19,0)</f>
        <v>0</v>
      </c>
      <c r="L30" s="18">
        <f t="shared" si="0"/>
        <v>0</v>
      </c>
      <c r="M30" s="19">
        <f>VLOOKUP(B30,[2]Sheet9!$B$9:$AB$66,27,0)</f>
        <v>1189321814</v>
      </c>
      <c r="N30" s="20">
        <f>M30/$M$74</f>
        <v>1.4192284362786927E-3</v>
      </c>
      <c r="O30" s="21"/>
    </row>
    <row r="31" spans="1:16" x14ac:dyDescent="0.25">
      <c r="A31" s="12">
        <v>16</v>
      </c>
      <c r="B31" s="13" t="s">
        <v>15</v>
      </c>
      <c r="C31" s="14" t="s">
        <v>78</v>
      </c>
      <c r="D31" s="15" t="s">
        <v>2</v>
      </c>
      <c r="E31" s="16"/>
      <c r="F31" s="16"/>
      <c r="G31" s="17">
        <f>VLOOKUP(B31,[1]Brokers!$B$9:$Z$71,7,0)</f>
        <v>0</v>
      </c>
      <c r="H31" s="17">
        <f>VLOOKUP(B31,[1]Brokers!$B$9:$AB$66,24,0)</f>
        <v>0</v>
      </c>
      <c r="I31" s="17">
        <f>VLOOKUP(B31,[1]Brokers!$B$9:$M$66,12,0)</f>
        <v>0</v>
      </c>
      <c r="J31" s="17">
        <f>VLOOKUP(B31,[1]Brokers!$B$9:$R$66,17,0)</f>
        <v>0</v>
      </c>
      <c r="K31" s="17">
        <f>VLOOKUP(B31,[1]Brokers!$B$9:$T$66,19,0)</f>
        <v>0</v>
      </c>
      <c r="L31" s="18">
        <f t="shared" si="0"/>
        <v>0</v>
      </c>
      <c r="M31" s="19">
        <f>VLOOKUP(B31,[2]Sheet9!$B$9:$AB$66,27,0)</f>
        <v>975526457.01999998</v>
      </c>
      <c r="N31" s="20">
        <f>M31/$M$74</f>
        <v>1.1641045105265241E-3</v>
      </c>
      <c r="O31" s="19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VLOOKUP(B32,[1]Brokers!$B$9:$Z$71,7,0)</f>
        <v>41157331</v>
      </c>
      <c r="H32" s="17">
        <f>VLOOKUP(B32,[1]Brokers!$B$9:$AB$66,24,0)</f>
        <v>0</v>
      </c>
      <c r="I32" s="17">
        <f>VLOOKUP(B32,[1]Brokers!$B$9:$M$66,12,0)</f>
        <v>0</v>
      </c>
      <c r="J32" s="17">
        <f>VLOOKUP(B32,[1]Brokers!$B$9:$R$66,17,0)</f>
        <v>0</v>
      </c>
      <c r="K32" s="17">
        <f>VLOOKUP(B32,[1]Brokers!$B$9:$T$66,19,0)</f>
        <v>102312806</v>
      </c>
      <c r="L32" s="18">
        <f>G32+H32+I32+J32+K32</f>
        <v>143470137</v>
      </c>
      <c r="M32" s="19">
        <f>VLOOKUP(B32,[2]Sheet9!$B$9:$AB$66,27,0)</f>
        <v>749704444.79999995</v>
      </c>
      <c r="N32" s="20">
        <f>M32/$M$74</f>
        <v>8.9462906871788813E-4</v>
      </c>
      <c r="O32" s="22"/>
    </row>
    <row r="33" spans="1:15" x14ac:dyDescent="0.25">
      <c r="A33" s="12">
        <v>18</v>
      </c>
      <c r="B33" s="13" t="s">
        <v>21</v>
      </c>
      <c r="C33" s="14" t="s">
        <v>84</v>
      </c>
      <c r="D33" s="15" t="s">
        <v>2</v>
      </c>
      <c r="E33" s="16" t="s">
        <v>2</v>
      </c>
      <c r="F33" s="16"/>
      <c r="G33" s="17">
        <f>VLOOKUP(B33,[1]Brokers!$B$9:$Z$71,7,0)</f>
        <v>22436877.699999999</v>
      </c>
      <c r="H33" s="17">
        <f>VLOOKUP(B33,[1]Brokers!$B$9:$AB$66,24,0)</f>
        <v>0</v>
      </c>
      <c r="I33" s="17">
        <f>VLOOKUP(B33,[1]Brokers!$B$9:$M$66,12,0)</f>
        <v>0</v>
      </c>
      <c r="J33" s="17">
        <f>VLOOKUP(B33,[1]Brokers!$B$9:$R$66,17,0)</f>
        <v>0</v>
      </c>
      <c r="K33" s="17">
        <f>VLOOKUP(B33,[1]Brokers!$B$9:$T$66,19,0)</f>
        <v>0</v>
      </c>
      <c r="L33" s="18">
        <f>G33+H33+I33+J33+K33</f>
        <v>22436877.699999999</v>
      </c>
      <c r="M33" s="19">
        <f>VLOOKUP(B33,[2]Sheet9!$B$9:$AB$66,27,0)</f>
        <v>577279140.9000001</v>
      </c>
      <c r="N33" s="20">
        <f>M33/$M$74</f>
        <v>6.8887240004479914E-4</v>
      </c>
      <c r="O33" s="21"/>
    </row>
    <row r="34" spans="1:15" x14ac:dyDescent="0.25">
      <c r="A34" s="12">
        <v>19</v>
      </c>
      <c r="B34" s="13" t="s">
        <v>18</v>
      </c>
      <c r="C34" s="14" t="s">
        <v>81</v>
      </c>
      <c r="D34" s="15" t="s">
        <v>2</v>
      </c>
      <c r="E34" s="16"/>
      <c r="F34" s="16"/>
      <c r="G34" s="17">
        <f>VLOOKUP(B34,[1]Brokers!$B$9:$Z$71,7,0)</f>
        <v>40876358</v>
      </c>
      <c r="H34" s="17">
        <f>VLOOKUP(B34,[1]Brokers!$B$9:$AB$66,24,0)</f>
        <v>0</v>
      </c>
      <c r="I34" s="17">
        <f>VLOOKUP(B34,[1]Brokers!$B$9:$M$66,12,0)</f>
        <v>0</v>
      </c>
      <c r="J34" s="17">
        <f>VLOOKUP(B34,[1]Brokers!$B$9:$R$66,17,0)</f>
        <v>0</v>
      </c>
      <c r="K34" s="17">
        <f>VLOOKUP(B34,[1]Brokers!$B$9:$T$66,19,0)</f>
        <v>0</v>
      </c>
      <c r="L34" s="18">
        <f t="shared" si="0"/>
        <v>40876358</v>
      </c>
      <c r="M34" s="19">
        <f>VLOOKUP(B34,[2]Sheet9!$B$9:$AB$66,27,0)</f>
        <v>559662724.4000001</v>
      </c>
      <c r="N34" s="20">
        <f>M34/$M$74</f>
        <v>6.6785057151376274E-4</v>
      </c>
      <c r="O34" s="19"/>
    </row>
    <row r="35" spans="1:15" x14ac:dyDescent="0.2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VLOOKUP(B35,[1]Brokers!$B$9:$Z$71,7,0)</f>
        <v>16636290</v>
      </c>
      <c r="H35" s="17">
        <f>VLOOKUP(B35,[1]Brokers!$B$9:$AB$66,24,0)</f>
        <v>0</v>
      </c>
      <c r="I35" s="17">
        <f>VLOOKUP(B35,[1]Brokers!$B$9:$M$66,12,0)</f>
        <v>0</v>
      </c>
      <c r="J35" s="17">
        <f>VLOOKUP(B35,[1]Brokers!$B$9:$R$66,17,0)</f>
        <v>0</v>
      </c>
      <c r="K35" s="17">
        <f>VLOOKUP(B35,[1]Brokers!$B$9:$T$66,19,0)</f>
        <v>0</v>
      </c>
      <c r="L35" s="18">
        <f t="shared" ref="L35:L47" si="1">G35+H35+I35+J35+K35</f>
        <v>16636290</v>
      </c>
      <c r="M35" s="19">
        <f>VLOOKUP(B35,[2]Sheet9!$B$9:$AB$66,27,0)</f>
        <v>435190320</v>
      </c>
      <c r="N35" s="20">
        <f>M35/$M$74</f>
        <v>5.1931652986331569E-4</v>
      </c>
      <c r="O35" s="19"/>
    </row>
    <row r="36" spans="1:15" x14ac:dyDescent="0.2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VLOOKUP(B36,[1]Brokers!$B$9:$Z$71,7,0)</f>
        <v>33881768.950000003</v>
      </c>
      <c r="H36" s="17">
        <f>VLOOKUP(B36,[1]Brokers!$B$9:$AB$66,24,0)</f>
        <v>0</v>
      </c>
      <c r="I36" s="17">
        <f>VLOOKUP(B36,[1]Brokers!$B$9:$M$66,12,0)</f>
        <v>0</v>
      </c>
      <c r="J36" s="17">
        <f>VLOOKUP(B36,[1]Brokers!$B$9:$R$66,17,0)</f>
        <v>0</v>
      </c>
      <c r="K36" s="17">
        <f>VLOOKUP(B36,[1]Brokers!$B$9:$T$66,19,0)</f>
        <v>0</v>
      </c>
      <c r="L36" s="18">
        <f t="shared" si="1"/>
        <v>33881768.950000003</v>
      </c>
      <c r="M36" s="19">
        <f>VLOOKUP(B36,[2]Sheet9!$B$9:$AB$66,27,0)</f>
        <v>370457043.66000003</v>
      </c>
      <c r="N36" s="20">
        <f>M36/$M$74</f>
        <v>4.4206972796852206E-4</v>
      </c>
      <c r="O36" s="19"/>
    </row>
    <row r="37" spans="1:15" x14ac:dyDescent="0.25">
      <c r="A37" s="12">
        <v>22</v>
      </c>
      <c r="B37" s="13" t="s">
        <v>24</v>
      </c>
      <c r="C37" s="14" t="s">
        <v>87</v>
      </c>
      <c r="D37" s="15" t="s">
        <v>2</v>
      </c>
      <c r="E37" s="16" t="s">
        <v>2</v>
      </c>
      <c r="F37" s="16"/>
      <c r="G37" s="17">
        <f>VLOOKUP(B37,[1]Brokers!$B$9:$Z$71,7,0)</f>
        <v>4976585</v>
      </c>
      <c r="H37" s="17">
        <f>VLOOKUP(B37,[1]Brokers!$B$9:$AB$66,24,0)</f>
        <v>0</v>
      </c>
      <c r="I37" s="17">
        <f>VLOOKUP(B37,[1]Brokers!$B$9:$M$66,12,0)</f>
        <v>0</v>
      </c>
      <c r="J37" s="17">
        <f>VLOOKUP(B37,[1]Brokers!$B$9:$R$66,17,0)</f>
        <v>0</v>
      </c>
      <c r="K37" s="17">
        <f>VLOOKUP(B37,[1]Brokers!$B$9:$T$66,19,0)</f>
        <v>40987297</v>
      </c>
      <c r="L37" s="18">
        <f>G37+H37+I37+J37+K37</f>
        <v>45963882</v>
      </c>
      <c r="M37" s="19">
        <f>VLOOKUP(B37,[2]Sheet9!$B$9:$AB$66,27,0)</f>
        <v>330125346</v>
      </c>
      <c r="N37" s="20">
        <f>M37/$M$74</f>
        <v>3.9394154976757394E-4</v>
      </c>
      <c r="O37" s="19"/>
    </row>
    <row r="38" spans="1:15" x14ac:dyDescent="0.2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VLOOKUP(B38,[1]Brokers!$B$9:$Z$71,7,0)</f>
        <v>12597500</v>
      </c>
      <c r="H38" s="17">
        <f>VLOOKUP(B38,[1]Brokers!$B$9:$AB$66,24,0)</f>
        <v>0</v>
      </c>
      <c r="I38" s="17">
        <f>VLOOKUP(B38,[1]Brokers!$B$9:$M$66,12,0)</f>
        <v>0</v>
      </c>
      <c r="J38" s="17">
        <f>VLOOKUP(B38,[1]Brokers!$B$9:$R$66,17,0)</f>
        <v>0</v>
      </c>
      <c r="K38" s="17">
        <f>VLOOKUP(B38,[1]Brokers!$B$9:$T$66,19,0)</f>
        <v>0</v>
      </c>
      <c r="L38" s="18">
        <f t="shared" si="1"/>
        <v>12597500</v>
      </c>
      <c r="M38" s="19">
        <f>VLOOKUP(B38,[2]Sheet9!$B$9:$AB$66,27,0)</f>
        <v>317156945.56</v>
      </c>
      <c r="N38" s="20">
        <f>M38/$M$74</f>
        <v>3.7846624067894649E-4</v>
      </c>
      <c r="O38" s="19"/>
    </row>
    <row r="39" spans="1:15" x14ac:dyDescent="0.25">
      <c r="A39" s="12">
        <v>24</v>
      </c>
      <c r="B39" s="13" t="s">
        <v>28</v>
      </c>
      <c r="C39" s="14" t="s">
        <v>91</v>
      </c>
      <c r="D39" s="15" t="s">
        <v>2</v>
      </c>
      <c r="E39" s="16"/>
      <c r="F39" s="16"/>
      <c r="G39" s="17">
        <f>VLOOKUP(B39,[1]Brokers!$B$9:$Z$71,7,0)</f>
        <v>17097274</v>
      </c>
      <c r="H39" s="17">
        <f>VLOOKUP(B39,[1]Brokers!$B$9:$AB$66,24,0)</f>
        <v>0</v>
      </c>
      <c r="I39" s="17">
        <f>VLOOKUP(B39,[1]Brokers!$B$9:$M$66,12,0)</f>
        <v>0</v>
      </c>
      <c r="J39" s="17">
        <f>VLOOKUP(B39,[1]Brokers!$B$9:$R$66,17,0)</f>
        <v>0</v>
      </c>
      <c r="K39" s="17">
        <f>VLOOKUP(B39,[1]Brokers!$B$9:$T$66,19,0)</f>
        <v>0</v>
      </c>
      <c r="L39" s="18">
        <f t="shared" si="1"/>
        <v>17097274</v>
      </c>
      <c r="M39" s="19">
        <f>VLOOKUP(B39,[2]Sheet9!$B$9:$AB$66,27,0)</f>
        <v>306677192.20999998</v>
      </c>
      <c r="N39" s="20">
        <f>M39/$M$74</f>
        <v>3.6596065658519764E-4</v>
      </c>
      <c r="O39" s="19"/>
    </row>
    <row r="40" spans="1:15" x14ac:dyDescent="0.2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VLOOKUP(B40,[1]Brokers!$B$9:$Z$71,7,0)</f>
        <v>34804475.5</v>
      </c>
      <c r="H40" s="17">
        <f>VLOOKUP(B40,[1]Brokers!$B$9:$AB$66,24,0)</f>
        <v>0</v>
      </c>
      <c r="I40" s="17">
        <f>VLOOKUP(B40,[1]Brokers!$B$9:$M$66,12,0)</f>
        <v>0</v>
      </c>
      <c r="J40" s="17">
        <f>VLOOKUP(B40,[1]Brokers!$B$9:$R$66,17,0)</f>
        <v>0</v>
      </c>
      <c r="K40" s="17">
        <f>VLOOKUP(B40,[1]Brokers!$B$9:$T$66,19,0)</f>
        <v>0</v>
      </c>
      <c r="L40" s="18">
        <f t="shared" si="1"/>
        <v>34804475.5</v>
      </c>
      <c r="M40" s="19">
        <f>VLOOKUP(B40,[2]Sheet9!$B$9:$AB$66,27,0)</f>
        <v>265273049.90000001</v>
      </c>
      <c r="N40" s="20">
        <f>M40/$M$74</f>
        <v>3.1655272052081993E-4</v>
      </c>
      <c r="O40" s="19"/>
    </row>
    <row r="41" spans="1:15" x14ac:dyDescent="0.25">
      <c r="A41" s="12">
        <v>26</v>
      </c>
      <c r="B41" s="13" t="s">
        <v>25</v>
      </c>
      <c r="C41" s="14" t="s">
        <v>88</v>
      </c>
      <c r="D41" s="15" t="s">
        <v>2</v>
      </c>
      <c r="E41" s="16"/>
      <c r="F41" s="16"/>
      <c r="G41" s="17">
        <f>VLOOKUP(B41,[1]Brokers!$B$9:$Z$71,7,0)</f>
        <v>28307488.109999999</v>
      </c>
      <c r="H41" s="17">
        <f>VLOOKUP(B41,[1]Brokers!$B$9:$AB$66,24,0)</f>
        <v>0</v>
      </c>
      <c r="I41" s="17">
        <f>VLOOKUP(B41,[1]Brokers!$B$9:$M$66,12,0)</f>
        <v>0</v>
      </c>
      <c r="J41" s="17">
        <f>VLOOKUP(B41,[1]Brokers!$B$9:$R$66,17,0)</f>
        <v>0</v>
      </c>
      <c r="K41" s="17">
        <f>VLOOKUP(B41,[1]Brokers!$B$9:$T$66,19,0)</f>
        <v>0</v>
      </c>
      <c r="L41" s="18">
        <f t="shared" si="1"/>
        <v>28307488.109999999</v>
      </c>
      <c r="M41" s="19">
        <f>VLOOKUP(B41,[2]Sheet9!$B$9:$AB$66,27,0)</f>
        <v>246953311.00999999</v>
      </c>
      <c r="N41" s="20">
        <f>M41/$M$74</f>
        <v>2.9469161104495468E-4</v>
      </c>
      <c r="O41" s="19"/>
    </row>
    <row r="42" spans="1:15" x14ac:dyDescent="0.25">
      <c r="A42" s="12">
        <v>27</v>
      </c>
      <c r="B42" s="13" t="s">
        <v>35</v>
      </c>
      <c r="C42" s="14" t="s">
        <v>98</v>
      </c>
      <c r="D42" s="15" t="s">
        <v>2</v>
      </c>
      <c r="E42" s="16"/>
      <c r="F42" s="16"/>
      <c r="G42" s="17">
        <f>VLOOKUP(B42,[1]Brokers!$B$9:$Z$71,7,0)</f>
        <v>23437814</v>
      </c>
      <c r="H42" s="17">
        <f>VLOOKUP(B42,[1]Brokers!$B$9:$AB$66,24,0)</f>
        <v>0</v>
      </c>
      <c r="I42" s="17">
        <f>VLOOKUP(B42,[1]Brokers!$B$9:$M$66,12,0)</f>
        <v>0</v>
      </c>
      <c r="J42" s="17">
        <f>VLOOKUP(B42,[1]Brokers!$B$9:$R$66,17,0)</f>
        <v>0</v>
      </c>
      <c r="K42" s="17">
        <f>VLOOKUP(B42,[1]Brokers!$B$9:$T$66,19,0)</f>
        <v>0</v>
      </c>
      <c r="L42" s="18">
        <f t="shared" si="1"/>
        <v>23437814</v>
      </c>
      <c r="M42" s="19">
        <f>VLOOKUP(B42,[2]Sheet9!$B$9:$AB$66,27,0)</f>
        <v>234926209.34</v>
      </c>
      <c r="N42" s="20">
        <f>M42/$M$74</f>
        <v>2.8033956225954583E-4</v>
      </c>
      <c r="O42" s="19"/>
    </row>
    <row r="43" spans="1:15" x14ac:dyDescent="0.25">
      <c r="A43" s="12">
        <v>28</v>
      </c>
      <c r="B43" s="13" t="s">
        <v>38</v>
      </c>
      <c r="C43" s="14" t="s">
        <v>38</v>
      </c>
      <c r="D43" s="15" t="s">
        <v>2</v>
      </c>
      <c r="E43" s="16" t="s">
        <v>2</v>
      </c>
      <c r="F43" s="16"/>
      <c r="G43" s="17">
        <f>VLOOKUP(B43,[1]Brokers!$B$9:$Z$71,7,0)</f>
        <v>40086458.380000003</v>
      </c>
      <c r="H43" s="17">
        <f>VLOOKUP(B43,[1]Brokers!$B$9:$AB$66,24,0)</f>
        <v>0</v>
      </c>
      <c r="I43" s="17">
        <f>VLOOKUP(B43,[1]Brokers!$B$9:$M$66,12,0)</f>
        <v>0</v>
      </c>
      <c r="J43" s="17">
        <f>VLOOKUP(B43,[1]Brokers!$B$9:$R$66,17,0)</f>
        <v>0</v>
      </c>
      <c r="K43" s="17">
        <f>VLOOKUP(B43,[1]Brokers!$B$9:$T$66,19,0)</f>
        <v>0</v>
      </c>
      <c r="L43" s="18">
        <f t="shared" si="1"/>
        <v>40086458.380000003</v>
      </c>
      <c r="M43" s="19">
        <f>VLOOKUP(B43,[2]Sheet9!$B$9:$AB$66,27,0)</f>
        <v>218654049.38</v>
      </c>
      <c r="N43" s="20">
        <f>M43/$M$74</f>
        <v>2.6092184716926535E-4</v>
      </c>
      <c r="O43" s="19"/>
    </row>
    <row r="44" spans="1:15" x14ac:dyDescent="0.25">
      <c r="A44" s="12">
        <v>29</v>
      </c>
      <c r="B44" s="13" t="s">
        <v>29</v>
      </c>
      <c r="C44" s="14" t="s">
        <v>92</v>
      </c>
      <c r="D44" s="15" t="s">
        <v>2</v>
      </c>
      <c r="E44" s="16"/>
      <c r="F44" s="16"/>
      <c r="G44" s="17">
        <f>VLOOKUP(B44,[1]Brokers!$B$9:$Z$71,7,0)</f>
        <v>11798902</v>
      </c>
      <c r="H44" s="17">
        <f>VLOOKUP(B44,[1]Brokers!$B$9:$AB$66,24,0)</f>
        <v>0</v>
      </c>
      <c r="I44" s="17">
        <f>VLOOKUP(B44,[1]Brokers!$B$9:$M$66,12,0)</f>
        <v>0</v>
      </c>
      <c r="J44" s="17">
        <f>VLOOKUP(B44,[1]Brokers!$B$9:$R$66,17,0)</f>
        <v>0</v>
      </c>
      <c r="K44" s="17">
        <f>VLOOKUP(B44,[1]Brokers!$B$9:$T$66,19,0)</f>
        <v>0</v>
      </c>
      <c r="L44" s="18">
        <f t="shared" si="1"/>
        <v>11798902</v>
      </c>
      <c r="M44" s="19">
        <f>VLOOKUP(B44,[2]Sheet9!$B$9:$AB$66,27,0)</f>
        <v>168639366.37</v>
      </c>
      <c r="N44" s="20">
        <f>M44/$M$74</f>
        <v>2.0123887530774294E-4</v>
      </c>
      <c r="O44" s="19"/>
    </row>
    <row r="45" spans="1:15" x14ac:dyDescent="0.25">
      <c r="A45" s="12">
        <v>30</v>
      </c>
      <c r="B45" s="13" t="s">
        <v>30</v>
      </c>
      <c r="C45" s="14" t="s">
        <v>93</v>
      </c>
      <c r="D45" s="15" t="s">
        <v>2</v>
      </c>
      <c r="E45" s="16"/>
      <c r="F45" s="16"/>
      <c r="G45" s="17">
        <f>VLOOKUP(B45,[1]Brokers!$B$9:$Z$71,7,0)</f>
        <v>37969916.5</v>
      </c>
      <c r="H45" s="17">
        <f>VLOOKUP(B45,[1]Brokers!$B$9:$AB$66,24,0)</f>
        <v>0</v>
      </c>
      <c r="I45" s="17">
        <f>VLOOKUP(B45,[1]Brokers!$B$9:$M$66,12,0)</f>
        <v>0</v>
      </c>
      <c r="J45" s="17">
        <f>VLOOKUP(B45,[1]Brokers!$B$9:$R$66,17,0)</f>
        <v>0</v>
      </c>
      <c r="K45" s="17">
        <f>VLOOKUP(B45,[1]Brokers!$B$9:$T$66,19,0)</f>
        <v>0</v>
      </c>
      <c r="L45" s="18">
        <f>G45+H45+I45+J45+K45</f>
        <v>37969916.5</v>
      </c>
      <c r="M45" s="19">
        <f>VLOOKUP(B45,[2]Sheet9!$B$9:$AB$66,27,0)</f>
        <v>126009541.67999999</v>
      </c>
      <c r="N45" s="20">
        <f>M45/$M$74</f>
        <v>1.5036832141607481E-4</v>
      </c>
      <c r="O45" s="19"/>
    </row>
    <row r="46" spans="1:15" x14ac:dyDescent="0.25">
      <c r="A46" s="12">
        <v>31</v>
      </c>
      <c r="B46" s="13" t="s">
        <v>27</v>
      </c>
      <c r="C46" s="14" t="s">
        <v>90</v>
      </c>
      <c r="D46" s="15" t="s">
        <v>2</v>
      </c>
      <c r="E46" s="16"/>
      <c r="F46" s="16"/>
      <c r="G46" s="17">
        <f>VLOOKUP(B46,[1]Brokers!$B$9:$Z$71,7,0)</f>
        <v>0</v>
      </c>
      <c r="H46" s="17">
        <f>VLOOKUP(B46,[1]Brokers!$B$9:$AB$66,24,0)</f>
        <v>0</v>
      </c>
      <c r="I46" s="17">
        <f>VLOOKUP(B46,[1]Brokers!$B$9:$M$66,12,0)</f>
        <v>0</v>
      </c>
      <c r="J46" s="17">
        <f>VLOOKUP(B46,[1]Brokers!$B$9:$R$66,17,0)</f>
        <v>0</v>
      </c>
      <c r="K46" s="17">
        <f>VLOOKUP(B46,[1]Brokers!$B$9:$T$66,19,0)</f>
        <v>0</v>
      </c>
      <c r="L46" s="18">
        <f t="shared" si="1"/>
        <v>0</v>
      </c>
      <c r="M46" s="19">
        <f>VLOOKUP(B46,[2]Sheet9!$B$9:$AB$66,27,0)</f>
        <v>123942326</v>
      </c>
      <c r="N46" s="20">
        <f>M46/$M$74</f>
        <v>1.4790149431979051E-4</v>
      </c>
      <c r="O46" s="19"/>
    </row>
    <row r="47" spans="1:15" x14ac:dyDescent="0.25">
      <c r="A47" s="12">
        <v>32</v>
      </c>
      <c r="B47" s="13" t="s">
        <v>32</v>
      </c>
      <c r="C47" s="14" t="s">
        <v>95</v>
      </c>
      <c r="D47" s="15" t="s">
        <v>2</v>
      </c>
      <c r="E47" s="16"/>
      <c r="F47" s="16"/>
      <c r="G47" s="17">
        <f>VLOOKUP(B47,[1]Brokers!$B$9:$Z$71,7,0)</f>
        <v>1209520</v>
      </c>
      <c r="H47" s="17">
        <f>VLOOKUP(B47,[1]Brokers!$B$9:$AB$66,24,0)</f>
        <v>0</v>
      </c>
      <c r="I47" s="17">
        <f>VLOOKUP(B47,[1]Brokers!$B$9:$M$66,12,0)</f>
        <v>0</v>
      </c>
      <c r="J47" s="17">
        <f>VLOOKUP(B47,[1]Brokers!$B$9:$R$66,17,0)</f>
        <v>0</v>
      </c>
      <c r="K47" s="17">
        <f>VLOOKUP(B47,[1]Brokers!$B$9:$T$66,19,0)</f>
        <v>0</v>
      </c>
      <c r="L47" s="18">
        <f t="shared" si="1"/>
        <v>1209520</v>
      </c>
      <c r="M47" s="19">
        <f>VLOOKUP(B47,[2]Sheet9!$B$9:$AB$66,27,0)</f>
        <v>114405121.8</v>
      </c>
      <c r="N47" s="20">
        <f>M47/$M$74</f>
        <v>1.3652066261898006E-4</v>
      </c>
      <c r="O47" s="19"/>
    </row>
    <row r="48" spans="1:15" x14ac:dyDescent="0.2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VLOOKUP(B48,[1]Brokers!$B$9:$Z$71,7,0)</f>
        <v>0</v>
      </c>
      <c r="H48" s="17">
        <f>VLOOKUP(B48,[1]Brokers!$B$9:$AB$66,24,0)</f>
        <v>0</v>
      </c>
      <c r="I48" s="17">
        <f>VLOOKUP(B48,[1]Brokers!$B$9:$M$66,12,0)</f>
        <v>0</v>
      </c>
      <c r="J48" s="17">
        <f>VLOOKUP(B48,[1]Brokers!$B$9:$R$66,17,0)</f>
        <v>0</v>
      </c>
      <c r="K48" s="17">
        <f>VLOOKUP(B48,[1]Brokers!$B$9:$T$66,19,0)</f>
        <v>20250256</v>
      </c>
      <c r="L48" s="18">
        <f>G48+H48+I48+J48+K48</f>
        <v>20250256</v>
      </c>
      <c r="M48" s="19">
        <f>VLOOKUP(B48,[2]Sheet9!$B$9:$AB$66,27,0)</f>
        <v>71805850</v>
      </c>
      <c r="N48" s="20">
        <f>M48/$M$74</f>
        <v>8.5686567766226441E-5</v>
      </c>
      <c r="O48" s="19"/>
    </row>
    <row r="49" spans="1:16" x14ac:dyDescent="0.2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VLOOKUP(B49,[1]Brokers!$B$9:$Z$71,7,0)</f>
        <v>0</v>
      </c>
      <c r="H49" s="17">
        <f>VLOOKUP(B49,[1]Brokers!$B$9:$AB$66,24,0)</f>
        <v>0</v>
      </c>
      <c r="I49" s="17">
        <f>VLOOKUP(B49,[1]Brokers!$B$9:$M$66,12,0)</f>
        <v>0</v>
      </c>
      <c r="J49" s="17">
        <f>VLOOKUP(B49,[1]Brokers!$B$9:$R$66,17,0)</f>
        <v>0</v>
      </c>
      <c r="K49" s="17">
        <f>VLOOKUP(B49,[1]Brokers!$B$9:$T$66,19,0)</f>
        <v>0</v>
      </c>
      <c r="L49" s="18">
        <f t="shared" si="0"/>
        <v>0</v>
      </c>
      <c r="M49" s="19">
        <f>VLOOKUP(B49,[2]Sheet9!$B$9:$AB$66,27,0)</f>
        <v>48131000</v>
      </c>
      <c r="N49" s="20">
        <f>M49/$M$74</f>
        <v>5.743515595395424E-5</v>
      </c>
      <c r="O49" s="19"/>
    </row>
    <row r="50" spans="1:16" s="24" customFormat="1" x14ac:dyDescent="0.2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VLOOKUP(B50,[1]Brokers!$B$9:$Z$71,7,0)</f>
        <v>4625710</v>
      </c>
      <c r="H50" s="17">
        <f>VLOOKUP(B50,[1]Brokers!$B$9:$AB$66,24,0)</f>
        <v>0</v>
      </c>
      <c r="I50" s="17">
        <f>VLOOKUP(B50,[1]Brokers!$B$9:$M$66,12,0)</f>
        <v>0</v>
      </c>
      <c r="J50" s="17">
        <f>VLOOKUP(B50,[1]Brokers!$B$9:$R$66,17,0)</f>
        <v>0</v>
      </c>
      <c r="K50" s="17">
        <f>VLOOKUP(B50,[1]Brokers!$B$9:$T$66,19,0)</f>
        <v>0</v>
      </c>
      <c r="L50" s="18">
        <f t="shared" si="0"/>
        <v>4625710</v>
      </c>
      <c r="M50" s="19">
        <f>VLOOKUP(B50,[2]Sheet9!$B$9:$AB$66,27,0)</f>
        <v>42832268</v>
      </c>
      <c r="N50" s="20">
        <f>M50/$M$74</f>
        <v>5.1112131317478621E-5</v>
      </c>
      <c r="O50" s="19"/>
      <c r="P50" s="23"/>
    </row>
    <row r="51" spans="1:16" x14ac:dyDescent="0.2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VLOOKUP(B51,[1]Brokers!$B$9:$Z$71,7,0)</f>
        <v>2050720</v>
      </c>
      <c r="H51" s="17">
        <f>VLOOKUP(B51,[1]Brokers!$B$9:$AB$66,24,0)</f>
        <v>0</v>
      </c>
      <c r="I51" s="17">
        <f>VLOOKUP(B51,[1]Brokers!$B$9:$M$66,12,0)</f>
        <v>0</v>
      </c>
      <c r="J51" s="17">
        <f>VLOOKUP(B51,[1]Brokers!$B$9:$R$66,17,0)</f>
        <v>0</v>
      </c>
      <c r="K51" s="17">
        <f>VLOOKUP(B51,[1]Brokers!$B$9:$T$66,19,0)</f>
        <v>0</v>
      </c>
      <c r="L51" s="18">
        <f t="shared" si="0"/>
        <v>2050720</v>
      </c>
      <c r="M51" s="19">
        <f>VLOOKUP(B51,[2]Sheet9!$B$9:$AB$66,27,0)</f>
        <v>31691374</v>
      </c>
      <c r="N51" s="20">
        <f>M51/$M$74</f>
        <v>3.781760212929485E-5</v>
      </c>
      <c r="O51" s="19"/>
    </row>
    <row r="52" spans="1:16" x14ac:dyDescent="0.2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VLOOKUP(B52,[1]Brokers!$B$9:$Z$71,7,0)</f>
        <v>0</v>
      </c>
      <c r="H52" s="17">
        <f>VLOOKUP(B52,[1]Brokers!$B$9:$AB$66,24,0)</f>
        <v>0</v>
      </c>
      <c r="I52" s="17">
        <f>VLOOKUP(B52,[1]Brokers!$B$9:$M$66,12,0)</f>
        <v>0</v>
      </c>
      <c r="J52" s="17">
        <f>VLOOKUP(B52,[1]Brokers!$B$9:$R$66,17,0)</f>
        <v>0</v>
      </c>
      <c r="K52" s="17">
        <f>VLOOKUP(B52,[1]Brokers!$B$9:$T$66,19,0)</f>
        <v>0</v>
      </c>
      <c r="L52" s="18">
        <f t="shared" si="0"/>
        <v>0</v>
      </c>
      <c r="M52" s="19">
        <f>VLOOKUP(B52,[2]Sheet9!$B$9:$AB$66,27,0)</f>
        <v>26159358</v>
      </c>
      <c r="N52" s="20">
        <f>M52/$M$74</f>
        <v>3.1216197593761205E-5</v>
      </c>
      <c r="O52" s="19"/>
    </row>
    <row r="53" spans="1:16" x14ac:dyDescent="0.25">
      <c r="A53" s="12">
        <v>38</v>
      </c>
      <c r="B53" s="13" t="s">
        <v>39</v>
      </c>
      <c r="C53" s="14" t="s">
        <v>101</v>
      </c>
      <c r="D53" s="15" t="s">
        <v>2</v>
      </c>
      <c r="E53" s="16"/>
      <c r="F53" s="16"/>
      <c r="G53" s="17">
        <f>VLOOKUP(B53,[1]Brokers!$B$9:$Z$71,7,0)</f>
        <v>0</v>
      </c>
      <c r="H53" s="17">
        <f>VLOOKUP(B53,[1]Brokers!$B$9:$AB$66,24,0)</f>
        <v>0</v>
      </c>
      <c r="I53" s="17">
        <f>VLOOKUP(B53,[1]Brokers!$B$9:$M$66,12,0)</f>
        <v>0</v>
      </c>
      <c r="J53" s="17">
        <f>VLOOKUP(B53,[1]Brokers!$B$9:$R$66,17,0)</f>
        <v>0</v>
      </c>
      <c r="K53" s="17">
        <f>VLOOKUP(B53,[1]Brokers!$B$9:$T$66,19,0)</f>
        <v>0</v>
      </c>
      <c r="L53" s="18">
        <f>G53+H53+I53+J53+K53</f>
        <v>0</v>
      </c>
      <c r="M53" s="19">
        <f>VLOOKUP(B53,[2]Sheet9!$B$9:$AB$66,27,0)</f>
        <v>17738255.5</v>
      </c>
      <c r="N53" s="20">
        <f>M53/$M$74</f>
        <v>2.1167220107489695E-5</v>
      </c>
      <c r="O53" s="19"/>
    </row>
    <row r="54" spans="1:16" x14ac:dyDescent="0.2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VLOOKUP(B54,[1]Brokers!$B$9:$Z$71,7,0)</f>
        <v>4027030</v>
      </c>
      <c r="H54" s="17">
        <f>VLOOKUP(B54,[1]Brokers!$B$9:$AB$66,24,0)</f>
        <v>0</v>
      </c>
      <c r="I54" s="17">
        <f>VLOOKUP(B54,[1]Brokers!$B$9:$M$66,12,0)</f>
        <v>0</v>
      </c>
      <c r="J54" s="17">
        <f>VLOOKUP(B54,[1]Brokers!$B$9:$R$66,17,0)</f>
        <v>0</v>
      </c>
      <c r="K54" s="17">
        <f>VLOOKUP(B54,[1]Brokers!$B$9:$T$66,19,0)</f>
        <v>0</v>
      </c>
      <c r="L54" s="18">
        <f>G54+H54+I54+J54+K54</f>
        <v>4027030</v>
      </c>
      <c r="M54" s="19">
        <f>VLOOKUP(B54,[2]Sheet9!$B$9:$AB$66,27,0)</f>
        <v>16479806.800000001</v>
      </c>
      <c r="N54" s="20">
        <f>M54/$M$74</f>
        <v>1.9665501935323087E-5</v>
      </c>
      <c r="O54" s="19"/>
    </row>
    <row r="55" spans="1:16" x14ac:dyDescent="0.25">
      <c r="A55" s="12">
        <v>40</v>
      </c>
      <c r="B55" s="13" t="s">
        <v>40</v>
      </c>
      <c r="C55" s="14" t="s">
        <v>102</v>
      </c>
      <c r="D55" s="15" t="s">
        <v>2</v>
      </c>
      <c r="E55" s="16"/>
      <c r="F55" s="16"/>
      <c r="G55" s="17">
        <f>VLOOKUP(B55,[1]Brokers!$B$9:$Z$71,7,0)</f>
        <v>4226556</v>
      </c>
      <c r="H55" s="17">
        <f>VLOOKUP(B55,[1]Brokers!$B$9:$AB$66,24,0)</f>
        <v>0</v>
      </c>
      <c r="I55" s="17">
        <f>VLOOKUP(B55,[1]Brokers!$B$9:$M$66,12,0)</f>
        <v>0</v>
      </c>
      <c r="J55" s="17">
        <f>VLOOKUP(B55,[1]Brokers!$B$9:$R$66,17,0)</f>
        <v>0</v>
      </c>
      <c r="K55" s="17">
        <f>VLOOKUP(B55,[1]Brokers!$B$9:$T$66,19,0)</f>
        <v>0</v>
      </c>
      <c r="L55" s="18">
        <f>G55+H55+I55+J55+K55</f>
        <v>4226556</v>
      </c>
      <c r="M55" s="19">
        <f>VLOOKUP(B55,[2]Sheet9!$B$9:$AB$66,27,0)</f>
        <v>12994136</v>
      </c>
      <c r="N55" s="20">
        <f>M55/$M$74</f>
        <v>1.5506019564249469E-5</v>
      </c>
      <c r="O55" s="19"/>
    </row>
    <row r="56" spans="1:16" x14ac:dyDescent="0.25">
      <c r="A56" s="12">
        <v>41</v>
      </c>
      <c r="B56" s="13" t="s">
        <v>44</v>
      </c>
      <c r="C56" s="14" t="s">
        <v>44</v>
      </c>
      <c r="D56" s="15" t="s">
        <v>2</v>
      </c>
      <c r="E56" s="16"/>
      <c r="F56" s="16"/>
      <c r="G56" s="17">
        <f>VLOOKUP(B56,[1]Brokers!$B$9:$Z$71,7,0)</f>
        <v>0</v>
      </c>
      <c r="H56" s="17">
        <f>VLOOKUP(B56,[1]Brokers!$B$9:$AB$66,24,0)</f>
        <v>0</v>
      </c>
      <c r="I56" s="17">
        <f>VLOOKUP(B56,[1]Brokers!$B$9:$M$66,12,0)</f>
        <v>0</v>
      </c>
      <c r="J56" s="17">
        <f>VLOOKUP(B56,[1]Brokers!$B$9:$R$66,17,0)</f>
        <v>0</v>
      </c>
      <c r="K56" s="17">
        <f>VLOOKUP(B56,[1]Brokers!$B$9:$T$66,19,0)</f>
        <v>0</v>
      </c>
      <c r="L56" s="18">
        <f>G56+H56+I56+J56+K56</f>
        <v>0</v>
      </c>
      <c r="M56" s="19">
        <f>VLOOKUP(B56,[2]Sheet9!$B$9:$AB$66,27,0)</f>
        <v>5444500</v>
      </c>
      <c r="N56" s="20">
        <f>M56/$M$74</f>
        <v>6.4969709042260461E-6</v>
      </c>
      <c r="O56" s="19"/>
    </row>
    <row r="57" spans="1:16" x14ac:dyDescent="0.25">
      <c r="A57" s="12">
        <v>42</v>
      </c>
      <c r="B57" s="13" t="s">
        <v>43</v>
      </c>
      <c r="C57" s="14" t="s">
        <v>105</v>
      </c>
      <c r="D57" s="15" t="s">
        <v>2</v>
      </c>
      <c r="E57" s="16" t="s">
        <v>2</v>
      </c>
      <c r="F57" s="16" t="s">
        <v>2</v>
      </c>
      <c r="G57" s="17">
        <f>VLOOKUP(B57,[1]Brokers!$B$9:$Z$71,7,0)</f>
        <v>1324330</v>
      </c>
      <c r="H57" s="17">
        <f>VLOOKUP(B57,[1]Brokers!$B$9:$AB$66,24,0)</f>
        <v>0</v>
      </c>
      <c r="I57" s="17">
        <f>VLOOKUP(B57,[1]Brokers!$B$9:$M$66,12,0)</f>
        <v>0</v>
      </c>
      <c r="J57" s="17">
        <f>VLOOKUP(B57,[1]Brokers!$B$9:$R$66,17,0)</f>
        <v>0</v>
      </c>
      <c r="K57" s="17">
        <f>VLOOKUP(B57,[1]Brokers!$B$9:$T$66,19,0)</f>
        <v>0</v>
      </c>
      <c r="L57" s="18">
        <f>G57+H57+I57+J57+K57</f>
        <v>1324330</v>
      </c>
      <c r="M57" s="19">
        <f>VLOOKUP(B57,[2]Sheet9!$B$9:$AB$66,27,0)</f>
        <v>1324330</v>
      </c>
      <c r="N57" s="20">
        <f>M57/$M$74</f>
        <v>1.5803349210384204E-6</v>
      </c>
      <c r="O57" s="19"/>
    </row>
    <row r="58" spans="1:16" x14ac:dyDescent="0.25">
      <c r="A58" s="12">
        <v>43</v>
      </c>
      <c r="B58" s="13" t="s">
        <v>42</v>
      </c>
      <c r="C58" s="14" t="s">
        <v>104</v>
      </c>
      <c r="D58" s="15" t="s">
        <v>2</v>
      </c>
      <c r="E58" s="16" t="s">
        <v>2</v>
      </c>
      <c r="F58" s="16" t="s">
        <v>2</v>
      </c>
      <c r="G58" s="17">
        <f>VLOOKUP(B58,[1]Brokers!$B$9:$Z$71,7,0)</f>
        <v>0</v>
      </c>
      <c r="H58" s="17">
        <f>VLOOKUP(B58,[1]Brokers!$B$9:$AB$66,24,0)</f>
        <v>0</v>
      </c>
      <c r="I58" s="17">
        <f>VLOOKUP(B58,[1]Brokers!$B$9:$M$66,12,0)</f>
        <v>0</v>
      </c>
      <c r="J58" s="17">
        <f>VLOOKUP(B58,[1]Brokers!$B$9:$R$66,17,0)</f>
        <v>0</v>
      </c>
      <c r="K58" s="17">
        <f>VLOOKUP(B58,[1]Brokers!$B$9:$T$66,19,0)</f>
        <v>0</v>
      </c>
      <c r="L58" s="18">
        <f t="shared" si="0"/>
        <v>0</v>
      </c>
      <c r="M58" s="19">
        <f>VLOOKUP(B58,[2]Sheet9!$B$9:$AB$66,27,0)</f>
        <v>1156040</v>
      </c>
      <c r="N58" s="20">
        <f>M58/$M$74</f>
        <v>1.3795129477677434E-6</v>
      </c>
      <c r="O58" s="19"/>
    </row>
    <row r="59" spans="1:16" x14ac:dyDescent="0.2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VLOOKUP(B59,[1]Brokers!$B$9:$Z$71,7,0)</f>
        <v>0</v>
      </c>
      <c r="H59" s="17">
        <f>VLOOKUP(B59,[1]Brokers!$B$9:$AB$66,24,0)</f>
        <v>0</v>
      </c>
      <c r="I59" s="17">
        <f>VLOOKUP(B59,[1]Brokers!$B$9:$M$66,12,0)</f>
        <v>0</v>
      </c>
      <c r="J59" s="17">
        <f>VLOOKUP(B59,[1]Brokers!$B$9:$R$66,17,0)</f>
        <v>0</v>
      </c>
      <c r="K59" s="17">
        <f>VLOOKUP(B59,[1]Brokers!$B$9:$T$66,19,0)</f>
        <v>0</v>
      </c>
      <c r="L59" s="18">
        <f t="shared" si="0"/>
        <v>0</v>
      </c>
      <c r="M59" s="19">
        <f>VLOOKUP(B59,[2]Sheet9!$B$9:$AB$66,27,0)</f>
        <v>0</v>
      </c>
      <c r="N59" s="20">
        <f>M59/$M$74</f>
        <v>0</v>
      </c>
      <c r="O59" s="19"/>
    </row>
    <row r="60" spans="1:16" x14ac:dyDescent="0.25">
      <c r="A60" s="12">
        <v>45</v>
      </c>
      <c r="B60" s="13" t="s">
        <v>47</v>
      </c>
      <c r="C60" s="14" t="s">
        <v>108</v>
      </c>
      <c r="D60" s="15" t="s">
        <v>2</v>
      </c>
      <c r="E60" s="16"/>
      <c r="F60" s="16"/>
      <c r="G60" s="17">
        <f>VLOOKUP(B60,[1]Brokers!$B$9:$Z$71,7,0)</f>
        <v>0</v>
      </c>
      <c r="H60" s="17">
        <f>VLOOKUP(B60,[1]Brokers!$B$9:$AB$66,24,0)</f>
        <v>0</v>
      </c>
      <c r="I60" s="17">
        <f>VLOOKUP(B60,[1]Brokers!$B$9:$M$66,12,0)</f>
        <v>0</v>
      </c>
      <c r="J60" s="17">
        <f>VLOOKUP(B60,[1]Brokers!$B$9:$R$66,17,0)</f>
        <v>0</v>
      </c>
      <c r="K60" s="17">
        <f>VLOOKUP(B60,[1]Brokers!$B$9:$T$66,19,0)</f>
        <v>0</v>
      </c>
      <c r="L60" s="18">
        <f t="shared" si="0"/>
        <v>0</v>
      </c>
      <c r="M60" s="19">
        <f>VLOOKUP(B60,[2]Sheet9!$B$9:$AB$66,27,0)</f>
        <v>0</v>
      </c>
      <c r="N60" s="20">
        <f>M60/$M$74</f>
        <v>0</v>
      </c>
      <c r="O60" s="19"/>
    </row>
    <row r="61" spans="1:16" x14ac:dyDescent="0.25">
      <c r="A61" s="12">
        <v>46</v>
      </c>
      <c r="B61" s="13" t="s">
        <v>49</v>
      </c>
      <c r="C61" s="14" t="s">
        <v>49</v>
      </c>
      <c r="D61" s="15" t="s">
        <v>2</v>
      </c>
      <c r="E61" s="15" t="s">
        <v>2</v>
      </c>
      <c r="F61" s="16"/>
      <c r="G61" s="17">
        <f>VLOOKUP(B61,[1]Brokers!$B$9:$Z$71,7,0)</f>
        <v>0</v>
      </c>
      <c r="H61" s="17">
        <f>VLOOKUP(B61,[1]Brokers!$B$9:$AB$66,24,0)</f>
        <v>0</v>
      </c>
      <c r="I61" s="17">
        <f>VLOOKUP(B61,[1]Brokers!$B$9:$M$66,12,0)</f>
        <v>0</v>
      </c>
      <c r="J61" s="17">
        <f>VLOOKUP(B61,[1]Brokers!$B$9:$R$66,17,0)</f>
        <v>0</v>
      </c>
      <c r="K61" s="17">
        <f>VLOOKUP(B61,[1]Brokers!$B$9:$T$66,19,0)</f>
        <v>0</v>
      </c>
      <c r="L61" s="18">
        <f t="shared" si="0"/>
        <v>0</v>
      </c>
      <c r="M61" s="19">
        <f>VLOOKUP(B61,[2]Sheet9!$B$9:$AB$66,27,0)</f>
        <v>0</v>
      </c>
      <c r="N61" s="20">
        <f>M61/$M$74</f>
        <v>0</v>
      </c>
      <c r="O61" s="19"/>
    </row>
    <row r="62" spans="1:16" x14ac:dyDescent="0.25">
      <c r="A62" s="12">
        <v>47</v>
      </c>
      <c r="B62" s="13" t="s">
        <v>50</v>
      </c>
      <c r="C62" s="14" t="s">
        <v>50</v>
      </c>
      <c r="D62" s="15" t="s">
        <v>2</v>
      </c>
      <c r="E62" s="16"/>
      <c r="F62" s="16"/>
      <c r="G62" s="17">
        <f>VLOOKUP(B62,[1]Brokers!$B$9:$Z$71,7,0)</f>
        <v>0</v>
      </c>
      <c r="H62" s="17">
        <f>VLOOKUP(B62,[1]Brokers!$B$9:$AB$66,24,0)</f>
        <v>0</v>
      </c>
      <c r="I62" s="17">
        <f>VLOOKUP(B62,[1]Brokers!$B$9:$M$66,12,0)</f>
        <v>0</v>
      </c>
      <c r="J62" s="17">
        <f>VLOOKUP(B62,[1]Brokers!$B$9:$R$66,17,0)</f>
        <v>0</v>
      </c>
      <c r="K62" s="17">
        <f>VLOOKUP(B62,[1]Brokers!$B$9:$T$66,19,0)</f>
        <v>0</v>
      </c>
      <c r="L62" s="18">
        <f t="shared" si="0"/>
        <v>0</v>
      </c>
      <c r="M62" s="19">
        <f>VLOOKUP(B62,[2]Sheet9!$B$9:$AB$66,27,0)</f>
        <v>0</v>
      </c>
      <c r="N62" s="20">
        <f>M62/$M$74</f>
        <v>0</v>
      </c>
      <c r="O62" s="19"/>
    </row>
    <row r="63" spans="1:16" x14ac:dyDescent="0.25">
      <c r="A63" s="12">
        <v>48</v>
      </c>
      <c r="B63" s="13" t="s">
        <v>52</v>
      </c>
      <c r="C63" s="14" t="s">
        <v>52</v>
      </c>
      <c r="D63" s="15" t="s">
        <v>2</v>
      </c>
      <c r="E63" s="16"/>
      <c r="F63" s="16"/>
      <c r="G63" s="17">
        <f>VLOOKUP(B63,[1]Brokers!$B$9:$Z$71,7,0)</f>
        <v>0</v>
      </c>
      <c r="H63" s="17">
        <f>VLOOKUP(B63,[1]Brokers!$B$9:$AB$66,24,0)</f>
        <v>0</v>
      </c>
      <c r="I63" s="17">
        <f>VLOOKUP(B63,[1]Brokers!$B$9:$M$66,12,0)</f>
        <v>0</v>
      </c>
      <c r="J63" s="17">
        <f>VLOOKUP(B63,[1]Brokers!$B$9:$R$66,17,0)</f>
        <v>0</v>
      </c>
      <c r="K63" s="17">
        <f>VLOOKUP(B63,[1]Brokers!$B$9:$T$66,19,0)</f>
        <v>0</v>
      </c>
      <c r="L63" s="18">
        <f t="shared" si="0"/>
        <v>0</v>
      </c>
      <c r="M63" s="19">
        <f>VLOOKUP(B63,[2]Sheet9!$B$9:$AB$66,27,0)</f>
        <v>0</v>
      </c>
      <c r="N63" s="20">
        <f>M63/$M$74</f>
        <v>0</v>
      </c>
      <c r="O63" s="19"/>
    </row>
    <row r="64" spans="1:16" x14ac:dyDescent="0.25">
      <c r="A64" s="12">
        <v>49</v>
      </c>
      <c r="B64" s="13" t="s">
        <v>55</v>
      </c>
      <c r="C64" s="14" t="s">
        <v>111</v>
      </c>
      <c r="D64" s="15" t="s">
        <v>2</v>
      </c>
      <c r="E64" s="16"/>
      <c r="F64" s="16"/>
      <c r="G64" s="17">
        <f>VLOOKUP(B64,[1]Brokers!$B$9:$Z$71,7,0)</f>
        <v>0</v>
      </c>
      <c r="H64" s="17">
        <f>VLOOKUP(B64,[1]Brokers!$B$9:$AB$66,24,0)</f>
        <v>0</v>
      </c>
      <c r="I64" s="17">
        <f>VLOOKUP(B64,[1]Brokers!$B$9:$M$66,12,0)</f>
        <v>0</v>
      </c>
      <c r="J64" s="17">
        <f>VLOOKUP(B64,[1]Brokers!$B$9:$R$66,17,0)</f>
        <v>0</v>
      </c>
      <c r="K64" s="17">
        <f>VLOOKUP(B64,[1]Brokers!$B$9:$T$66,19,0)</f>
        <v>0</v>
      </c>
      <c r="L64" s="18">
        <f>G64+H64+I64+J64+K64</f>
        <v>0</v>
      </c>
      <c r="M64" s="19">
        <f>VLOOKUP(B64,[2]Sheet9!$B$9:$AB$66,27,0)</f>
        <v>0</v>
      </c>
      <c r="N64" s="20">
        <f>M64/$M$74</f>
        <v>0</v>
      </c>
      <c r="O64" s="19"/>
    </row>
    <row r="65" spans="1:16" x14ac:dyDescent="0.25">
      <c r="A65" s="12">
        <v>50</v>
      </c>
      <c r="B65" s="13" t="s">
        <v>57</v>
      </c>
      <c r="C65" s="14" t="s">
        <v>113</v>
      </c>
      <c r="D65" s="15" t="s">
        <v>2</v>
      </c>
      <c r="E65" s="16"/>
      <c r="F65" s="16"/>
      <c r="G65" s="17">
        <f>VLOOKUP(B65,[1]Brokers!$B$9:$Z$71,7,0)</f>
        <v>0</v>
      </c>
      <c r="H65" s="17">
        <f>VLOOKUP(B65,[1]Brokers!$B$9:$AB$66,24,0)</f>
        <v>0</v>
      </c>
      <c r="I65" s="17">
        <f>VLOOKUP(B65,[1]Brokers!$B$9:$M$66,12,0)</f>
        <v>0</v>
      </c>
      <c r="J65" s="17">
        <f>VLOOKUP(B65,[1]Brokers!$B$9:$R$66,17,0)</f>
        <v>0</v>
      </c>
      <c r="K65" s="17">
        <f>VLOOKUP(B65,[1]Brokers!$B$9:$T$66,19,0)</f>
        <v>0</v>
      </c>
      <c r="L65" s="18">
        <f t="shared" si="0"/>
        <v>0</v>
      </c>
      <c r="M65" s="19">
        <f>VLOOKUP(B65,[2]Sheet9!$B$9:$AB$66,27,0)</f>
        <v>0</v>
      </c>
      <c r="N65" s="20">
        <f>M65/$M$74</f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VLOOKUP(B66,[1]Brokers!$B$9:$Z$71,7,0)</f>
        <v>0</v>
      </c>
      <c r="H66" s="17">
        <f>VLOOKUP(B66,[1]Brokers!$B$9:$AB$66,24,0)</f>
        <v>0</v>
      </c>
      <c r="I66" s="17">
        <f>VLOOKUP(B66,[1]Brokers!$B$9:$M$66,12,0)</f>
        <v>0</v>
      </c>
      <c r="J66" s="17">
        <f>VLOOKUP(B66,[1]Brokers!$B$9:$R$66,17,0)</f>
        <v>0</v>
      </c>
      <c r="K66" s="17">
        <f>VLOOKUP(B66,[1]Brokers!$B$9:$T$66,19,0)</f>
        <v>0</v>
      </c>
      <c r="L66" s="18">
        <f>G66+H66+I66+J66+K66</f>
        <v>0</v>
      </c>
      <c r="M66" s="19">
        <f>VLOOKUP(B66,[2]Sheet9!$B$9:$AB$66,27,0)</f>
        <v>0</v>
      </c>
      <c r="N66" s="20">
        <f>M66/$M$74</f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VLOOKUP(B67,[1]Brokers!$B$9:$Z$71,7,0)</f>
        <v>0</v>
      </c>
      <c r="H67" s="17">
        <f>VLOOKUP(B67,[1]Brokers!$B$9:$AB$66,24,0)</f>
        <v>0</v>
      </c>
      <c r="I67" s="17">
        <f>VLOOKUP(B67,[1]Brokers!$B$9:$M$66,12,0)</f>
        <v>0</v>
      </c>
      <c r="J67" s="17">
        <f>VLOOKUP(B67,[1]Brokers!$B$9:$R$66,17,0)</f>
        <v>0</v>
      </c>
      <c r="K67" s="17">
        <f>VLOOKUP(B67,[1]Brokers!$B$9:$T$66,19,0)</f>
        <v>0</v>
      </c>
      <c r="L67" s="18">
        <f>G67+H67+I67+J67+K67</f>
        <v>0</v>
      </c>
      <c r="M67" s="19">
        <f>VLOOKUP(B67,[2]Sheet9!$B$9:$AB$66,27,0)</f>
        <v>0</v>
      </c>
      <c r="N67" s="20">
        <f>M67/$M$74</f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VLOOKUP(B68,[1]Brokers!$B$9:$Z$71,7,0)</f>
        <v>0</v>
      </c>
      <c r="H68" s="17">
        <f>VLOOKUP(B68,[1]Brokers!$B$9:$AB$66,24,0)</f>
        <v>0</v>
      </c>
      <c r="I68" s="17">
        <f>VLOOKUP(B68,[1]Brokers!$B$9:$M$66,12,0)</f>
        <v>0</v>
      </c>
      <c r="J68" s="17">
        <f>VLOOKUP(B68,[1]Brokers!$B$9:$R$66,17,0)</f>
        <v>0</v>
      </c>
      <c r="K68" s="17">
        <f>VLOOKUP(B68,[1]Brokers!$B$9:$T$66,19,0)</f>
        <v>0</v>
      </c>
      <c r="L68" s="18">
        <f>G68+H68+I68+J68+K68</f>
        <v>0</v>
      </c>
      <c r="M68" s="19">
        <f>VLOOKUP(B68,[2]Sheet9!$B$9:$AB$66,27,0)</f>
        <v>0</v>
      </c>
      <c r="N68" s="20">
        <f>M68/$M$74</f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VLOOKUP(B69,[1]Brokers!$B$9:$Z$71,7,0)</f>
        <v>0</v>
      </c>
      <c r="H69" s="17">
        <f>VLOOKUP(B69,[1]Brokers!$B$9:$AB$66,24,0)</f>
        <v>0</v>
      </c>
      <c r="I69" s="17">
        <f>VLOOKUP(B69,[1]Brokers!$B$9:$M$66,12,0)</f>
        <v>0</v>
      </c>
      <c r="J69" s="17">
        <f>VLOOKUP(B69,[1]Brokers!$B$9:$R$66,17,0)</f>
        <v>0</v>
      </c>
      <c r="K69" s="17">
        <f>VLOOKUP(B69,[1]Brokers!$B$9:$T$66,19,0)</f>
        <v>0</v>
      </c>
      <c r="L69" s="18">
        <f>G69+H69+I69+J69+K69</f>
        <v>0</v>
      </c>
      <c r="M69" s="19">
        <f>VLOOKUP(B69,[2]Sheet9!$B$9:$AB$66,27,0)</f>
        <v>0</v>
      </c>
      <c r="N69" s="20">
        <f>M69/$M$74</f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VLOOKUP(B70,[1]Brokers!$B$9:$Z$71,7,0)</f>
        <v>0</v>
      </c>
      <c r="H70" s="17">
        <f>VLOOKUP(B70,[1]Brokers!$B$9:$AB$66,24,0)</f>
        <v>0</v>
      </c>
      <c r="I70" s="17">
        <f>VLOOKUP(B70,[1]Brokers!$B$9:$M$66,12,0)</f>
        <v>0</v>
      </c>
      <c r="J70" s="17">
        <f>VLOOKUP(B70,[1]Brokers!$B$9:$R$66,17,0)</f>
        <v>0</v>
      </c>
      <c r="K70" s="17">
        <f>VLOOKUP(B70,[1]Brokers!$B$9:$T$66,19,0)</f>
        <v>0</v>
      </c>
      <c r="L70" s="18">
        <f>G70+H70+I70+J70+K70</f>
        <v>0</v>
      </c>
      <c r="M70" s="19">
        <f>VLOOKUP(B70,[2]Sheet9!$B$9:$AB$66,27,0)</f>
        <v>0</v>
      </c>
      <c r="N70" s="20">
        <f>M70/$M$74</f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VLOOKUP(B71,[1]Brokers!$B$9:$Z$71,7,0)</f>
        <v>0</v>
      </c>
      <c r="H71" s="17">
        <f>VLOOKUP(B71,[1]Brokers!$B$9:$AB$66,24,0)</f>
        <v>0</v>
      </c>
      <c r="I71" s="17">
        <f>VLOOKUP(B71,[1]Brokers!$B$9:$M$66,12,0)</f>
        <v>0</v>
      </c>
      <c r="J71" s="17">
        <f>VLOOKUP(B71,[1]Brokers!$B$9:$R$66,17,0)</f>
        <v>0</v>
      </c>
      <c r="K71" s="17">
        <f>VLOOKUP(B71,[1]Brokers!$B$9:$T$66,19,0)</f>
        <v>0</v>
      </c>
      <c r="L71" s="18">
        <f>G71+H71+I71+J71+K71</f>
        <v>0</v>
      </c>
      <c r="M71" s="19">
        <f>VLOOKUP(B71,[2]Sheet9!$B$9:$AB$66,27,0)</f>
        <v>0</v>
      </c>
      <c r="N71" s="20">
        <f>M71/$M$74</f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VLOOKUP(B72,[1]Brokers!$B$9:$Z$71,7,0)</f>
        <v>0</v>
      </c>
      <c r="H72" s="17">
        <f>VLOOKUP(B72,[1]Brokers!$B$9:$AB$66,24,0)</f>
        <v>0</v>
      </c>
      <c r="I72" s="17">
        <f>VLOOKUP(B72,[1]Brokers!$B$9:$M$66,12,0)</f>
        <v>0</v>
      </c>
      <c r="J72" s="17">
        <f>VLOOKUP(B72,[1]Brokers!$B$9:$R$66,17,0)</f>
        <v>0</v>
      </c>
      <c r="K72" s="17">
        <f>VLOOKUP(B72,[1]Brokers!$B$9:$T$66,19,0)</f>
        <v>0</v>
      </c>
      <c r="L72" s="18">
        <f t="shared" si="0"/>
        <v>0</v>
      </c>
      <c r="M72" s="19">
        <f>VLOOKUP(B72,[2]Sheet9!$B$9:$AB$66,27,0)</f>
        <v>0</v>
      </c>
      <c r="N72" s="20">
        <f>M72/$M$74</f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VLOOKUP(B73,[1]Brokers!$B$9:$Z$71,7,0)</f>
        <v>0</v>
      </c>
      <c r="H73" s="17">
        <f>VLOOKUP(B73,[1]Brokers!$B$9:$AB$66,24,0)</f>
        <v>0</v>
      </c>
      <c r="I73" s="17">
        <f>VLOOKUP(B73,[1]Brokers!$B$9:$M$66,12,0)</f>
        <v>0</v>
      </c>
      <c r="J73" s="17">
        <f>VLOOKUP(B73,[1]Brokers!$B$9:$R$66,17,0)</f>
        <v>0</v>
      </c>
      <c r="K73" s="17">
        <f>VLOOKUP(B73,[1]Brokers!$B$9:$T$66,19,0)</f>
        <v>0</v>
      </c>
      <c r="L73" s="18">
        <f t="shared" si="0"/>
        <v>0</v>
      </c>
      <c r="M73" s="19">
        <f>VLOOKUP(B73,[2]Sheet9!$B$9:$AB$66,27,0)</f>
        <v>0</v>
      </c>
      <c r="N73" s="20">
        <f>M73/$M$74</f>
        <v>0</v>
      </c>
      <c r="O73" s="19"/>
      <c r="P73" s="25"/>
    </row>
    <row r="74" spans="1:16" ht="16.5" customHeight="1" thickBot="1" x14ac:dyDescent="0.3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>SUM(G16:G73)</f>
        <v>4089769846.3799996</v>
      </c>
      <c r="H74" s="27">
        <f>SUM(H16:H73)</f>
        <v>17585481580</v>
      </c>
      <c r="I74" s="27">
        <f>SUM(I16:I73)</f>
        <v>0</v>
      </c>
      <c r="J74" s="27">
        <f>SUM(J16:J73)</f>
        <v>2368370980</v>
      </c>
      <c r="K74" s="27">
        <f>SUM(K16:K73)</f>
        <v>66876713542</v>
      </c>
      <c r="L74" s="27">
        <f>SUM(L16:L73)</f>
        <v>90920335948.37999</v>
      </c>
      <c r="M74" s="27">
        <f>SUM(M16:M73)</f>
        <v>838005907715.94006</v>
      </c>
      <c r="N74" s="34">
        <f>SUM(N16:N73)</f>
        <v>1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1:16" ht="27.6" customHeight="1" x14ac:dyDescent="0.25">
      <c r="C77" s="54"/>
      <c r="D77" s="54"/>
      <c r="E77" s="54"/>
      <c r="F77" s="5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2017-08-04T09:03:00Z</cp:lastPrinted>
  <dcterms:created xsi:type="dcterms:W3CDTF">2017-06-09T07:51:20Z</dcterms:created>
  <dcterms:modified xsi:type="dcterms:W3CDTF">2017-10-12T01:24:10Z</dcterms:modified>
</cp:coreProperties>
</file>