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jil\2022\balance\ХК\"/>
    </mc:Choice>
  </mc:AlternateContent>
  <xr:revisionPtr revIDLastSave="0" documentId="13_ncr:1_{A32B81C7-E877-4FEC-ABE6-7E6AC212FC7D}" xr6:coauthVersionLast="45" xr6:coauthVersionMax="45" xr10:uidLastSave="{00000000-0000-0000-0000-000000000000}"/>
  <bookViews>
    <workbookView xWindow="-28920" yWindow="-120" windowWidth="29040" windowHeight="15840" xr2:uid="{6C772B41-5B44-4EC1-9A56-594DC964A87E}"/>
  </bookViews>
  <sheets>
    <sheet name="ХК" sheetId="1" r:id="rId1"/>
    <sheet name="ҮЦК" sheetId="2" r:id="rId2"/>
    <sheet name="Даатгал" sheetId="3" r:id="rId3"/>
    <sheet name="ББСБ" sheetId="4" r:id="rId4"/>
    <sheet name="Банк" sheetId="5" r:id="rId5"/>
  </sheets>
  <externalReferences>
    <externalReference r:id="rId6"/>
  </externalReferences>
  <definedNames>
    <definedName name="_xlnm._FilterDatabase" localSheetId="0" hidden="1">ХК!$A$3:$U$129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1" l="1"/>
  <c r="A143" i="1" s="1"/>
  <c r="A144" i="1" s="1"/>
  <c r="A145" i="1" s="1"/>
  <c r="A146" i="1" s="1"/>
  <c r="A147" i="1" s="1"/>
  <c r="O95" i="1"/>
  <c r="O37" i="1"/>
  <c r="O97" i="1"/>
  <c r="M104" i="1"/>
  <c r="S104" i="1" s="1"/>
  <c r="M47" i="1"/>
  <c r="S47" i="1" s="1"/>
  <c r="M97" i="1"/>
  <c r="M119" i="1"/>
  <c r="S119" i="1" s="1"/>
  <c r="M37" i="1"/>
  <c r="M95" i="1"/>
  <c r="M70" i="1"/>
  <c r="S70" i="1" s="1"/>
  <c r="M44" i="1"/>
  <c r="S44" i="1" s="1"/>
  <c r="M148" i="1"/>
  <c r="F104" i="1"/>
  <c r="F47" i="1"/>
  <c r="F97" i="1"/>
  <c r="F119" i="1"/>
  <c r="J119" i="1" s="1"/>
  <c r="T119" i="1" s="1"/>
  <c r="F37" i="1"/>
  <c r="F95" i="1"/>
  <c r="J95" i="1" s="1"/>
  <c r="T95" i="1" s="1"/>
  <c r="F70" i="1"/>
  <c r="F44" i="1"/>
  <c r="F148" i="1"/>
  <c r="F149" i="1"/>
  <c r="F150" i="1"/>
  <c r="F151" i="1"/>
  <c r="O35" i="1"/>
  <c r="I119" i="1"/>
  <c r="I37" i="1"/>
  <c r="I95" i="1"/>
  <c r="I70" i="1"/>
  <c r="I44" i="1"/>
  <c r="I148" i="1"/>
  <c r="J148" i="1"/>
  <c r="O98" i="1"/>
  <c r="N108" i="1"/>
  <c r="O108" i="1"/>
  <c r="O18" i="1"/>
  <c r="N18" i="1"/>
  <c r="I108" i="1"/>
  <c r="I98" i="1"/>
  <c r="I35" i="1"/>
  <c r="I104" i="1"/>
  <c r="J104" i="1"/>
  <c r="T104" i="1" s="1"/>
  <c r="I47" i="1"/>
  <c r="I97" i="1"/>
  <c r="S37" i="1" l="1"/>
  <c r="S97" i="1"/>
  <c r="S95" i="1"/>
  <c r="J44" i="1"/>
  <c r="T44" i="1" s="1"/>
  <c r="J70" i="1"/>
  <c r="T70" i="1" s="1"/>
  <c r="J37" i="1"/>
  <c r="T37" i="1" s="1"/>
  <c r="J97" i="1"/>
  <c r="T97" i="1" s="1"/>
  <c r="J47" i="1"/>
  <c r="T47" i="1" s="1"/>
  <c r="F88" i="1"/>
  <c r="F84" i="1"/>
  <c r="F18" i="1"/>
  <c r="F108" i="1"/>
  <c r="J108" i="1" s="1"/>
  <c r="T108" i="1" s="1"/>
  <c r="F98" i="1"/>
  <c r="J98" i="1" s="1"/>
  <c r="T98" i="1" s="1"/>
  <c r="F35" i="1"/>
  <c r="J35" i="1" s="1"/>
  <c r="T35" i="1" s="1"/>
  <c r="O40" i="1"/>
  <c r="M77" i="1"/>
  <c r="S77" i="1" s="1"/>
  <c r="M88" i="1"/>
  <c r="S88" i="1" s="1"/>
  <c r="M84" i="1"/>
  <c r="S84" i="1" s="1"/>
  <c r="M18" i="1"/>
  <c r="S18" i="1" s="1"/>
  <c r="M108" i="1"/>
  <c r="S108" i="1" s="1"/>
  <c r="M98" i="1"/>
  <c r="S98" i="1" s="1"/>
  <c r="M35" i="1"/>
  <c r="S35" i="1" s="1"/>
  <c r="M40" i="1"/>
  <c r="I40" i="1"/>
  <c r="J40" i="1" s="1"/>
  <c r="T40" i="1" s="1"/>
  <c r="I77" i="1"/>
  <c r="I88" i="1"/>
  <c r="I84" i="1"/>
  <c r="I18" i="1"/>
  <c r="F40" i="1"/>
  <c r="F77" i="1"/>
  <c r="I69" i="1"/>
  <c r="F69" i="1"/>
  <c r="J69" i="1" s="1"/>
  <c r="T69" i="1" s="1"/>
  <c r="J77" i="1" l="1"/>
  <c r="T77" i="1" s="1"/>
  <c r="S40" i="1"/>
  <c r="J18" i="1"/>
  <c r="T18" i="1" s="1"/>
  <c r="J84" i="1"/>
  <c r="T84" i="1" s="1"/>
  <c r="J88" i="1"/>
  <c r="T88" i="1" s="1"/>
  <c r="B5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</calcChain>
</file>

<file path=xl/sharedStrings.xml><?xml version="1.0" encoding="utf-8"?>
<sst xmlns="http://schemas.openxmlformats.org/spreadsheetml/2006/main" count="350" uniqueCount="193">
  <si>
    <t>БАЛАНСЫН  ҮЗҮҮЛЭЛТ 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</si>
  <si>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</si>
  <si>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</si>
  <si>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</si>
  <si>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</si>
  <si>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</si>
  <si>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</si>
  <si>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</si>
  <si>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</si>
  <si>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</si>
  <si>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</si>
  <si>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</si>
  <si>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</si>
  <si>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</si>
  <si>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</si>
  <si>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</si>
  <si>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</si>
  <si>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</si>
  <si>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</si>
  <si>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</si>
  <si>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Хувьцааны дансны үнэ /төгрөгөөр/</t>
  </si>
  <si>
    <t>Хувьцааны тоо ширхэг</t>
  </si>
  <si>
    <t>Ард даатгал</t>
  </si>
  <si>
    <t>Бодь даатгал ХХК</t>
  </si>
  <si>
    <t>BODI</t>
  </si>
  <si>
    <t>Монгол даатгал</t>
  </si>
  <si>
    <t>CHE</t>
  </si>
  <si>
    <t>MNDL</t>
  </si>
  <si>
    <t>Инвескор</t>
  </si>
  <si>
    <t>ЛЭНДМН</t>
  </si>
  <si>
    <t>Богд банк</t>
  </si>
  <si>
    <t>Ард кредит</t>
  </si>
  <si>
    <t>Тандэм инвест ББСБ</t>
  </si>
  <si>
    <t>Мандал даатгал</t>
  </si>
  <si>
    <t>Д/д</t>
  </si>
  <si>
    <t>-</t>
  </si>
  <si>
    <t>Нийт ашиг                (алдагдал)</t>
  </si>
  <si>
    <t>Тайлант үеийн цэвэр ашиг (алдагдал)</t>
  </si>
  <si>
    <t>АПУ ХК</t>
  </si>
  <si>
    <t>Таван толгой ХК</t>
  </si>
  <si>
    <t>Улаанбаатар цахилгаан түгээх сүлжээ ХК</t>
  </si>
  <si>
    <t>Хөтөлийн цемент шохой ХК</t>
  </si>
  <si>
    <t>УБ-БҮК ХК</t>
  </si>
  <si>
    <t>Материалимпекс ХК</t>
  </si>
  <si>
    <t>Түмэн шувуут ХК</t>
  </si>
  <si>
    <t>Сүү ХК</t>
  </si>
  <si>
    <t>Барилга корпораци ХК</t>
  </si>
  <si>
    <t>Техник импорт ХК</t>
  </si>
  <si>
    <t>Талх чихэр ХК</t>
  </si>
  <si>
    <t>Алтайн зам ХК</t>
  </si>
  <si>
    <t>Ремикон ХК</t>
  </si>
  <si>
    <t>Монос хүнс ХК</t>
  </si>
  <si>
    <t>Мик холдинг ХК</t>
  </si>
  <si>
    <t>Хүрд XK</t>
  </si>
  <si>
    <t>Баянгол зочид буудал ХК</t>
  </si>
  <si>
    <t>Монгол Базальт ХК</t>
  </si>
  <si>
    <t>Могойн гол ХК</t>
  </si>
  <si>
    <t>Улаанбаатар хивс ХК</t>
  </si>
  <si>
    <t>Махимпекс ХК</t>
  </si>
  <si>
    <t>Улсын их дэлгүүр ХК</t>
  </si>
  <si>
    <t>Дулаан шарын гол ХК</t>
  </si>
  <si>
    <t>Ариг гал ХК</t>
  </si>
  <si>
    <t>Атар-Өргөө ХК</t>
  </si>
  <si>
    <t>Увс хүнс ХК</t>
  </si>
  <si>
    <t>Жуулчин дюти фрий ХК</t>
  </si>
  <si>
    <t>Монгол нэхмэл ХК</t>
  </si>
  <si>
    <t>Эрчим Баян Өлгий ХК</t>
  </si>
  <si>
    <t>Шинэст ХК</t>
  </si>
  <si>
    <t>Хөвсгөл геологи ХК</t>
  </si>
  <si>
    <t>Дархан зочид буудал ХК</t>
  </si>
  <si>
    <t>Айтүүлс ХК</t>
  </si>
  <si>
    <t>Монгео ХК</t>
  </si>
  <si>
    <t>Тээвэр дархан ХК</t>
  </si>
  <si>
    <t>Дархан нэхий ХК</t>
  </si>
  <si>
    <t>Хөвсгөл хүнс ХК</t>
  </si>
  <si>
    <t>Авто зам ХК</t>
  </si>
  <si>
    <t>Завхан баялаг ХК</t>
  </si>
  <si>
    <t>Түшиг Уул ХК</t>
  </si>
  <si>
    <t>Тээвэр-Ачлал ХК</t>
  </si>
  <si>
    <t>Дорнод авто зам ХК</t>
  </si>
  <si>
    <t>Азык ХК</t>
  </si>
  <si>
    <t>Борнуур ХК</t>
  </si>
  <si>
    <t>Дархан хөвөн ХК</t>
  </si>
  <si>
    <t>Эрдэнэт авто зам ХК</t>
  </si>
  <si>
    <t>Хөх ган ХК</t>
  </si>
  <si>
    <t>Хөвсгөл ХК</t>
  </si>
  <si>
    <t>Ингэттолгой ХК</t>
  </si>
  <si>
    <t>Жуулчин говь ХК</t>
  </si>
  <si>
    <t>Мандал говь импэкс ХК</t>
  </si>
  <si>
    <t>Монголын хөгжил үндэсний нэгдэл ХК</t>
  </si>
  <si>
    <t>Мон Наб ХК</t>
  </si>
  <si>
    <t>Нэхээсгүй эдлэл ХК</t>
  </si>
  <si>
    <t>Силк нэт ХК</t>
  </si>
  <si>
    <t>Тулпар ХК</t>
  </si>
  <si>
    <t>Увс чацаргана ХК</t>
  </si>
  <si>
    <t>Монинжбар ХК</t>
  </si>
  <si>
    <t>Ачит алкабы ХК</t>
  </si>
  <si>
    <t>Монгол дизель ХК</t>
  </si>
  <si>
    <t>Люкс занаду групп ХК</t>
  </si>
  <si>
    <t>Дэвшил мандал ХК</t>
  </si>
  <si>
    <t>Хот девелопмент ХК</t>
  </si>
  <si>
    <t>Тав ХК</t>
  </si>
  <si>
    <t>Арвижих ХК</t>
  </si>
  <si>
    <t>Сэлэнгэ сүрэг ХК</t>
  </si>
  <si>
    <t>Өлзий- Дундговь ХК</t>
  </si>
  <si>
    <t>Цагаантолгой ХК</t>
  </si>
  <si>
    <t>Эрдэнэт ус, дулаан түгээх сүлжээ ХК</t>
  </si>
  <si>
    <t>Дархан хүнс ХК</t>
  </si>
  <si>
    <t>Монгол алт ХК</t>
  </si>
  <si>
    <t>Орхондалай ХК</t>
  </si>
  <si>
    <t>Эрдэнэт хүнс ХК</t>
  </si>
  <si>
    <t>Монгол керамик ХК</t>
  </si>
  <si>
    <t>Силикат ХК</t>
  </si>
  <si>
    <t>Монгол савхи ХК</t>
  </si>
  <si>
    <t>Талын гал ХК</t>
  </si>
  <si>
    <t>Налайхын дулааны станц ХК</t>
  </si>
  <si>
    <t>Жидакс ХК</t>
  </si>
  <si>
    <t>Их барилга ХК</t>
  </si>
  <si>
    <t>Дорнод худалдаа ХК</t>
  </si>
  <si>
    <t>Хөвсгөл усан зам ХК</t>
  </si>
  <si>
    <t>Баянтээг ХК</t>
  </si>
  <si>
    <t>Орхон хөгжил ХК</t>
  </si>
  <si>
    <t>Дархан гурил тэжээл ХК</t>
  </si>
  <si>
    <t>Тавилга ХК</t>
  </si>
  <si>
    <t>Тахь-ко ХК</t>
  </si>
  <si>
    <t>Хөсөг трейд ХК</t>
  </si>
  <si>
    <t>Крипто Үндэстэн ХК</t>
  </si>
  <si>
    <t>Женко тур бюро ХК</t>
  </si>
  <si>
    <t>Эрдэнэт Суврага ХК</t>
  </si>
  <si>
    <t>Монгол шевро ХК</t>
  </si>
  <si>
    <t>Төмрийн завод ХК</t>
  </si>
  <si>
    <t>Өндөрхаан ХК</t>
  </si>
  <si>
    <t>Шарын гол ХК</t>
  </si>
  <si>
    <t>Эрдэнэс сольюшинс ХК</t>
  </si>
  <si>
    <t>Фронтиер Лэнд Групп ХК</t>
  </si>
  <si>
    <t>Э-Транс ложистикс XК</t>
  </si>
  <si>
    <t>Дарханы дулааны сүлжээ ХК</t>
  </si>
  <si>
    <t>Бэрх Уул ХК</t>
  </si>
  <si>
    <t>Эм Эн Ди ХК</t>
  </si>
  <si>
    <t>Бүтээлч үйлс ХК</t>
  </si>
  <si>
    <t>Мерекс ХК</t>
  </si>
  <si>
    <t>Тэнгэрлиг медиа групп ХК</t>
  </si>
  <si>
    <t>Ногоон хөгжил үндэсний нэгдэл ХК</t>
  </si>
  <si>
    <t>Хөнгөн бетон ХК</t>
  </si>
  <si>
    <t>Адуун чулуун ХК</t>
  </si>
  <si>
    <t>Дулааны II цахилгаан станц ХК</t>
  </si>
  <si>
    <t>Даланзадгадын дулааны цахилгаан станц ХК</t>
  </si>
  <si>
    <t>Ард санхүүгийн нэгдэл ХК</t>
  </si>
  <si>
    <t>Дархан ус суваг ХК</t>
  </si>
  <si>
    <t>Хөвсгөл алтан дуулга ХК</t>
  </si>
  <si>
    <t>Монголын цахилгаан холбоо ХК</t>
  </si>
  <si>
    <t>Эрдэнэтийн дулааны цахилгаан станц ХК</t>
  </si>
  <si>
    <t>Дархан Сэлэнгийн цахилгаан түгээх сүлжээ ХК</t>
  </si>
  <si>
    <t>Монголын төмөр зам ХК</t>
  </si>
  <si>
    <t>Багануур, Зүүн өмнөд бүсийн цахилгаан түгээх сүлжээ ХК</t>
  </si>
  <si>
    <t>Дарханы дулааны цахилгаан станц ХК</t>
  </si>
  <si>
    <t>Сэнтрал Экспресс Си Вэ Эс ХК</t>
  </si>
  <si>
    <t>Шивээ овоо ХК</t>
  </si>
  <si>
    <t>Багануур ХК</t>
  </si>
  <si>
    <t>Улаанбаатар дулааны сүлжээ ХК</t>
  </si>
  <si>
    <t>Дархан төмөрлөгийн үйлдвэр ХК</t>
  </si>
  <si>
    <t>Булигаар ХК</t>
  </si>
  <si>
    <t>Эрээнцав ХК</t>
  </si>
  <si>
    <t>Говь ХК</t>
  </si>
  <si>
    <t>AIC</t>
  </si>
  <si>
    <t>Нийт ашиг (алдагдал)</t>
  </si>
  <si>
    <t>Евразиа капитал холдинг ХК</t>
  </si>
  <si>
    <t>Бидисек ХК</t>
  </si>
  <si>
    <t>Блюскай секьюритиз ХК</t>
  </si>
  <si>
    <t>Монгол секюритиес ХК</t>
  </si>
  <si>
    <t>дансны үнэ /төгрөгөөр/</t>
  </si>
  <si>
    <t xml:space="preserve"> тоо ширхэг</t>
  </si>
  <si>
    <t>2022 оны хагас жилийн санхүүгийн тайлангийн нэгтгэл</t>
  </si>
  <si>
    <t>Дансны үнэ /төгрөгөөр/</t>
  </si>
  <si>
    <t>Тоо ширхэг</t>
  </si>
  <si>
    <t>ОРЛОГЫН ТАЙЛАНГИЙН ҮЗҮҮЛЭЛТ /мянган төгрөгөөр/</t>
  </si>
  <si>
    <t>Ган хийц ХК</t>
  </si>
  <si>
    <t>Ар баянхангай ХК</t>
  </si>
  <si>
    <t>Глобал лайф технологи ХК</t>
  </si>
  <si>
    <t>Говийн өндөр ХК</t>
  </si>
  <si>
    <t>Гурил ХК</t>
  </si>
  <si>
    <t>Гутал ХК</t>
  </si>
  <si>
    <t>Хай би ойл ХК</t>
  </si>
  <si>
    <t>Хар хорин ХК</t>
  </si>
  <si>
    <t>Хар тарвагатай ХК</t>
  </si>
  <si>
    <t>Хасу мандал ХК</t>
  </si>
  <si>
    <t>Хишиг Уул</t>
  </si>
  <si>
    <t>Хорин хоёрдугаар баак ХК</t>
  </si>
  <si>
    <t>Сонсголон бармат ХК</t>
  </si>
  <si>
    <t>Сор ХК</t>
  </si>
  <si>
    <t>Стандарт ноос ХК</t>
  </si>
  <si>
    <t>Стандарт проперти групп ХК</t>
  </si>
  <si>
    <t xml:space="preserve">Жич: МХБ-д бүртгэлтэй 179 компаниас 2022 оны хагас жилийн санхүүгийн тайлангаа 88% буюу 157 ХК Сангийн яамны и-балансад шивсэнийг нэгтгэв. Эдгээр компаниас 61 компани буюу 34% нь ашигтай, 16 компани буюу 9% нь ашиг алдагдалгүй, 80 компани буюу 45% нь ашиггүй ажилласан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</si>
</sst>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Mon"/>
      <family val="2"/>
    </font>
    <font>
      <sz val="10"/>
      <color theme="1"/>
      <name val="Arial"/>
      <family val="2"/>
    </font>
    <font>
      <sz val="1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90">
    <xf numFmtId="0" fontId="0" fillId="0" borderId="0" xfId="0"/>
    <xf numFmtId="1" fontId="4" fillId="2" borderId="0" xfId="1" applyNumberFormat="1" applyFont="1" applyFill="1" applyBorder="1" applyAlignment="1">
      <alignment horizontal="center"/>
    </xf>
    <xf numFmtId="0" fontId="6" fillId="0" borderId="0" xfId="0" applyFont="1"/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6" fillId="0" borderId="0" xfId="1" applyFont="1"/>
    <xf numFmtId="165" fontId="5" fillId="2" borderId="6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6" fillId="0" borderId="6" xfId="0" applyFont="1" applyBorder="1"/>
    <xf numFmtId="164" fontId="6" fillId="0" borderId="6" xfId="1" applyNumberFormat="1" applyFont="1" applyBorder="1" applyAlignment="1">
      <alignment vertical="center"/>
    </xf>
    <xf numFmtId="4" fontId="6" fillId="0" borderId="6" xfId="0" applyNumberFormat="1" applyFont="1" applyBorder="1"/>
    <xf numFmtId="43" fontId="6" fillId="0" borderId="6" xfId="1" applyFont="1" applyBorder="1"/>
    <xf numFmtId="165" fontId="6" fillId="0" borderId="6" xfId="1" applyNumberFormat="1" applyFont="1" applyBorder="1"/>
    <xf numFmtId="0" fontId="6" fillId="0" borderId="0" xfId="0" applyFont="1" applyAlignment="1">
      <alignment horizontal="center"/>
    </xf>
    <xf numFmtId="43" fontId="7" fillId="2" borderId="6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9" fillId="0" borderId="6" xfId="0" applyFont="1" applyBorder="1"/>
    <xf numFmtId="4" fontId="6" fillId="0" borderId="0" xfId="0" applyNumberFormat="1" applyFont="1"/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43" fontId="6" fillId="0" borderId="6" xfId="1" applyFont="1" applyBorder="1" applyAlignment="1">
      <alignment horizontal="right"/>
    </xf>
    <xf numFmtId="43" fontId="10" fillId="0" borderId="0" xfId="1" applyFont="1"/>
    <xf numFmtId="43" fontId="6" fillId="0" borderId="6" xfId="1" applyFont="1" applyBorder="1" applyAlignment="1">
      <alignment vertical="center"/>
    </xf>
    <xf numFmtId="43" fontId="6" fillId="0" borderId="0" xfId="1" applyFont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6" xfId="1" applyNumberFormat="1" applyFont="1" applyBorder="1" applyAlignment="1">
      <alignment vertical="center"/>
    </xf>
    <xf numFmtId="43" fontId="6" fillId="0" borderId="0" xfId="0" applyNumberFormat="1" applyFont="1"/>
    <xf numFmtId="4" fontId="6" fillId="0" borderId="0" xfId="0" applyNumberFormat="1" applyFont="1" applyAlignment="1">
      <alignment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3" fontId="11" fillId="0" borderId="6" xfId="1" applyFont="1" applyBorder="1" applyAlignment="1">
      <alignment vertical="center"/>
    </xf>
    <xf numFmtId="165" fontId="11" fillId="0" borderId="6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165" fontId="11" fillId="0" borderId="6" xfId="1" applyNumberFormat="1" applyFont="1" applyBorder="1" applyAlignment="1">
      <alignment horizontal="center" vertical="center"/>
    </xf>
    <xf numFmtId="43" fontId="11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3" borderId="6" xfId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7" fillId="2" borderId="6" xfId="1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0" fontId="9" fillId="0" borderId="0" xfId="0" applyFont="1"/>
    <xf numFmtId="43" fontId="4" fillId="2" borderId="6" xfId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9" fillId="0" borderId="0" xfId="0" applyFont="1" applyAlignment="1"/>
    <xf numFmtId="0" fontId="6" fillId="0" borderId="0" xfId="0" applyFont="1" applyBorder="1"/>
    <xf numFmtId="43" fontId="5" fillId="2" borderId="6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6" fillId="0" borderId="8" xfId="1" applyFont="1" applyBorder="1" applyAlignment="1">
      <alignment vertical="center"/>
    </xf>
    <xf numFmtId="166" fontId="12" fillId="0" borderId="6" xfId="0" applyNumberFormat="1" applyFont="1" applyBorder="1" applyAlignment="1">
      <alignment horizontal="right" vertical="center" wrapText="1"/>
    </xf>
    <xf numFmtId="43" fontId="6" fillId="0" borderId="0" xfId="1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5" fillId="2" borderId="3" xfId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wrapText="1"/>
    </xf>
    <xf numFmtId="43" fontId="5" fillId="5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3" fontId="6" fillId="0" borderId="6" xfId="1" applyFont="1" applyFill="1" applyBorder="1" applyAlignment="1">
      <alignment vertical="center"/>
    </xf>
    <xf numFmtId="13" fontId="6" fillId="0" borderId="0" xfId="1" applyNumberFormat="1" applyFont="1"/>
    <xf numFmtId="49" fontId="8" fillId="0" borderId="0" xfId="1" applyNumberFormat="1" applyFont="1" applyAlignment="1">
      <alignment horizontal="center" vertical="center" wrapText="1"/>
    </xf>
    <xf numFmtId="49" fontId="8" fillId="0" borderId="0" xfId="1" applyNumberFormat="1" applyFont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6" fontId="9" fillId="0" borderId="6" xfId="3" applyNumberFormat="1" applyFont="1" applyBorder="1" applyAlignment="1">
      <alignment horizontal="right" vertical="center" wrapText="1"/>
    </xf>
    <xf numFmtId="166" fontId="9" fillId="0" borderId="6" xfId="3" applyNumberFormat="1" applyFont="1" applyBorder="1" applyAlignment="1">
      <alignment horizontal="left" vertical="center" wrapText="1"/>
    </xf>
    <xf numFmtId="166" fontId="12" fillId="0" borderId="6" xfId="3" applyNumberFormat="1" applyFont="1" applyBorder="1" applyAlignment="1">
      <alignment horizontal="right" vertical="center" wrapText="1"/>
    </xf>
    <xf numFmtId="43" fontId="6" fillId="0" borderId="6" xfId="0" applyNumberFormat="1" applyFont="1" applyBorder="1"/>
  </cellXfs>
  <cellStyles count="4">
    <cellStyle name="Comma" xfId="1" builtinId="3"/>
    <cellStyle name="Normal" xfId="0" builtinId="0"/>
    <cellStyle name="Normal 2" xfId="3" xr:uid="{8F77ADE0-8DAF-4077-A5CC-EBB30FC1D431}"/>
    <cellStyle name="Normal 4" xfId="2" xr:uid="{B2FA3CB4-9479-49C4-B4B1-C85BC6F0F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jil/2022/Copy%20of%20company%20e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сургалт"/>
      <sheetName val="Sheet1"/>
      <sheetName val="Sheet2"/>
      <sheetName val="Ирүүлээгүй"/>
    </sheetNames>
    <sheetDataSet>
      <sheetData sheetId="0">
        <row r="2">
          <cell r="C2">
            <v>90</v>
          </cell>
          <cell r="D2" t="str">
            <v>APU</v>
          </cell>
          <cell r="E2" t="str">
            <v>АПУ ХК</v>
          </cell>
        </row>
        <row r="3">
          <cell r="C3">
            <v>548</v>
          </cell>
          <cell r="D3" t="str">
            <v>AIC</v>
          </cell>
          <cell r="E3" t="str">
            <v>Ард Даатгал ХК</v>
          </cell>
        </row>
        <row r="4">
          <cell r="C4">
            <v>550</v>
          </cell>
          <cell r="D4" t="str">
            <v>ADB</v>
          </cell>
          <cell r="E4" t="str">
            <v>Ард кредит ББСБ ХК</v>
          </cell>
        </row>
        <row r="5">
          <cell r="C5">
            <v>326</v>
          </cell>
          <cell r="D5" t="str">
            <v>AARD</v>
          </cell>
          <cell r="E5" t="str">
            <v>Ард санхүүгийн нэгдэл ХК</v>
          </cell>
        </row>
        <row r="6">
          <cell r="C6">
            <v>13</v>
          </cell>
          <cell r="D6" t="str">
            <v>BNG</v>
          </cell>
          <cell r="E6" t="str">
            <v>Баянгол зочид буудал ХК</v>
          </cell>
        </row>
        <row r="7">
          <cell r="C7">
            <v>522</v>
          </cell>
          <cell r="D7" t="str">
            <v>BDS</v>
          </cell>
          <cell r="E7" t="str">
            <v>Би ди сек ХК</v>
          </cell>
        </row>
        <row r="8">
          <cell r="C8">
            <v>558</v>
          </cell>
          <cell r="D8" t="str">
            <v>BOGD</v>
          </cell>
          <cell r="E8" t="str">
            <v>Богд Банк ХК</v>
          </cell>
        </row>
        <row r="9">
          <cell r="C9">
            <v>554</v>
          </cell>
          <cell r="D9" t="str">
            <v>BODI</v>
          </cell>
          <cell r="E9" t="str">
            <v>Бодь Даатгал ХК</v>
          </cell>
        </row>
        <row r="10">
          <cell r="C10">
            <v>354</v>
          </cell>
          <cell r="D10" t="str">
            <v>GOV</v>
          </cell>
          <cell r="E10" t="str">
            <v>Говь ХК</v>
          </cell>
        </row>
        <row r="11">
          <cell r="C11">
            <v>71</v>
          </cell>
          <cell r="D11" t="str">
            <v>NEH</v>
          </cell>
          <cell r="E11" t="str">
            <v>Дархан нэхий ХК</v>
          </cell>
        </row>
        <row r="12">
          <cell r="C12">
            <v>553</v>
          </cell>
          <cell r="D12" t="str">
            <v>INV</v>
          </cell>
          <cell r="E12" t="str">
            <v>Инвескор ББСБ ХК</v>
          </cell>
        </row>
        <row r="13">
          <cell r="C13">
            <v>545</v>
          </cell>
          <cell r="D13" t="str">
            <v>LEND</v>
          </cell>
          <cell r="E13" t="str">
            <v>ЛэндМН ББСБ ХК</v>
          </cell>
        </row>
        <row r="14">
          <cell r="C14">
            <v>547</v>
          </cell>
          <cell r="D14" t="str">
            <v>MNDL</v>
          </cell>
          <cell r="E14" t="str">
            <v>Мандал Даатгал ХК</v>
          </cell>
        </row>
        <row r="15">
          <cell r="C15">
            <v>208</v>
          </cell>
          <cell r="D15" t="str">
            <v>MMX</v>
          </cell>
          <cell r="E15" t="str">
            <v>Махимпекс ХК</v>
          </cell>
        </row>
        <row r="16">
          <cell r="C16">
            <v>542</v>
          </cell>
          <cell r="D16" t="str">
            <v>MIK</v>
          </cell>
          <cell r="E16" t="str">
            <v>Мик холдинг ХК</v>
          </cell>
        </row>
        <row r="17">
          <cell r="C17">
            <v>541</v>
          </cell>
          <cell r="D17" t="str">
            <v>MNP</v>
          </cell>
          <cell r="E17" t="str">
            <v>Монгол шуудан ХК</v>
          </cell>
        </row>
        <row r="18">
          <cell r="C18">
            <v>551</v>
          </cell>
          <cell r="D18" t="str">
            <v>MFC</v>
          </cell>
          <cell r="E18" t="str">
            <v>Монос хүнс ХК</v>
          </cell>
        </row>
        <row r="19">
          <cell r="C19">
            <v>135</v>
          </cell>
          <cell r="D19" t="str">
            <v>SUU</v>
          </cell>
          <cell r="E19" t="str">
            <v>Сүү ХК</v>
          </cell>
        </row>
        <row r="20">
          <cell r="C20">
            <v>458</v>
          </cell>
          <cell r="D20" t="str">
            <v>TTL</v>
          </cell>
          <cell r="E20" t="str">
            <v>Таван толгой ХК</v>
          </cell>
        </row>
        <row r="21">
          <cell r="C21">
            <v>22</v>
          </cell>
          <cell r="D21" t="str">
            <v>TCK</v>
          </cell>
          <cell r="E21" t="str">
            <v>Талх чихэр ХК</v>
          </cell>
        </row>
        <row r="22">
          <cell r="C22">
            <v>549</v>
          </cell>
          <cell r="D22" t="str">
            <v>TUM</v>
          </cell>
          <cell r="E22" t="str">
            <v>Түмэн шувуут ХК</v>
          </cell>
        </row>
        <row r="23">
          <cell r="C23">
            <v>402</v>
          </cell>
          <cell r="D23" t="str">
            <v>ADU</v>
          </cell>
          <cell r="E23" t="str">
            <v>Хөвсгөл алтан дуулга ХК</v>
          </cell>
        </row>
        <row r="24">
          <cell r="C24">
            <v>461</v>
          </cell>
          <cell r="D24" t="str">
            <v>ADL</v>
          </cell>
          <cell r="E24" t="str">
            <v>Адуун чулуун ХК</v>
          </cell>
        </row>
        <row r="25">
          <cell r="C25">
            <v>543</v>
          </cell>
          <cell r="D25" t="str">
            <v>ITLS</v>
          </cell>
          <cell r="E25" t="str">
            <v>Айтүүлс ХК</v>
          </cell>
        </row>
        <row r="26">
          <cell r="C26">
            <v>191</v>
          </cell>
          <cell r="D26" t="str">
            <v>EER</v>
          </cell>
          <cell r="E26" t="str">
            <v>Ариг гал ХК</v>
          </cell>
        </row>
        <row r="27">
          <cell r="C27">
            <v>17</v>
          </cell>
          <cell r="D27" t="str">
            <v>ATR</v>
          </cell>
          <cell r="E27" t="str">
            <v>Атар-Өргөө ХК</v>
          </cell>
        </row>
        <row r="28">
          <cell r="C28">
            <v>396</v>
          </cell>
          <cell r="D28" t="str">
            <v>BAN</v>
          </cell>
          <cell r="E28" t="str">
            <v>Багануур ХК</v>
          </cell>
        </row>
        <row r="29">
          <cell r="C29">
            <v>445</v>
          </cell>
          <cell r="D29" t="str">
            <v>BTG</v>
          </cell>
          <cell r="E29" t="str">
            <v>Баянтээг ХК</v>
          </cell>
        </row>
        <row r="30">
          <cell r="C30">
            <v>492</v>
          </cell>
          <cell r="D30" t="str">
            <v>BEU</v>
          </cell>
          <cell r="E30" t="str">
            <v>Бэрх Уул ХК</v>
          </cell>
        </row>
        <row r="31">
          <cell r="C31">
            <v>234</v>
          </cell>
          <cell r="D31" t="str">
            <v>GHC</v>
          </cell>
          <cell r="E31" t="str">
            <v>Ган хийц ХК</v>
          </cell>
        </row>
        <row r="32">
          <cell r="C32">
            <v>528</v>
          </cell>
          <cell r="D32" t="str">
            <v>HRM</v>
          </cell>
          <cell r="E32" t="str">
            <v>Гермес центр ХК</v>
          </cell>
        </row>
        <row r="33">
          <cell r="C33">
            <v>88</v>
          </cell>
          <cell r="D33" t="str">
            <v>GTL</v>
          </cell>
          <cell r="E33" t="str">
            <v>Гутал ХК</v>
          </cell>
        </row>
        <row r="34">
          <cell r="C34">
            <v>366</v>
          </cell>
          <cell r="D34" t="str">
            <v>DZG</v>
          </cell>
          <cell r="E34" t="str">
            <v>Дархан зочид буудал ХК</v>
          </cell>
        </row>
        <row r="35">
          <cell r="C35">
            <v>380</v>
          </cell>
          <cell r="D35" t="str">
            <v>DHU</v>
          </cell>
          <cell r="E35" t="str">
            <v>Дархан хүнс ХК</v>
          </cell>
        </row>
        <row r="36">
          <cell r="C36">
            <v>521</v>
          </cell>
          <cell r="D36" t="str">
            <v>JTB</v>
          </cell>
          <cell r="E36" t="str">
            <v>Женко тур бюро ХК</v>
          </cell>
        </row>
        <row r="37">
          <cell r="C37">
            <v>34</v>
          </cell>
          <cell r="D37" t="str">
            <v>SUL</v>
          </cell>
          <cell r="E37" t="str">
            <v>Жуулчин дюти фрий ХК</v>
          </cell>
        </row>
        <row r="38">
          <cell r="C38">
            <v>379</v>
          </cell>
          <cell r="D38" t="str">
            <v>MIE</v>
          </cell>
          <cell r="E38" t="str">
            <v>Материалимпекс ХК</v>
          </cell>
        </row>
        <row r="39">
          <cell r="C39">
            <v>444</v>
          </cell>
          <cell r="D39" t="str">
            <v>BDL</v>
          </cell>
          <cell r="E39" t="str">
            <v>Могойн гол ХК</v>
          </cell>
        </row>
        <row r="40">
          <cell r="C40">
            <v>544</v>
          </cell>
          <cell r="D40" t="str">
            <v>MBW</v>
          </cell>
          <cell r="E40" t="str">
            <v>Монгол Базальт ХК</v>
          </cell>
        </row>
        <row r="41">
          <cell r="C41">
            <v>162</v>
          </cell>
          <cell r="D41" t="str">
            <v>MDIC</v>
          </cell>
          <cell r="E41" t="str">
            <v>Монгол даатгал ХК</v>
          </cell>
        </row>
        <row r="42">
          <cell r="C42">
            <v>9</v>
          </cell>
          <cell r="D42" t="str">
            <v>MNH</v>
          </cell>
          <cell r="E42" t="str">
            <v>Монгол нэхмэл ХК</v>
          </cell>
        </row>
        <row r="43">
          <cell r="C43">
            <v>2</v>
          </cell>
          <cell r="D43" t="str">
            <v>UYN</v>
          </cell>
          <cell r="E43" t="str">
            <v>Монгол савхи ХК</v>
          </cell>
        </row>
        <row r="44">
          <cell r="C44">
            <v>236</v>
          </cell>
          <cell r="D44" t="str">
            <v>MVO</v>
          </cell>
          <cell r="E44" t="str">
            <v>Монгол шевро ХК</v>
          </cell>
        </row>
        <row r="45">
          <cell r="C45">
            <v>517</v>
          </cell>
          <cell r="D45" t="str">
            <v>MSH</v>
          </cell>
          <cell r="E45" t="str">
            <v>Монгол шилтгээн ХК</v>
          </cell>
        </row>
        <row r="46">
          <cell r="C46">
            <v>209</v>
          </cell>
          <cell r="D46" t="str">
            <v>MCH</v>
          </cell>
          <cell r="E46" t="str">
            <v>Монголын цахилгаан холбоо ХК</v>
          </cell>
        </row>
        <row r="47">
          <cell r="C47">
            <v>25</v>
          </cell>
          <cell r="D47" t="str">
            <v>MIB</v>
          </cell>
          <cell r="E47" t="str">
            <v>Монинжбар ХК</v>
          </cell>
        </row>
        <row r="48">
          <cell r="C48">
            <v>67</v>
          </cell>
          <cell r="D48" t="str">
            <v>NXE</v>
          </cell>
          <cell r="E48" t="str">
            <v>Нэхээсгүй эдлэл ХК</v>
          </cell>
        </row>
        <row r="49">
          <cell r="C49">
            <v>530</v>
          </cell>
          <cell r="D49" t="str">
            <v>RMC</v>
          </cell>
          <cell r="E49" t="str">
            <v>Ремикон ХК</v>
          </cell>
        </row>
        <row r="50">
          <cell r="C50">
            <v>438</v>
          </cell>
          <cell r="D50" t="str">
            <v>VIK</v>
          </cell>
          <cell r="E50" t="str">
            <v>Тандэм инвэст ББСБ ХК</v>
          </cell>
        </row>
        <row r="51">
          <cell r="C51">
            <v>44</v>
          </cell>
          <cell r="D51" t="str">
            <v>TAH</v>
          </cell>
          <cell r="E51" t="str">
            <v>Тахь-ко ХК</v>
          </cell>
        </row>
        <row r="52">
          <cell r="C52">
            <v>441</v>
          </cell>
          <cell r="D52" t="str">
            <v>TEX</v>
          </cell>
          <cell r="E52" t="str">
            <v>Техник импорт ХК</v>
          </cell>
        </row>
        <row r="53">
          <cell r="C53">
            <v>217</v>
          </cell>
          <cell r="D53" t="str">
            <v>TEE</v>
          </cell>
          <cell r="E53" t="str">
            <v>Тээвэр дархан ХК</v>
          </cell>
        </row>
        <row r="54">
          <cell r="C54">
            <v>195</v>
          </cell>
          <cell r="D54" t="str">
            <v>BUK</v>
          </cell>
          <cell r="E54" t="str">
            <v>УБ-БҮК ХК</v>
          </cell>
        </row>
        <row r="55">
          <cell r="C55">
            <v>7</v>
          </cell>
          <cell r="D55" t="str">
            <v>UBH</v>
          </cell>
          <cell r="E55" t="str">
            <v>Улаанбаатар хивс ХК</v>
          </cell>
        </row>
        <row r="56">
          <cell r="C56">
            <v>484</v>
          </cell>
          <cell r="D56" t="str">
            <v>UID</v>
          </cell>
          <cell r="E56" t="str">
            <v>Улсын их дэлгүүр ХК</v>
          </cell>
        </row>
        <row r="57">
          <cell r="C57">
            <v>524</v>
          </cell>
          <cell r="D57" t="str">
            <v>MDR</v>
          </cell>
          <cell r="E57" t="str">
            <v>Фронтиер Лэнд Групп ХК</v>
          </cell>
        </row>
        <row r="58">
          <cell r="C58">
            <v>525</v>
          </cell>
          <cell r="D58" t="str">
            <v>HBO</v>
          </cell>
          <cell r="E58" t="str">
            <v>Хай би ойл ХК</v>
          </cell>
        </row>
        <row r="59">
          <cell r="C59">
            <v>378</v>
          </cell>
          <cell r="D59" t="str">
            <v>HSR</v>
          </cell>
          <cell r="E59" t="str">
            <v>Хасу-Мандал ХК</v>
          </cell>
        </row>
        <row r="60">
          <cell r="C60">
            <v>309</v>
          </cell>
          <cell r="D60" t="str">
            <v>SHG</v>
          </cell>
          <cell r="E60" t="str">
            <v>Шарын гол ХК</v>
          </cell>
        </row>
        <row r="61">
          <cell r="C61">
            <v>460</v>
          </cell>
          <cell r="D61" t="str">
            <v>SHV</v>
          </cell>
          <cell r="E61" t="str">
            <v>Шивээ овоо ХК</v>
          </cell>
        </row>
        <row r="62">
          <cell r="C62">
            <v>537</v>
          </cell>
          <cell r="D62" t="str">
            <v>ETR</v>
          </cell>
          <cell r="E62" t="str">
            <v>Э-Транс ложистикс XК</v>
          </cell>
        </row>
        <row r="63">
          <cell r="C63">
            <v>546</v>
          </cell>
          <cell r="D63" t="str">
            <v>ERDN</v>
          </cell>
          <cell r="E63" t="str">
            <v>Эрдэнэ Ресурс Девелопмент Корпорэйшн ХК</v>
          </cell>
        </row>
        <row r="64">
          <cell r="C64">
            <v>369</v>
          </cell>
          <cell r="D64" t="str">
            <v>AAR</v>
          </cell>
          <cell r="E64" t="str">
            <v>Авто зам ХК</v>
          </cell>
        </row>
        <row r="65">
          <cell r="C65">
            <v>452</v>
          </cell>
          <cell r="D65" t="str">
            <v>AOI</v>
          </cell>
          <cell r="E65" t="str">
            <v>Авто импекс ХК</v>
          </cell>
        </row>
        <row r="66">
          <cell r="C66">
            <v>187</v>
          </cell>
          <cell r="D66" t="str">
            <v>ALD</v>
          </cell>
          <cell r="E66" t="str">
            <v>Азык ХК</v>
          </cell>
        </row>
        <row r="67">
          <cell r="C67">
            <v>119</v>
          </cell>
          <cell r="D67" t="str">
            <v>ALA</v>
          </cell>
          <cell r="E67" t="str">
            <v>Алтай нэгдэл ХК</v>
          </cell>
        </row>
        <row r="68">
          <cell r="C68">
            <v>227</v>
          </cell>
          <cell r="D68" t="str">
            <v>AZH</v>
          </cell>
          <cell r="E68" t="str">
            <v>Алтайн зам ХК</v>
          </cell>
        </row>
        <row r="69">
          <cell r="C69">
            <v>394</v>
          </cell>
          <cell r="D69" t="str">
            <v>ABH</v>
          </cell>
          <cell r="E69" t="str">
            <v>Ар баянхангай ХК</v>
          </cell>
        </row>
        <row r="70">
          <cell r="C70">
            <v>231</v>
          </cell>
          <cell r="D70" t="str">
            <v>ARJ</v>
          </cell>
          <cell r="E70" t="str">
            <v>Арвижих ХК</v>
          </cell>
        </row>
        <row r="71">
          <cell r="C71">
            <v>33</v>
          </cell>
          <cell r="D71" t="str">
            <v>CND</v>
          </cell>
          <cell r="E71" t="str">
            <v>АСБИ ХК</v>
          </cell>
        </row>
        <row r="72">
          <cell r="C72">
            <v>200</v>
          </cell>
          <cell r="D72" t="str">
            <v>NOG</v>
          </cell>
          <cell r="E72" t="str">
            <v>Ачит алкабы ХК</v>
          </cell>
        </row>
        <row r="73">
          <cell r="C73">
            <v>507</v>
          </cell>
          <cell r="D73" t="str">
            <v>BZO</v>
          </cell>
          <cell r="E73" t="str">
            <v>Багануур, Зүүн өмнөд бүсийн цахилгаан түгээх сүлжээ ХК</v>
          </cell>
        </row>
        <row r="74">
          <cell r="C74">
            <v>476</v>
          </cell>
          <cell r="D74" t="str">
            <v>BRC</v>
          </cell>
          <cell r="E74" t="str">
            <v>Барилга корпораци ХК</v>
          </cell>
        </row>
        <row r="75">
          <cell r="C75">
            <v>315</v>
          </cell>
          <cell r="D75" t="str">
            <v>BHR</v>
          </cell>
          <cell r="E75" t="str">
            <v>Бинсэ ХК</v>
          </cell>
        </row>
        <row r="76">
          <cell r="C76">
            <v>176</v>
          </cell>
          <cell r="D76" t="str">
            <v>BSKY</v>
          </cell>
          <cell r="E76" t="str">
            <v>Блюскай секьюритиз ХК</v>
          </cell>
        </row>
        <row r="77">
          <cell r="C77">
            <v>207</v>
          </cell>
          <cell r="D77" t="str">
            <v>BOR</v>
          </cell>
          <cell r="E77" t="str">
            <v>Борнуур ХК</v>
          </cell>
        </row>
        <row r="78">
          <cell r="C78">
            <v>435</v>
          </cell>
          <cell r="D78" t="str">
            <v>BHL</v>
          </cell>
          <cell r="E78" t="str">
            <v>Бөөний худалдаа ХК</v>
          </cell>
        </row>
        <row r="79">
          <cell r="C79">
            <v>69</v>
          </cell>
          <cell r="D79" t="str">
            <v>BHG</v>
          </cell>
          <cell r="E79" t="str">
            <v>Бөхөг ХК</v>
          </cell>
        </row>
        <row r="80">
          <cell r="C80">
            <v>239</v>
          </cell>
          <cell r="D80" t="str">
            <v>BLC</v>
          </cell>
          <cell r="E80" t="str">
            <v>Бүтээлч үйлс ХК</v>
          </cell>
        </row>
        <row r="81">
          <cell r="C81">
            <v>152</v>
          </cell>
          <cell r="D81" t="str">
            <v>BAJ</v>
          </cell>
          <cell r="E81" t="str">
            <v>Глобал лайф технологи ХК</v>
          </cell>
        </row>
        <row r="82">
          <cell r="C82">
            <v>125</v>
          </cell>
          <cell r="D82" t="str">
            <v>HML</v>
          </cell>
          <cell r="E82" t="str">
            <v>Глобал монголиа холдингс ХК</v>
          </cell>
        </row>
        <row r="83">
          <cell r="C83">
            <v>86</v>
          </cell>
          <cell r="D83" t="str">
            <v>JGL</v>
          </cell>
          <cell r="E83" t="str">
            <v>Говийн өндөр ХК</v>
          </cell>
        </row>
        <row r="84">
          <cell r="C84">
            <v>159</v>
          </cell>
          <cell r="D84" t="str">
            <v>GNR</v>
          </cell>
          <cell r="E84" t="str">
            <v>Гонир ХК</v>
          </cell>
        </row>
        <row r="85">
          <cell r="C85">
            <v>263</v>
          </cell>
          <cell r="D85" t="str">
            <v>GTJ</v>
          </cell>
          <cell r="E85" t="str">
            <v>Гурил тэжээл Булган ХК</v>
          </cell>
        </row>
        <row r="86">
          <cell r="C86">
            <v>96</v>
          </cell>
          <cell r="D86" t="str">
            <v>GUR</v>
          </cell>
          <cell r="E86" t="str">
            <v>Гурил ХК</v>
          </cell>
        </row>
        <row r="87">
          <cell r="C87">
            <v>513</v>
          </cell>
          <cell r="D87" t="str">
            <v>DZS</v>
          </cell>
          <cell r="E87" t="str">
            <v>Даланзадгадын дулааны цахилгаан станц ХК</v>
          </cell>
        </row>
        <row r="88">
          <cell r="C88">
            <v>252</v>
          </cell>
          <cell r="D88" t="str">
            <v>DAR</v>
          </cell>
          <cell r="E88" t="str">
            <v>Дархан гурил тэжээл ХК</v>
          </cell>
        </row>
        <row r="89">
          <cell r="C89">
            <v>508</v>
          </cell>
          <cell r="D89" t="str">
            <v>DSS</v>
          </cell>
          <cell r="E89" t="str">
            <v>Дархан Сэлэнгийн цахилгаан түгээх сүлжээ ХК</v>
          </cell>
        </row>
        <row r="90">
          <cell r="C90">
            <v>526</v>
          </cell>
          <cell r="D90" t="str">
            <v>DTU</v>
          </cell>
          <cell r="E90" t="str">
            <v>Дархан төмөрлөгийн үйлдвэр ХК</v>
          </cell>
        </row>
        <row r="91">
          <cell r="C91">
            <v>505</v>
          </cell>
          <cell r="D91" t="str">
            <v>DUS</v>
          </cell>
          <cell r="E91" t="str">
            <v>Дархан ус суваг ХК</v>
          </cell>
        </row>
        <row r="92">
          <cell r="C92">
            <v>254</v>
          </cell>
          <cell r="D92" t="str">
            <v>DAH</v>
          </cell>
          <cell r="E92" t="str">
            <v>Дархан хөвөн ХК</v>
          </cell>
        </row>
        <row r="93">
          <cell r="C93">
            <v>498</v>
          </cell>
          <cell r="D93" t="str">
            <v>DDS</v>
          </cell>
          <cell r="E93" t="str">
            <v>Дарханы дулааны сүлжээ ХК</v>
          </cell>
        </row>
        <row r="94">
          <cell r="C94">
            <v>496</v>
          </cell>
          <cell r="D94" t="str">
            <v>DAS</v>
          </cell>
          <cell r="E94" t="str">
            <v>Дарханы дулааны цахилгаан станц ХК</v>
          </cell>
        </row>
        <row r="95">
          <cell r="C95">
            <v>523</v>
          </cell>
          <cell r="D95" t="str">
            <v>DAZ</v>
          </cell>
          <cell r="E95" t="str">
            <v>Дорнод авто зам ХК</v>
          </cell>
        </row>
        <row r="96">
          <cell r="C96">
            <v>311</v>
          </cell>
          <cell r="D96" t="str">
            <v>DES</v>
          </cell>
          <cell r="E96" t="str">
            <v>Дорнод худалдаа ХК</v>
          </cell>
        </row>
        <row r="97">
          <cell r="C97">
            <v>519</v>
          </cell>
          <cell r="D97" t="str">
            <v>DSH</v>
          </cell>
          <cell r="E97" t="str">
            <v>Дулаан шарын гол ХК</v>
          </cell>
        </row>
        <row r="98">
          <cell r="C98">
            <v>502</v>
          </cell>
          <cell r="D98" t="str">
            <v>DKS</v>
          </cell>
          <cell r="E98" t="str">
            <v>Дулааны II цахилгаан станц ХК</v>
          </cell>
        </row>
        <row r="99">
          <cell r="C99">
            <v>504</v>
          </cell>
          <cell r="D99" t="str">
            <v>DGS</v>
          </cell>
          <cell r="E99" t="str">
            <v>Дулааны III цахилгаан станц ХК</v>
          </cell>
        </row>
        <row r="100">
          <cell r="C100">
            <v>514</v>
          </cell>
          <cell r="D100" t="str">
            <v>DSD</v>
          </cell>
          <cell r="E100" t="str">
            <v>Дулааны цахилгаан станц-4 ХК</v>
          </cell>
        </row>
        <row r="101">
          <cell r="C101">
            <v>300</v>
          </cell>
          <cell r="D101" t="str">
            <v>DMA</v>
          </cell>
          <cell r="E101" t="str">
            <v>Дэвшил мандал ХК</v>
          </cell>
        </row>
        <row r="102">
          <cell r="C102">
            <v>246</v>
          </cell>
          <cell r="D102" t="str">
            <v>SUN</v>
          </cell>
          <cell r="E102" t="str">
            <v>Евроазиа Капитал холдинг ХК</v>
          </cell>
        </row>
        <row r="103">
          <cell r="C103">
            <v>385</v>
          </cell>
          <cell r="D103" t="str">
            <v>SOH</v>
          </cell>
          <cell r="E103" t="str">
            <v>Жидакс ХК</v>
          </cell>
        </row>
        <row r="104">
          <cell r="C104">
            <v>61</v>
          </cell>
          <cell r="D104" t="str">
            <v>JGV</v>
          </cell>
          <cell r="E104" t="str">
            <v>Жуулчин говь ХК</v>
          </cell>
        </row>
        <row r="105">
          <cell r="C105">
            <v>204</v>
          </cell>
          <cell r="D105" t="str">
            <v>BLG</v>
          </cell>
          <cell r="E105" t="str">
            <v>Завхан баялаг ХК</v>
          </cell>
        </row>
        <row r="106">
          <cell r="C106">
            <v>329</v>
          </cell>
          <cell r="D106" t="str">
            <v>INT</v>
          </cell>
          <cell r="E106" t="str">
            <v>Ингэттолгой ХК</v>
          </cell>
        </row>
        <row r="107">
          <cell r="C107">
            <v>459</v>
          </cell>
          <cell r="D107" t="str">
            <v>IBA</v>
          </cell>
          <cell r="E107" t="str">
            <v>Их барилга ХК</v>
          </cell>
        </row>
        <row r="108">
          <cell r="C108">
            <v>308</v>
          </cell>
          <cell r="D108" t="str">
            <v>BUN</v>
          </cell>
          <cell r="E108" t="str">
            <v>Крипто Үндэстэн ХК</v>
          </cell>
        </row>
        <row r="109">
          <cell r="C109">
            <v>136</v>
          </cell>
          <cell r="D109" t="str">
            <v>BAZ</v>
          </cell>
          <cell r="E109" t="str">
            <v>Люкс занаду групп ХК</v>
          </cell>
        </row>
        <row r="110">
          <cell r="C110">
            <v>80</v>
          </cell>
          <cell r="D110" t="str">
            <v>MNG</v>
          </cell>
          <cell r="E110" t="str">
            <v>Мандал говь импэкс ХК</v>
          </cell>
        </row>
        <row r="111">
          <cell r="C111">
            <v>540</v>
          </cell>
          <cell r="D111" t="str">
            <v>MRX</v>
          </cell>
          <cell r="E111" t="str">
            <v>Мерекс ХК</v>
          </cell>
        </row>
        <row r="112">
          <cell r="C112">
            <v>471</v>
          </cell>
          <cell r="D112" t="str">
            <v>MNB</v>
          </cell>
          <cell r="E112" t="str">
            <v>Мон Наб ХК</v>
          </cell>
        </row>
        <row r="113">
          <cell r="C113">
            <v>38</v>
          </cell>
          <cell r="D113" t="str">
            <v>MBG</v>
          </cell>
          <cell r="E113" t="str">
            <v>Мон-Ит Булигаар ХК</v>
          </cell>
        </row>
        <row r="114">
          <cell r="C114">
            <v>332</v>
          </cell>
          <cell r="D114" t="str">
            <v>MOG</v>
          </cell>
          <cell r="E114" t="str">
            <v>Монгео ХК</v>
          </cell>
        </row>
        <row r="115">
          <cell r="C115">
            <v>68</v>
          </cell>
          <cell r="D115" t="str">
            <v>ERS</v>
          </cell>
          <cell r="E115" t="str">
            <v>Монгол алт ХК</v>
          </cell>
        </row>
        <row r="116">
          <cell r="C116">
            <v>290</v>
          </cell>
          <cell r="D116" t="str">
            <v>MDZ</v>
          </cell>
          <cell r="E116" t="str">
            <v>Монгол дизель ХК</v>
          </cell>
        </row>
        <row r="117">
          <cell r="C117">
            <v>40</v>
          </cell>
          <cell r="D117" t="str">
            <v>KEK</v>
          </cell>
          <cell r="E117" t="str">
            <v>Монгол керамик ХК</v>
          </cell>
        </row>
        <row r="118">
          <cell r="C118">
            <v>503</v>
          </cell>
          <cell r="D118" t="str">
            <v>MSC</v>
          </cell>
          <cell r="E118" t="str">
            <v>Монгол секюритиес ХК</v>
          </cell>
        </row>
        <row r="119">
          <cell r="C119">
            <v>536</v>
          </cell>
          <cell r="D119" t="str">
            <v>MTZ</v>
          </cell>
          <cell r="E119" t="str">
            <v>Монголын төмөр зам ХК</v>
          </cell>
        </row>
        <row r="120">
          <cell r="C120">
            <v>120</v>
          </cell>
          <cell r="D120" t="str">
            <v>HAM</v>
          </cell>
          <cell r="E120" t="str">
            <v>Монголын хөгжил үндэсний нэгдэл ХК</v>
          </cell>
        </row>
        <row r="121">
          <cell r="C121">
            <v>510</v>
          </cell>
          <cell r="D121" t="str">
            <v>HBJ</v>
          </cell>
          <cell r="E121" t="str">
            <v>Монголын хөрөнгийн бирж ХК</v>
          </cell>
        </row>
        <row r="122">
          <cell r="C122">
            <v>23</v>
          </cell>
          <cell r="D122" t="str">
            <v>MNS</v>
          </cell>
          <cell r="E122" t="str">
            <v>Монноос ХК</v>
          </cell>
        </row>
        <row r="123">
          <cell r="C123">
            <v>51</v>
          </cell>
          <cell r="D123" t="str">
            <v>MUDX</v>
          </cell>
          <cell r="E123" t="str">
            <v>МҮДИКС ХК</v>
          </cell>
        </row>
        <row r="124">
          <cell r="C124">
            <v>531</v>
          </cell>
          <cell r="D124" t="str">
            <v>NKT</v>
          </cell>
          <cell r="E124" t="str">
            <v>Нако түлш ХК</v>
          </cell>
        </row>
        <row r="125">
          <cell r="C125">
            <v>500</v>
          </cell>
          <cell r="D125" t="str">
            <v>NDS</v>
          </cell>
          <cell r="E125" t="str">
            <v>Налайхын дулааны станц ХК</v>
          </cell>
        </row>
        <row r="126">
          <cell r="C126">
            <v>201</v>
          </cell>
          <cell r="D126" t="str">
            <v>JLT</v>
          </cell>
          <cell r="E126" t="str">
            <v>Ногоон хөгжил үндэсний нэгдэл ХК</v>
          </cell>
        </row>
        <row r="127">
          <cell r="C127">
            <v>196</v>
          </cell>
          <cell r="D127" t="str">
            <v>TGS</v>
          </cell>
          <cell r="E127" t="str">
            <v>Номин хишиг ХК</v>
          </cell>
        </row>
        <row r="128">
          <cell r="C128">
            <v>527</v>
          </cell>
          <cell r="D128" t="str">
            <v>OLL</v>
          </cell>
          <cell r="E128" t="str">
            <v>Оллоо ХК</v>
          </cell>
        </row>
        <row r="129">
          <cell r="C129">
            <v>409</v>
          </cell>
          <cell r="D129" t="str">
            <v>HJL</v>
          </cell>
          <cell r="E129" t="str">
            <v>Орхон хөгжил ХК</v>
          </cell>
        </row>
        <row r="130">
          <cell r="C130">
            <v>331</v>
          </cell>
          <cell r="D130" t="str">
            <v>ORD</v>
          </cell>
          <cell r="E130" t="str">
            <v>Орхондалай ХК</v>
          </cell>
        </row>
        <row r="131">
          <cell r="C131">
            <v>98</v>
          </cell>
          <cell r="D131" t="str">
            <v>ULZ</v>
          </cell>
          <cell r="E131" t="str">
            <v>Өлзий- Дундговь ХК</v>
          </cell>
        </row>
        <row r="132">
          <cell r="C132">
            <v>389</v>
          </cell>
          <cell r="D132" t="str">
            <v>ONH</v>
          </cell>
          <cell r="E132" t="str">
            <v>Өндөрхаан ХК</v>
          </cell>
        </row>
        <row r="133">
          <cell r="C133">
            <v>317</v>
          </cell>
          <cell r="D133" t="str">
            <v>SIL</v>
          </cell>
          <cell r="E133" t="str">
            <v>Силикат ХК</v>
          </cell>
        </row>
        <row r="134">
          <cell r="C134">
            <v>148</v>
          </cell>
          <cell r="D134" t="str">
            <v>GFG</v>
          </cell>
          <cell r="E134" t="str">
            <v>Силк нэт ХК</v>
          </cell>
        </row>
        <row r="135">
          <cell r="C135">
            <v>54</v>
          </cell>
          <cell r="D135" t="str">
            <v>SSG</v>
          </cell>
          <cell r="E135" t="str">
            <v>Сонсголон бармат ХК</v>
          </cell>
        </row>
        <row r="136">
          <cell r="C136">
            <v>97</v>
          </cell>
          <cell r="D136" t="str">
            <v>SOR</v>
          </cell>
          <cell r="E136" t="str">
            <v>Сор ХК</v>
          </cell>
        </row>
        <row r="137">
          <cell r="C137">
            <v>420</v>
          </cell>
          <cell r="D137" t="str">
            <v>ALI</v>
          </cell>
          <cell r="E137" t="str">
            <v>Стандарт ноос ХК</v>
          </cell>
        </row>
        <row r="138">
          <cell r="C138">
            <v>269</v>
          </cell>
          <cell r="D138" t="str">
            <v>BBD</v>
          </cell>
          <cell r="E138" t="str">
            <v>Стандарт проперти групп ХК</v>
          </cell>
        </row>
        <row r="139">
          <cell r="C139">
            <v>414</v>
          </cell>
          <cell r="D139" t="str">
            <v>SES</v>
          </cell>
          <cell r="E139" t="str">
            <v>Сэлэнгэ сүрэг ХК</v>
          </cell>
        </row>
        <row r="140">
          <cell r="C140">
            <v>214</v>
          </cell>
          <cell r="D140" t="str">
            <v>TAV</v>
          </cell>
          <cell r="E140" t="str">
            <v>Тав ХК</v>
          </cell>
        </row>
        <row r="141">
          <cell r="C141">
            <v>41</v>
          </cell>
          <cell r="D141" t="str">
            <v>TVL</v>
          </cell>
          <cell r="E141" t="str">
            <v>Тавилга ХК</v>
          </cell>
        </row>
        <row r="142">
          <cell r="C142">
            <v>464</v>
          </cell>
          <cell r="D142" t="str">
            <v>TAL</v>
          </cell>
          <cell r="E142" t="str">
            <v>Талын гал ХК</v>
          </cell>
        </row>
        <row r="143">
          <cell r="C143">
            <v>142</v>
          </cell>
          <cell r="D143" t="str">
            <v>TMZ</v>
          </cell>
          <cell r="E143" t="str">
            <v>Төмрийн завод ХК</v>
          </cell>
        </row>
        <row r="144">
          <cell r="C144">
            <v>322</v>
          </cell>
          <cell r="D144" t="str">
            <v>TLP</v>
          </cell>
          <cell r="E144" t="str">
            <v>Тулпар ХК</v>
          </cell>
        </row>
        <row r="145">
          <cell r="C145">
            <v>386</v>
          </cell>
          <cell r="D145" t="str">
            <v>TUS</v>
          </cell>
          <cell r="E145" t="str">
            <v>Түшиг Уул ХК</v>
          </cell>
        </row>
        <row r="146">
          <cell r="C146">
            <v>408</v>
          </cell>
          <cell r="D146" t="str">
            <v>TNGR</v>
          </cell>
          <cell r="E146" t="str">
            <v>Тэнгэрлиг медиа групп ХК</v>
          </cell>
        </row>
        <row r="147">
          <cell r="C147">
            <v>188</v>
          </cell>
          <cell r="D147" t="str">
            <v>ACL</v>
          </cell>
          <cell r="E147" t="str">
            <v>Тээвэр-Ачлал ХК</v>
          </cell>
        </row>
        <row r="148">
          <cell r="C148">
            <v>94</v>
          </cell>
          <cell r="D148" t="str">
            <v>HUN</v>
          </cell>
          <cell r="E148" t="str">
            <v>Увс хүнс ХК</v>
          </cell>
        </row>
        <row r="149">
          <cell r="C149">
            <v>448</v>
          </cell>
          <cell r="D149" t="str">
            <v>CHR</v>
          </cell>
          <cell r="E149" t="str">
            <v>Увс чацаргана ХК</v>
          </cell>
        </row>
        <row r="150">
          <cell r="C150">
            <v>497</v>
          </cell>
          <cell r="D150" t="str">
            <v>UDS</v>
          </cell>
          <cell r="E150" t="str">
            <v>Улаанбаатар дулааны сүлжээ ХК</v>
          </cell>
        </row>
        <row r="151">
          <cell r="C151">
            <v>515</v>
          </cell>
          <cell r="D151" t="str">
            <v>UTS</v>
          </cell>
          <cell r="E151" t="str">
            <v>Улаанбаатар цахилгаан түгээх сүлжээ ХК</v>
          </cell>
        </row>
        <row r="152">
          <cell r="C152">
            <v>455</v>
          </cell>
          <cell r="D152" t="str">
            <v>TVT</v>
          </cell>
          <cell r="E152" t="str">
            <v>Хар тарвагатай ХК</v>
          </cell>
        </row>
        <row r="153">
          <cell r="C153">
            <v>179</v>
          </cell>
          <cell r="D153" t="str">
            <v>HHN</v>
          </cell>
          <cell r="E153" t="str">
            <v>Хархорин ХК</v>
          </cell>
        </row>
        <row r="154">
          <cell r="C154">
            <v>376</v>
          </cell>
          <cell r="D154" t="str">
            <v>HSX</v>
          </cell>
          <cell r="E154" t="str">
            <v>Хишиг уул ХК</v>
          </cell>
        </row>
        <row r="155">
          <cell r="C155">
            <v>143</v>
          </cell>
          <cell r="D155" t="str">
            <v>AHH</v>
          </cell>
          <cell r="E155" t="str">
            <v>Хорин хоёрдугаар бааз ХК</v>
          </cell>
        </row>
        <row r="156">
          <cell r="C156">
            <v>490</v>
          </cell>
          <cell r="D156" t="str">
            <v>SDT</v>
          </cell>
          <cell r="E156" t="str">
            <v>Хот девелопмент ХК</v>
          </cell>
        </row>
        <row r="157">
          <cell r="C157">
            <v>108</v>
          </cell>
          <cell r="D157" t="str">
            <v>HUV</v>
          </cell>
          <cell r="E157" t="str">
            <v>Хөвсгөл геологи ХК</v>
          </cell>
        </row>
        <row r="158">
          <cell r="C158">
            <v>373</v>
          </cell>
          <cell r="D158" t="str">
            <v>HUZ</v>
          </cell>
          <cell r="E158" t="str">
            <v>Хөвсгөл усан зам ХК</v>
          </cell>
        </row>
        <row r="159">
          <cell r="C159">
            <v>78</v>
          </cell>
          <cell r="D159" t="str">
            <v>HVL</v>
          </cell>
          <cell r="E159" t="str">
            <v>Хөвсгөл ХК</v>
          </cell>
        </row>
        <row r="160">
          <cell r="C160">
            <v>431</v>
          </cell>
          <cell r="D160" t="str">
            <v>HHS</v>
          </cell>
          <cell r="E160" t="str">
            <v>Хөвсгөл хүнс ХК</v>
          </cell>
        </row>
        <row r="161">
          <cell r="C161">
            <v>454</v>
          </cell>
          <cell r="D161" t="str">
            <v>HBT</v>
          </cell>
          <cell r="E161" t="str">
            <v>Хөнгөн бетон ХК</v>
          </cell>
        </row>
        <row r="162">
          <cell r="C162">
            <v>56</v>
          </cell>
          <cell r="D162" t="str">
            <v>HSG</v>
          </cell>
          <cell r="E162" t="str">
            <v>Хөсөг трейд ХК</v>
          </cell>
        </row>
        <row r="163">
          <cell r="C163">
            <v>518</v>
          </cell>
          <cell r="D163" t="str">
            <v>HTS</v>
          </cell>
          <cell r="E163" t="str">
            <v>Хөтөлийн цемент шохой ХК</v>
          </cell>
        </row>
        <row r="164">
          <cell r="C164">
            <v>532</v>
          </cell>
          <cell r="D164" t="str">
            <v>HGN</v>
          </cell>
          <cell r="E164" t="str">
            <v>Хөх ган ХК</v>
          </cell>
        </row>
        <row r="165">
          <cell r="C165">
            <v>65</v>
          </cell>
          <cell r="D165" t="str">
            <v>HBZ</v>
          </cell>
          <cell r="E165" t="str">
            <v>Хүннү менежмент ХК</v>
          </cell>
        </row>
        <row r="166">
          <cell r="C166">
            <v>8</v>
          </cell>
          <cell r="D166" t="str">
            <v>HRD</v>
          </cell>
          <cell r="E166" t="str">
            <v>Хүрд XK</v>
          </cell>
        </row>
        <row r="167">
          <cell r="C167">
            <v>133</v>
          </cell>
          <cell r="D167" t="str">
            <v>HRL</v>
          </cell>
          <cell r="E167" t="str">
            <v>Хэрлэн Хивс ХК</v>
          </cell>
        </row>
        <row r="168">
          <cell r="C168">
            <v>407</v>
          </cell>
          <cell r="D168" t="str">
            <v>TSA</v>
          </cell>
          <cell r="E168" t="str">
            <v>Цагаантолгой ХК</v>
          </cell>
        </row>
        <row r="169">
          <cell r="C169">
            <v>359</v>
          </cell>
          <cell r="D169" t="str">
            <v>NRS</v>
          </cell>
          <cell r="E169" t="str">
            <v>Шинэст ХК</v>
          </cell>
        </row>
        <row r="170">
          <cell r="C170">
            <v>118</v>
          </cell>
          <cell r="D170" t="str">
            <v>DLH</v>
          </cell>
          <cell r="E170" t="str">
            <v>Эм Эн Ди ХК</v>
          </cell>
        </row>
        <row r="171">
          <cell r="C171">
            <v>175</v>
          </cell>
          <cell r="D171" t="str">
            <v>AMT</v>
          </cell>
          <cell r="E171" t="str">
            <v>Эрдэнэс сольюшинс ХК</v>
          </cell>
        </row>
        <row r="172">
          <cell r="C172">
            <v>469</v>
          </cell>
          <cell r="D172" t="str">
            <v>EAZ</v>
          </cell>
          <cell r="E172" t="str">
            <v>Эрдэнэт авто зам ХК</v>
          </cell>
        </row>
        <row r="173">
          <cell r="C173">
            <v>377</v>
          </cell>
          <cell r="D173" t="str">
            <v>SVR</v>
          </cell>
          <cell r="E173" t="str">
            <v>Эрдэнэт Суврага ХК</v>
          </cell>
        </row>
        <row r="174">
          <cell r="C174">
            <v>506</v>
          </cell>
          <cell r="D174" t="str">
            <v>EUD</v>
          </cell>
          <cell r="E174" t="str">
            <v>Эрдэнэт ус, дулаан түгээх сүлжээ ХК</v>
          </cell>
        </row>
        <row r="175">
          <cell r="C175">
            <v>154</v>
          </cell>
          <cell r="D175" t="str">
            <v>TAS</v>
          </cell>
          <cell r="E175" t="str">
            <v>Эрдэнэт хүнс ХК</v>
          </cell>
        </row>
        <row r="176">
          <cell r="C176">
            <v>499</v>
          </cell>
          <cell r="D176" t="str">
            <v>EDS</v>
          </cell>
          <cell r="E176" t="str">
            <v>Эрдэнэтийн дулааны цахилгаан станц ХК</v>
          </cell>
        </row>
        <row r="177">
          <cell r="C177">
            <v>466</v>
          </cell>
          <cell r="D177" t="str">
            <v>BOE</v>
          </cell>
          <cell r="E177" t="str">
            <v>Эрчим Баян Өлгий ХК</v>
          </cell>
        </row>
        <row r="178">
          <cell r="C178">
            <v>557</v>
          </cell>
          <cell r="D178" t="str">
            <v>CUMN</v>
          </cell>
          <cell r="E178" t="str">
            <v>Сэнтрал Экспресс Си Вэ Эс ХК</v>
          </cell>
        </row>
        <row r="179">
          <cell r="C179">
            <v>425</v>
          </cell>
          <cell r="D179" t="str">
            <v>ECV</v>
          </cell>
          <cell r="E179" t="str">
            <v>"Эрээнцав" ХК</v>
          </cell>
        </row>
        <row r="180">
          <cell r="C180">
            <v>325</v>
          </cell>
          <cell r="D180" t="str">
            <v>UNS</v>
          </cell>
          <cell r="E180" t="str">
            <v>"Улаансан" ХК</v>
          </cell>
        </row>
        <row r="181">
          <cell r="C181">
            <v>561</v>
          </cell>
          <cell r="D181" t="str">
            <v>SEND</v>
          </cell>
          <cell r="E181" t="str">
            <v>"Сэндли ББСБ" ХК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0C47-E075-4B3B-B045-77CD3BE2A659}">
  <sheetPr codeName="Sheet1"/>
  <dimension ref="A1:V16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1" sqref="B161"/>
    </sheetView>
  </sheetViews>
  <sheetFormatPr defaultRowHeight="12"/>
  <cols>
    <col min="1" max="1" width="9.140625" style="15"/>
    <col min="2" max="2" width="48.140625" style="53" bestFit="1" customWidth="1"/>
    <col min="3" max="3" width="5.85546875" style="15" bestFit="1" customWidth="1"/>
    <col min="4" max="4" width="15.42578125" style="7" bestFit="1" customWidth="1"/>
    <col min="5" max="6" width="17.28515625" style="7" bestFit="1" customWidth="1"/>
    <col min="7" max="7" width="15.42578125" style="7" bestFit="1" customWidth="1"/>
    <col min="8" max="9" width="17.28515625" style="7" bestFit="1" customWidth="1"/>
    <col min="10" max="12" width="15.42578125" style="7" bestFit="1" customWidth="1"/>
    <col min="13" max="13" width="15.42578125" style="7" customWidth="1"/>
    <col min="14" max="14" width="16.28515625" style="7" customWidth="1"/>
    <col min="15" max="15" width="14.7109375" style="7" bestFit="1" customWidth="1"/>
    <col min="16" max="16" width="13.5703125" style="7" bestFit="1" customWidth="1"/>
    <col min="17" max="17" width="12.5703125" style="7" bestFit="1" customWidth="1"/>
    <col min="18" max="18" width="14.42578125" style="7" bestFit="1" customWidth="1"/>
    <col min="19" max="19" width="15" style="2" bestFit="1" customWidth="1"/>
    <col min="20" max="20" width="16" style="7" bestFit="1" customWidth="1"/>
    <col min="21" max="21" width="14.5703125" style="9" bestFit="1" customWidth="1"/>
    <col min="22" max="22" width="13.5703125" style="2" bestFit="1" customWidth="1"/>
    <col min="23" max="16384" width="9.140625" style="2"/>
  </cols>
  <sheetData>
    <row r="1" spans="1:21" ht="1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3" spans="1:21" ht="15" customHeight="1">
      <c r="A3" s="68" t="s">
        <v>34</v>
      </c>
      <c r="B3" s="70" t="s">
        <v>3</v>
      </c>
      <c r="C3" s="71" t="s">
        <v>4</v>
      </c>
      <c r="D3" s="64" t="s">
        <v>0</v>
      </c>
      <c r="E3" s="65"/>
      <c r="F3" s="65"/>
      <c r="G3" s="65"/>
      <c r="H3" s="65"/>
      <c r="I3" s="65"/>
      <c r="J3" s="66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1" ht="60">
      <c r="A4" s="68"/>
      <c r="B4" s="70"/>
      <c r="C4" s="71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36</v>
      </c>
      <c r="N4" s="16" t="s">
        <v>15</v>
      </c>
      <c r="O4" s="16" t="s">
        <v>16</v>
      </c>
      <c r="P4" s="16" t="s">
        <v>17</v>
      </c>
      <c r="Q4" s="16" t="s">
        <v>18</v>
      </c>
      <c r="R4" s="6" t="s">
        <v>19</v>
      </c>
      <c r="S4" s="6" t="s">
        <v>37</v>
      </c>
      <c r="T4" s="6" t="s">
        <v>173</v>
      </c>
      <c r="U4" s="8" t="s">
        <v>174</v>
      </c>
    </row>
    <row r="5" spans="1:21">
      <c r="A5" s="17">
        <v>1</v>
      </c>
      <c r="B5" s="19" t="s">
        <v>38</v>
      </c>
      <c r="C5" s="18">
        <v>90</v>
      </c>
      <c r="D5" s="13">
        <v>320268583.39999998</v>
      </c>
      <c r="E5" s="13">
        <v>409094778.60000002</v>
      </c>
      <c r="F5" s="13">
        <v>729363362</v>
      </c>
      <c r="G5" s="13">
        <v>114608849.7</v>
      </c>
      <c r="H5" s="13">
        <v>13239560.9</v>
      </c>
      <c r="I5" s="13">
        <v>127848410.59999999</v>
      </c>
      <c r="J5" s="13">
        <v>534898480.5</v>
      </c>
      <c r="K5" s="13">
        <v>391076099.30000001</v>
      </c>
      <c r="L5" s="13">
        <v>201479654.09</v>
      </c>
      <c r="M5" s="13">
        <v>189596445.21000001</v>
      </c>
      <c r="N5" s="13">
        <v>4359501.8</v>
      </c>
      <c r="O5" s="13">
        <v>85190017.900000006</v>
      </c>
      <c r="P5" s="13">
        <v>-3582177</v>
      </c>
      <c r="Q5" s="13">
        <v>0</v>
      </c>
      <c r="R5" s="13">
        <v>23052371.199999999</v>
      </c>
      <c r="S5" s="12">
        <v>82131380.910000011</v>
      </c>
      <c r="T5" s="13">
        <v>720.03639970008498</v>
      </c>
      <c r="U5" s="14">
        <v>742877000</v>
      </c>
    </row>
    <row r="6" spans="1:21">
      <c r="A6" s="17">
        <f>+A5+1</f>
        <v>2</v>
      </c>
      <c r="B6" s="19" t="s">
        <v>39</v>
      </c>
      <c r="C6" s="18">
        <v>458</v>
      </c>
      <c r="D6" s="13">
        <v>196446473.90000001</v>
      </c>
      <c r="E6" s="13">
        <v>16747451.1</v>
      </c>
      <c r="F6" s="13">
        <v>213193925</v>
      </c>
      <c r="G6" s="13">
        <v>117455075.5</v>
      </c>
      <c r="H6" s="23" t="s">
        <v>35</v>
      </c>
      <c r="I6" s="13">
        <v>117455075.5</v>
      </c>
      <c r="J6" s="13">
        <v>95738849.5</v>
      </c>
      <c r="K6" s="13">
        <v>262728172.40000001</v>
      </c>
      <c r="L6" s="13">
        <v>193191972.80000001</v>
      </c>
      <c r="M6" s="13">
        <v>69536199.599999994</v>
      </c>
      <c r="N6" s="13">
        <v>648851.6</v>
      </c>
      <c r="O6" s="13">
        <v>4134154.7</v>
      </c>
      <c r="P6" s="13">
        <v>6187021.2999999998</v>
      </c>
      <c r="Q6" s="13">
        <v>0</v>
      </c>
      <c r="R6" s="13">
        <v>17268670.699999999</v>
      </c>
      <c r="S6" s="12">
        <v>54969247.100000001</v>
      </c>
      <c r="T6" s="13">
        <v>1817.8768807485778</v>
      </c>
      <c r="U6" s="14">
        <v>52665200</v>
      </c>
    </row>
    <row r="7" spans="1:21">
      <c r="A7" s="17">
        <f t="shared" ref="A7:A70" si="0">+A6+1</f>
        <v>3</v>
      </c>
      <c r="B7" s="19" t="s">
        <v>40</v>
      </c>
      <c r="C7" s="18">
        <v>515</v>
      </c>
      <c r="D7" s="13">
        <v>76161818.400000006</v>
      </c>
      <c r="E7" s="13">
        <v>325137051.30000001</v>
      </c>
      <c r="F7" s="13">
        <v>401298869.69999999</v>
      </c>
      <c r="G7" s="13">
        <v>38493403.700000003</v>
      </c>
      <c r="H7" s="13">
        <v>61103907.200000003</v>
      </c>
      <c r="I7" s="13">
        <v>99597310.900000006</v>
      </c>
      <c r="J7" s="13">
        <v>301701558.80000001</v>
      </c>
      <c r="K7" s="13">
        <v>315283689.89999998</v>
      </c>
      <c r="L7" s="13">
        <v>285671958.69999999</v>
      </c>
      <c r="M7" s="13">
        <v>29611731.199999999</v>
      </c>
      <c r="N7" s="13">
        <v>5928216.4000000004</v>
      </c>
      <c r="O7" s="13">
        <v>22512336.699999999</v>
      </c>
      <c r="P7" s="13">
        <v>0</v>
      </c>
      <c r="Q7" s="13">
        <v>0</v>
      </c>
      <c r="R7" s="13">
        <v>1897019.7</v>
      </c>
      <c r="S7" s="12">
        <v>11130591.199999999</v>
      </c>
      <c r="T7" s="13">
        <v>7313.4452960996778</v>
      </c>
      <c r="U7" s="14">
        <v>41253000</v>
      </c>
    </row>
    <row r="8" spans="1:21">
      <c r="A8" s="17">
        <f t="shared" si="0"/>
        <v>4</v>
      </c>
      <c r="B8" s="19" t="s">
        <v>41</v>
      </c>
      <c r="C8" s="18">
        <v>518</v>
      </c>
      <c r="D8" s="13">
        <v>48635694.5</v>
      </c>
      <c r="E8" s="13">
        <v>242095188.5</v>
      </c>
      <c r="F8" s="13">
        <v>290730883</v>
      </c>
      <c r="G8" s="13">
        <v>46455672.299999997</v>
      </c>
      <c r="H8" s="13">
        <v>48653980.799999997</v>
      </c>
      <c r="I8" s="13">
        <v>95109653.099999994</v>
      </c>
      <c r="J8" s="13">
        <v>195621229.90000001</v>
      </c>
      <c r="K8" s="13">
        <v>44202377.899999999</v>
      </c>
      <c r="L8" s="13">
        <v>33437428.100000001</v>
      </c>
      <c r="M8" s="13">
        <v>10764949.800000001</v>
      </c>
      <c r="N8" s="13">
        <v>314045</v>
      </c>
      <c r="O8" s="13">
        <v>4448009</v>
      </c>
      <c r="P8" s="13">
        <v>765.7</v>
      </c>
      <c r="Q8" s="13">
        <v>0</v>
      </c>
      <c r="R8" s="13">
        <v>693443.3</v>
      </c>
      <c r="S8" s="12">
        <v>5938308.2000000002</v>
      </c>
      <c r="T8" s="13">
        <v>67.998626679699385</v>
      </c>
      <c r="U8" s="14">
        <v>2876840893</v>
      </c>
    </row>
    <row r="9" spans="1:21">
      <c r="A9" s="17">
        <f t="shared" si="0"/>
        <v>5</v>
      </c>
      <c r="B9" s="19" t="s">
        <v>42</v>
      </c>
      <c r="C9" s="18">
        <v>195</v>
      </c>
      <c r="D9" s="13">
        <v>44011592.700000003</v>
      </c>
      <c r="E9" s="13">
        <v>37870028.799999997</v>
      </c>
      <c r="F9" s="13">
        <v>81881621.5</v>
      </c>
      <c r="G9" s="13">
        <v>23311034.800000001</v>
      </c>
      <c r="H9" s="13">
        <v>436965.3</v>
      </c>
      <c r="I9" s="13">
        <v>23748000.100000001</v>
      </c>
      <c r="J9" s="13">
        <v>58133621.399999999</v>
      </c>
      <c r="K9" s="13">
        <v>32030088.300000001</v>
      </c>
      <c r="L9" s="13">
        <v>19203258.399999999</v>
      </c>
      <c r="M9" s="13">
        <v>12826829.9</v>
      </c>
      <c r="N9" s="13">
        <v>95538.5</v>
      </c>
      <c r="O9" s="13">
        <v>6482403.2000000002</v>
      </c>
      <c r="P9" s="13">
        <v>292869.2</v>
      </c>
      <c r="Q9" s="13">
        <v>0</v>
      </c>
      <c r="R9" s="13">
        <v>829738.8</v>
      </c>
      <c r="S9" s="12">
        <v>5903095.5999999996</v>
      </c>
      <c r="T9" s="13">
        <v>441.92114179288848</v>
      </c>
      <c r="U9" s="14">
        <v>131547500</v>
      </c>
    </row>
    <row r="10" spans="1:21">
      <c r="A10" s="17">
        <f t="shared" si="0"/>
        <v>6</v>
      </c>
      <c r="B10" s="19" t="s">
        <v>43</v>
      </c>
      <c r="C10" s="18">
        <v>379</v>
      </c>
      <c r="D10" s="13">
        <v>59739131.200000003</v>
      </c>
      <c r="E10" s="13">
        <v>3733579.5</v>
      </c>
      <c r="F10" s="13">
        <v>63472710.700000003</v>
      </c>
      <c r="G10" s="13">
        <v>27607698</v>
      </c>
      <c r="H10" s="23" t="s">
        <v>35</v>
      </c>
      <c r="I10" s="13">
        <v>27607698</v>
      </c>
      <c r="J10" s="13">
        <v>35865012.700000003</v>
      </c>
      <c r="K10" s="13">
        <v>43926946</v>
      </c>
      <c r="L10" s="13">
        <v>39861891.5</v>
      </c>
      <c r="M10" s="13">
        <v>4065054.5</v>
      </c>
      <c r="N10" s="13">
        <v>0</v>
      </c>
      <c r="O10" s="13">
        <v>2259793.1</v>
      </c>
      <c r="P10" s="13">
        <v>3370759.6</v>
      </c>
      <c r="Q10" s="13">
        <v>0</v>
      </c>
      <c r="R10" s="13">
        <v>171231.1</v>
      </c>
      <c r="S10" s="12">
        <v>5004789.9000000004</v>
      </c>
      <c r="T10" s="13">
        <v>26213.167242359705</v>
      </c>
      <c r="U10" s="14">
        <v>1368206</v>
      </c>
    </row>
    <row r="11" spans="1:21">
      <c r="A11" s="17">
        <f t="shared" si="0"/>
        <v>7</v>
      </c>
      <c r="B11" s="19" t="s">
        <v>44</v>
      </c>
      <c r="C11" s="18">
        <v>549</v>
      </c>
      <c r="D11" s="13">
        <v>26162576.100000001</v>
      </c>
      <c r="E11" s="13">
        <v>28253923.899999999</v>
      </c>
      <c r="F11" s="13">
        <v>54416500</v>
      </c>
      <c r="G11" s="13">
        <v>8934397.6999999993</v>
      </c>
      <c r="H11" s="13">
        <v>12017307.699999999</v>
      </c>
      <c r="I11" s="13">
        <v>20951705.399999999</v>
      </c>
      <c r="J11" s="13">
        <v>33464794.600000001</v>
      </c>
      <c r="K11" s="13">
        <v>21125042.300000001</v>
      </c>
      <c r="L11" s="13">
        <v>14713994.800000001</v>
      </c>
      <c r="M11" s="13">
        <v>6411047.5</v>
      </c>
      <c r="N11" s="13">
        <v>0</v>
      </c>
      <c r="O11" s="13">
        <v>2291484</v>
      </c>
      <c r="P11" s="13">
        <v>41149.9</v>
      </c>
      <c r="Q11" s="13">
        <v>0</v>
      </c>
      <c r="R11" s="13">
        <v>426403.3</v>
      </c>
      <c r="S11" s="12">
        <v>3734310.1</v>
      </c>
      <c r="T11" s="13">
        <v>167.32397300000002</v>
      </c>
      <c r="U11" s="14">
        <v>200000000</v>
      </c>
    </row>
    <row r="12" spans="1:21">
      <c r="A12" s="17">
        <f t="shared" si="0"/>
        <v>8</v>
      </c>
      <c r="B12" s="19" t="s">
        <v>46</v>
      </c>
      <c r="C12" s="18">
        <v>476</v>
      </c>
      <c r="D12" s="13">
        <v>19428632.5</v>
      </c>
      <c r="E12" s="13">
        <v>13757283</v>
      </c>
      <c r="F12" s="13">
        <v>33185915.5</v>
      </c>
      <c r="G12" s="13">
        <v>2262995.5</v>
      </c>
      <c r="H12" s="23" t="s">
        <v>35</v>
      </c>
      <c r="I12" s="13">
        <v>2262995.5</v>
      </c>
      <c r="J12" s="13">
        <v>30922920</v>
      </c>
      <c r="K12" s="13">
        <v>14577338.4</v>
      </c>
      <c r="L12" s="13">
        <v>9196717.6999999993</v>
      </c>
      <c r="M12" s="13">
        <v>5380620.7000000002</v>
      </c>
      <c r="N12" s="13">
        <v>364606.5</v>
      </c>
      <c r="O12" s="13">
        <v>2064943.2</v>
      </c>
      <c r="P12" s="13">
        <v>43642.7</v>
      </c>
      <c r="Q12" s="13">
        <v>-211.9</v>
      </c>
      <c r="R12" s="13">
        <v>377718.4</v>
      </c>
      <c r="S12" s="12">
        <v>3345996.4</v>
      </c>
      <c r="T12" s="13">
        <v>760486.94112439139</v>
      </c>
      <c r="U12" s="14">
        <v>40662</v>
      </c>
    </row>
    <row r="13" spans="1:21">
      <c r="A13" s="17">
        <f t="shared" si="0"/>
        <v>9</v>
      </c>
      <c r="B13" s="19" t="s">
        <v>47</v>
      </c>
      <c r="C13" s="18">
        <v>441</v>
      </c>
      <c r="D13" s="13">
        <v>80119302.099999994</v>
      </c>
      <c r="E13" s="13">
        <v>3652862.5</v>
      </c>
      <c r="F13" s="13">
        <v>83772164.599999994</v>
      </c>
      <c r="G13" s="13">
        <v>63820894.799999997</v>
      </c>
      <c r="H13" s="13">
        <v>4891.7</v>
      </c>
      <c r="I13" s="13">
        <v>63825786.5</v>
      </c>
      <c r="J13" s="13">
        <v>19946378.100000001</v>
      </c>
      <c r="K13" s="13">
        <v>88951733.700000003</v>
      </c>
      <c r="L13" s="13">
        <v>82087861.599999994</v>
      </c>
      <c r="M13" s="13">
        <v>6863872.0999999996</v>
      </c>
      <c r="N13" s="13">
        <v>451089.9</v>
      </c>
      <c r="O13" s="13">
        <v>3696496.6</v>
      </c>
      <c r="P13" s="13">
        <v>-53195.9</v>
      </c>
      <c r="Q13" s="13">
        <v>0</v>
      </c>
      <c r="R13" s="13">
        <v>356526.9</v>
      </c>
      <c r="S13" s="12">
        <v>3208742.6</v>
      </c>
      <c r="T13" s="13">
        <v>13786.977131580677</v>
      </c>
      <c r="U13" s="14">
        <v>1446755</v>
      </c>
    </row>
    <row r="14" spans="1:21">
      <c r="A14" s="17">
        <f t="shared" si="0"/>
        <v>10</v>
      </c>
      <c r="B14" s="19" t="s">
        <v>45</v>
      </c>
      <c r="C14" s="18">
        <v>135</v>
      </c>
      <c r="D14" s="13">
        <v>49248252.399999999</v>
      </c>
      <c r="E14" s="13">
        <v>40889200</v>
      </c>
      <c r="F14" s="13">
        <v>90137452.400000006</v>
      </c>
      <c r="G14" s="13">
        <v>29387098.699999999</v>
      </c>
      <c r="H14" s="13">
        <v>25978079.800000001</v>
      </c>
      <c r="I14" s="13">
        <v>55365178.5</v>
      </c>
      <c r="J14" s="13">
        <v>34772273.900000006</v>
      </c>
      <c r="K14" s="13">
        <v>53351042.200000003</v>
      </c>
      <c r="L14" s="13">
        <v>39470589.299999997</v>
      </c>
      <c r="M14" s="13">
        <v>13880452.900000006</v>
      </c>
      <c r="N14" s="13">
        <v>898786.5</v>
      </c>
      <c r="O14" s="13">
        <v>10857833.199999999</v>
      </c>
      <c r="P14" s="13">
        <v>-361523.6</v>
      </c>
      <c r="Q14" s="13">
        <v>0</v>
      </c>
      <c r="R14" s="13">
        <v>397131.8</v>
      </c>
      <c r="S14" s="12">
        <v>3162750.8000000068</v>
      </c>
      <c r="T14" s="13">
        <v>101.08219156976746</v>
      </c>
      <c r="U14" s="14">
        <v>344000000</v>
      </c>
    </row>
    <row r="15" spans="1:21">
      <c r="A15" s="17">
        <f t="shared" si="0"/>
        <v>11</v>
      </c>
      <c r="B15" s="19" t="s">
        <v>48</v>
      </c>
      <c r="C15" s="18">
        <v>22</v>
      </c>
      <c r="D15" s="13">
        <v>26837974.899999999</v>
      </c>
      <c r="E15" s="13">
        <v>51102377.100000001</v>
      </c>
      <c r="F15" s="13">
        <v>77940352</v>
      </c>
      <c r="G15" s="13">
        <v>11824949.4</v>
      </c>
      <c r="H15" s="13">
        <v>5601582.2000000002</v>
      </c>
      <c r="I15" s="13">
        <v>17426531.600000001</v>
      </c>
      <c r="J15" s="13">
        <v>60513820.399999999</v>
      </c>
      <c r="K15" s="13">
        <v>44463673.799999997</v>
      </c>
      <c r="L15" s="13">
        <v>33055046.399999999</v>
      </c>
      <c r="M15" s="13">
        <v>11408627.4</v>
      </c>
      <c r="N15" s="13">
        <v>0</v>
      </c>
      <c r="O15" s="13">
        <v>7714466.5</v>
      </c>
      <c r="P15" s="13">
        <v>0</v>
      </c>
      <c r="Q15" s="13">
        <v>-486234.2</v>
      </c>
      <c r="R15" s="13">
        <v>369416.1</v>
      </c>
      <c r="S15" s="12">
        <v>2838510.6</v>
      </c>
      <c r="T15" s="13">
        <v>59112.672718552152</v>
      </c>
      <c r="U15" s="14">
        <v>1023703</v>
      </c>
    </row>
    <row r="16" spans="1:21">
      <c r="A16" s="17">
        <f t="shared" si="0"/>
        <v>12</v>
      </c>
      <c r="B16" s="19" t="s">
        <v>49</v>
      </c>
      <c r="C16" s="18">
        <v>227</v>
      </c>
      <c r="D16" s="13">
        <v>46167237.799999997</v>
      </c>
      <c r="E16" s="13">
        <v>31555618.199999999</v>
      </c>
      <c r="F16" s="13">
        <v>77722856</v>
      </c>
      <c r="G16" s="13">
        <v>52054892.299999997</v>
      </c>
      <c r="H16" s="13">
        <v>8310564.2999999998</v>
      </c>
      <c r="I16" s="13">
        <v>60365456.600000001</v>
      </c>
      <c r="J16" s="13">
        <v>17357399.399999999</v>
      </c>
      <c r="K16" s="13">
        <v>46835740.5</v>
      </c>
      <c r="L16" s="13">
        <v>41643598.200000003</v>
      </c>
      <c r="M16" s="13">
        <v>5192142.3</v>
      </c>
      <c r="N16" s="13">
        <v>4500</v>
      </c>
      <c r="O16" s="13">
        <v>2809825.7</v>
      </c>
      <c r="P16" s="13">
        <v>1467.4</v>
      </c>
      <c r="Q16" s="13">
        <v>0</v>
      </c>
      <c r="R16" s="13">
        <v>23882.799999999999</v>
      </c>
      <c r="S16" s="12">
        <v>2364401.2000000002</v>
      </c>
      <c r="T16" s="13">
        <v>320525.16758074344</v>
      </c>
      <c r="U16" s="14">
        <v>54153</v>
      </c>
    </row>
    <row r="17" spans="1:21">
      <c r="A17" s="17">
        <f t="shared" si="0"/>
        <v>13</v>
      </c>
      <c r="B17" s="19" t="s">
        <v>50</v>
      </c>
      <c r="C17" s="18">
        <v>530</v>
      </c>
      <c r="D17" s="13">
        <v>18508456.600000001</v>
      </c>
      <c r="E17" s="13">
        <v>7483330.7000000002</v>
      </c>
      <c r="F17" s="13">
        <v>25991787.300000001</v>
      </c>
      <c r="G17" s="13">
        <v>6893799.5999999996</v>
      </c>
      <c r="H17" s="13">
        <v>7189073.7999999998</v>
      </c>
      <c r="I17" s="13">
        <v>14082873.4</v>
      </c>
      <c r="J17" s="13">
        <v>11908913.9</v>
      </c>
      <c r="K17" s="13">
        <v>13555098</v>
      </c>
      <c r="L17" s="13">
        <v>10223053</v>
      </c>
      <c r="M17" s="13">
        <v>3332045</v>
      </c>
      <c r="N17" s="13">
        <v>54350.2</v>
      </c>
      <c r="O17" s="13">
        <v>1526023.4</v>
      </c>
      <c r="P17" s="13">
        <v>0</v>
      </c>
      <c r="Q17" s="13">
        <v>0</v>
      </c>
      <c r="R17" s="13">
        <v>0</v>
      </c>
      <c r="S17" s="12">
        <v>1860371.8</v>
      </c>
      <c r="T17" s="13">
        <v>151.35987581206706</v>
      </c>
      <c r="U17" s="14">
        <v>78679464</v>
      </c>
    </row>
    <row r="18" spans="1:21" ht="12.75">
      <c r="A18" s="17">
        <f t="shared" si="0"/>
        <v>14</v>
      </c>
      <c r="B18" s="19" t="s">
        <v>181</v>
      </c>
      <c r="C18" s="17">
        <v>88</v>
      </c>
      <c r="D18" s="88">
        <v>5039866.5</v>
      </c>
      <c r="E18" s="88">
        <v>7718803.0999999996</v>
      </c>
      <c r="F18" s="13">
        <f>+D18+E18</f>
        <v>12758669.6</v>
      </c>
      <c r="G18" s="88">
        <v>1030918.4</v>
      </c>
      <c r="H18" s="13"/>
      <c r="I18" s="13">
        <f>+G18+H18</f>
        <v>1030918.4</v>
      </c>
      <c r="J18" s="13">
        <f>+F18-I18</f>
        <v>11727751.199999999</v>
      </c>
      <c r="K18" s="13">
        <v>0</v>
      </c>
      <c r="L18" s="13">
        <v>0</v>
      </c>
      <c r="M18" s="13">
        <f>+K18-L18</f>
        <v>0</v>
      </c>
      <c r="N18" s="13">
        <f>2637984.8+8570.7</f>
        <v>2646555.5</v>
      </c>
      <c r="O18" s="13">
        <f>1158321.4+64864.2</f>
        <v>1223185.5999999999</v>
      </c>
      <c r="P18" s="13">
        <v>169887.9</v>
      </c>
      <c r="Q18" s="13"/>
      <c r="R18" s="13"/>
      <c r="S18" s="89">
        <f>+M18+N18-O18+P18+Q18-R18</f>
        <v>1593257.8</v>
      </c>
      <c r="T18" s="13">
        <f>+J18/U18*100</f>
        <v>724.52382305626054</v>
      </c>
      <c r="U18" s="14">
        <v>1618684</v>
      </c>
    </row>
    <row r="19" spans="1:21">
      <c r="A19" s="17">
        <f t="shared" si="0"/>
        <v>15</v>
      </c>
      <c r="B19" s="19" t="s">
        <v>51</v>
      </c>
      <c r="C19" s="18">
        <v>551</v>
      </c>
      <c r="D19" s="13">
        <v>13759005.6</v>
      </c>
      <c r="E19" s="13">
        <v>12702499.699999999</v>
      </c>
      <c r="F19" s="13">
        <v>26461505.300000001</v>
      </c>
      <c r="G19" s="13">
        <v>5089041.3</v>
      </c>
      <c r="H19" s="13">
        <v>5757076.5</v>
      </c>
      <c r="I19" s="13">
        <v>10846117.800000001</v>
      </c>
      <c r="J19" s="13">
        <v>15615387.5</v>
      </c>
      <c r="K19" s="13">
        <v>13879645.5</v>
      </c>
      <c r="L19" s="13">
        <v>7840630.7000000002</v>
      </c>
      <c r="M19" s="13">
        <v>6039014.7999999998</v>
      </c>
      <c r="N19" s="13">
        <v>22672.5</v>
      </c>
      <c r="O19" s="13">
        <v>4311327.3</v>
      </c>
      <c r="P19" s="13">
        <v>-49735.7</v>
      </c>
      <c r="Q19" s="13">
        <v>0</v>
      </c>
      <c r="R19" s="13">
        <v>188562.5</v>
      </c>
      <c r="S19" s="12">
        <v>1512061.8</v>
      </c>
      <c r="T19" s="13">
        <v>38.193398931699299</v>
      </c>
      <c r="U19" s="14">
        <v>408850428</v>
      </c>
    </row>
    <row r="20" spans="1:21">
      <c r="A20" s="17">
        <f t="shared" si="0"/>
        <v>16</v>
      </c>
      <c r="B20" s="19" t="s">
        <v>73</v>
      </c>
      <c r="C20" s="18">
        <v>71</v>
      </c>
      <c r="D20" s="13">
        <v>43033058.299999997</v>
      </c>
      <c r="E20" s="13">
        <v>41689101.100000001</v>
      </c>
      <c r="F20" s="13">
        <v>84722159.400000006</v>
      </c>
      <c r="G20" s="13">
        <v>20560447.5</v>
      </c>
      <c r="H20" s="23">
        <v>5093298.4000000004</v>
      </c>
      <c r="I20" s="13">
        <v>25653745.899999999</v>
      </c>
      <c r="J20" s="13">
        <v>59068413.500000007</v>
      </c>
      <c r="K20" s="13">
        <v>8161584.0999999996</v>
      </c>
      <c r="L20" s="13">
        <v>6859145</v>
      </c>
      <c r="M20" s="13">
        <v>1302439.0999999996</v>
      </c>
      <c r="N20" s="13">
        <v>4282894.3</v>
      </c>
      <c r="O20" s="13">
        <v>4062883.6</v>
      </c>
      <c r="P20" s="13">
        <v>27938.2</v>
      </c>
      <c r="Q20" s="13">
        <v>78430.7</v>
      </c>
      <c r="R20" s="13">
        <v>168079.6</v>
      </c>
      <c r="S20" s="12">
        <v>1460739.0999999992</v>
      </c>
      <c r="T20" s="13">
        <v>53432.415722053527</v>
      </c>
      <c r="U20" s="14">
        <v>1105479</v>
      </c>
    </row>
    <row r="21" spans="1:21">
      <c r="A21" s="17">
        <f t="shared" si="0"/>
        <v>17</v>
      </c>
      <c r="B21" s="19" t="s">
        <v>52</v>
      </c>
      <c r="C21" s="18">
        <v>542</v>
      </c>
      <c r="D21" s="13">
        <v>3431745.4</v>
      </c>
      <c r="E21" s="13">
        <v>73547350.200000003</v>
      </c>
      <c r="F21" s="13">
        <v>76979095.599999994</v>
      </c>
      <c r="G21" s="13">
        <v>4319040.3</v>
      </c>
      <c r="H21" s="23" t="s">
        <v>35</v>
      </c>
      <c r="I21" s="13">
        <v>4319040.3</v>
      </c>
      <c r="J21" s="13">
        <v>72660055.299999997</v>
      </c>
      <c r="K21" s="13">
        <v>0</v>
      </c>
      <c r="L21" s="13">
        <v>0</v>
      </c>
      <c r="M21" s="13">
        <v>0</v>
      </c>
      <c r="N21" s="13">
        <v>1814426.3</v>
      </c>
      <c r="O21" s="13">
        <v>883015.4</v>
      </c>
      <c r="P21" s="13">
        <v>0</v>
      </c>
      <c r="Q21" s="13">
        <v>0</v>
      </c>
      <c r="R21" s="13">
        <v>94913.4</v>
      </c>
      <c r="S21" s="12">
        <v>836497.5</v>
      </c>
      <c r="T21" s="13">
        <v>3508.5678960004479</v>
      </c>
      <c r="U21" s="14">
        <v>20709320</v>
      </c>
    </row>
    <row r="22" spans="1:21">
      <c r="A22" s="17">
        <f t="shared" si="0"/>
        <v>18</v>
      </c>
      <c r="B22" s="19" t="s">
        <v>53</v>
      </c>
      <c r="C22" s="18">
        <v>8</v>
      </c>
      <c r="D22" s="13">
        <v>24349762.199999999</v>
      </c>
      <c r="E22" s="13">
        <v>1528573.8</v>
      </c>
      <c r="F22" s="13">
        <v>25878336</v>
      </c>
      <c r="G22" s="13">
        <v>9063723.6999999993</v>
      </c>
      <c r="H22" s="23" t="s">
        <v>35</v>
      </c>
      <c r="I22" s="13">
        <v>9063723.6999999993</v>
      </c>
      <c r="J22" s="13">
        <v>16814612.300000001</v>
      </c>
      <c r="K22" s="13">
        <v>2851949.9</v>
      </c>
      <c r="L22" s="13">
        <v>2355846.7999999998</v>
      </c>
      <c r="M22" s="13">
        <v>496103.1</v>
      </c>
      <c r="N22" s="13">
        <v>566020.5</v>
      </c>
      <c r="O22" s="13">
        <v>166504.6</v>
      </c>
      <c r="P22" s="13">
        <v>0</v>
      </c>
      <c r="Q22" s="13">
        <v>0</v>
      </c>
      <c r="R22" s="13">
        <v>91159.2</v>
      </c>
      <c r="S22" s="12">
        <v>804459.8</v>
      </c>
      <c r="T22" s="13">
        <v>124307.75139355048</v>
      </c>
      <c r="U22" s="14">
        <v>135266</v>
      </c>
    </row>
    <row r="23" spans="1:21">
      <c r="A23" s="17">
        <f t="shared" si="0"/>
        <v>19</v>
      </c>
      <c r="B23" s="19" t="s">
        <v>54</v>
      </c>
      <c r="C23" s="18">
        <v>13</v>
      </c>
      <c r="D23" s="13">
        <v>20861743.699999999</v>
      </c>
      <c r="E23" s="13">
        <v>12801065.9</v>
      </c>
      <c r="F23" s="13">
        <v>33662809.600000001</v>
      </c>
      <c r="G23" s="13">
        <v>1101259.5</v>
      </c>
      <c r="H23" s="23" t="s">
        <v>35</v>
      </c>
      <c r="I23" s="13">
        <v>1101259.5</v>
      </c>
      <c r="J23" s="13">
        <v>32561550.100000001</v>
      </c>
      <c r="K23" s="13">
        <v>2739838.1</v>
      </c>
      <c r="L23" s="13">
        <v>1783811.1</v>
      </c>
      <c r="M23" s="13">
        <v>956027</v>
      </c>
      <c r="N23" s="13">
        <v>118371.3</v>
      </c>
      <c r="O23" s="13">
        <v>808459.7</v>
      </c>
      <c r="P23" s="13">
        <v>560028.6</v>
      </c>
      <c r="Q23" s="13">
        <v>0</v>
      </c>
      <c r="R23" s="13">
        <v>31115.7</v>
      </c>
      <c r="S23" s="12">
        <v>794851.5</v>
      </c>
      <c r="T23" s="13">
        <v>76965.83290983655</v>
      </c>
      <c r="U23" s="14">
        <v>423065</v>
      </c>
    </row>
    <row r="24" spans="1:21">
      <c r="A24" s="17">
        <f t="shared" si="0"/>
        <v>20</v>
      </c>
      <c r="B24" s="19" t="s">
        <v>55</v>
      </c>
      <c r="C24" s="18">
        <v>544</v>
      </c>
      <c r="D24" s="13">
        <v>11586244.6</v>
      </c>
      <c r="E24" s="13">
        <v>28714674.399999999</v>
      </c>
      <c r="F24" s="13">
        <v>40300919</v>
      </c>
      <c r="G24" s="13">
        <v>10846990.300000001</v>
      </c>
      <c r="H24" s="23" t="s">
        <v>35</v>
      </c>
      <c r="I24" s="13">
        <v>10846990.300000001</v>
      </c>
      <c r="J24" s="13">
        <v>29453928.699999999</v>
      </c>
      <c r="K24" s="13">
        <v>5826117.2000000002</v>
      </c>
      <c r="L24" s="13">
        <v>3844478.2</v>
      </c>
      <c r="M24" s="13">
        <v>1981639</v>
      </c>
      <c r="N24" s="13">
        <v>6617.9</v>
      </c>
      <c r="O24" s="13">
        <v>1248321</v>
      </c>
      <c r="P24" s="13">
        <v>84409.7</v>
      </c>
      <c r="Q24" s="13">
        <v>0</v>
      </c>
      <c r="R24" s="13">
        <v>82434.5</v>
      </c>
      <c r="S24" s="12">
        <v>741911.1</v>
      </c>
      <c r="T24" s="13">
        <v>522.07541521172698</v>
      </c>
      <c r="U24" s="14">
        <v>56417000</v>
      </c>
    </row>
    <row r="25" spans="1:21">
      <c r="A25" s="17">
        <f t="shared" si="0"/>
        <v>21</v>
      </c>
      <c r="B25" s="19" t="s">
        <v>56</v>
      </c>
      <c r="C25" s="18">
        <v>444</v>
      </c>
      <c r="D25" s="13">
        <v>4281277.3</v>
      </c>
      <c r="E25" s="13">
        <v>1505265.6</v>
      </c>
      <c r="F25" s="13">
        <v>5786542.9000000004</v>
      </c>
      <c r="G25" s="13">
        <v>327145.3</v>
      </c>
      <c r="H25" s="13">
        <v>793231</v>
      </c>
      <c r="I25" s="13">
        <v>1120376.3</v>
      </c>
      <c r="J25" s="13">
        <v>4666166.5999999996</v>
      </c>
      <c r="K25" s="13">
        <v>3647734.1</v>
      </c>
      <c r="L25" s="13">
        <v>2481366</v>
      </c>
      <c r="M25" s="13">
        <v>1166368.1000000001</v>
      </c>
      <c r="N25" s="13">
        <v>38648.400000000001</v>
      </c>
      <c r="O25" s="13">
        <v>512924.1</v>
      </c>
      <c r="P25" s="13">
        <v>0</v>
      </c>
      <c r="Q25" s="13">
        <v>0</v>
      </c>
      <c r="R25" s="13">
        <v>69209.2</v>
      </c>
      <c r="S25" s="12">
        <v>622883.19999999995</v>
      </c>
      <c r="T25" s="13">
        <v>5624.4489659145966</v>
      </c>
      <c r="U25" s="14">
        <v>829622</v>
      </c>
    </row>
    <row r="26" spans="1:21">
      <c r="A26" s="17">
        <f t="shared" si="0"/>
        <v>22</v>
      </c>
      <c r="B26" s="19" t="s">
        <v>57</v>
      </c>
      <c r="C26" s="18">
        <v>7</v>
      </c>
      <c r="D26" s="13">
        <v>4588725.0999999996</v>
      </c>
      <c r="E26" s="13">
        <v>10007967.300000001</v>
      </c>
      <c r="F26" s="13">
        <v>14596692.4</v>
      </c>
      <c r="G26" s="13">
        <v>1980944.1</v>
      </c>
      <c r="H26" s="13">
        <v>45090.9</v>
      </c>
      <c r="I26" s="13">
        <v>2026035</v>
      </c>
      <c r="J26" s="13">
        <v>12570657.4</v>
      </c>
      <c r="K26" s="13">
        <v>2289896</v>
      </c>
      <c r="L26" s="13">
        <v>1699688.7</v>
      </c>
      <c r="M26" s="13">
        <v>590207.30000000005</v>
      </c>
      <c r="N26" s="13">
        <v>674677.3</v>
      </c>
      <c r="O26" s="13">
        <v>684881.8</v>
      </c>
      <c r="P26" s="13">
        <v>11373</v>
      </c>
      <c r="Q26" s="13">
        <v>0</v>
      </c>
      <c r="R26" s="13">
        <v>59175.6</v>
      </c>
      <c r="S26" s="12">
        <v>532200.19999999995</v>
      </c>
      <c r="T26" s="13">
        <v>31051.770994666884</v>
      </c>
      <c r="U26" s="14">
        <v>404829</v>
      </c>
    </row>
    <row r="27" spans="1:21">
      <c r="A27" s="17">
        <f t="shared" si="0"/>
        <v>23</v>
      </c>
      <c r="B27" s="19" t="s">
        <v>58</v>
      </c>
      <c r="C27" s="18">
        <v>208</v>
      </c>
      <c r="D27" s="13">
        <v>23236557.100000001</v>
      </c>
      <c r="E27" s="13">
        <v>3111014.7</v>
      </c>
      <c r="F27" s="13">
        <v>26347571.800000001</v>
      </c>
      <c r="G27" s="13">
        <v>20964745.899999999</v>
      </c>
      <c r="H27" s="23" t="s">
        <v>35</v>
      </c>
      <c r="I27" s="13">
        <v>20964745.899999999</v>
      </c>
      <c r="J27" s="13">
        <v>5382825.9000000004</v>
      </c>
      <c r="K27" s="13">
        <v>17030458.100000001</v>
      </c>
      <c r="L27" s="13">
        <v>16827391.600000001</v>
      </c>
      <c r="M27" s="13">
        <v>203066.5</v>
      </c>
      <c r="N27" s="13">
        <v>1922904.4</v>
      </c>
      <c r="O27" s="13">
        <v>1717742.2</v>
      </c>
      <c r="P27" s="13">
        <v>0</v>
      </c>
      <c r="Q27" s="13">
        <v>0</v>
      </c>
      <c r="R27" s="13">
        <v>40822.9</v>
      </c>
      <c r="S27" s="12">
        <v>367405.8</v>
      </c>
      <c r="T27" s="13">
        <v>1416.2644140414411</v>
      </c>
      <c r="U27" s="14">
        <v>3800721</v>
      </c>
    </row>
    <row r="28" spans="1:21">
      <c r="A28" s="17">
        <f t="shared" si="0"/>
        <v>24</v>
      </c>
      <c r="B28" s="19" t="s">
        <v>161</v>
      </c>
      <c r="C28" s="18">
        <v>38</v>
      </c>
      <c r="D28" s="13">
        <v>8300853.7999999998</v>
      </c>
      <c r="E28" s="13">
        <v>11170248.699999999</v>
      </c>
      <c r="F28" s="13">
        <v>19471102.5</v>
      </c>
      <c r="G28" s="13">
        <v>11598091.4</v>
      </c>
      <c r="H28" s="13">
        <v>3000000</v>
      </c>
      <c r="I28" s="13">
        <v>14598091.4</v>
      </c>
      <c r="J28" s="13">
        <v>4873011.0999999996</v>
      </c>
      <c r="K28" s="13">
        <v>4451425.9000000004</v>
      </c>
      <c r="L28" s="13">
        <v>3083493.1</v>
      </c>
      <c r="M28" s="13">
        <v>1367932.8</v>
      </c>
      <c r="N28" s="13">
        <v>140.30000000000001</v>
      </c>
      <c r="O28" s="13">
        <v>928038.5</v>
      </c>
      <c r="P28" s="13">
        <v>-40597.5</v>
      </c>
      <c r="Q28" s="13">
        <v>0</v>
      </c>
      <c r="R28" s="13">
        <v>43867.3</v>
      </c>
      <c r="S28" s="12">
        <v>355569.8</v>
      </c>
      <c r="T28" s="13">
        <v>12176.074430551807</v>
      </c>
      <c r="U28" s="14">
        <v>400212</v>
      </c>
    </row>
    <row r="29" spans="1:21">
      <c r="A29" s="17">
        <f t="shared" si="0"/>
        <v>25</v>
      </c>
      <c r="B29" s="19" t="s">
        <v>59</v>
      </c>
      <c r="C29" s="18">
        <v>484</v>
      </c>
      <c r="D29" s="13">
        <v>1340959.8</v>
      </c>
      <c r="E29" s="13">
        <v>15511080.1</v>
      </c>
      <c r="F29" s="13">
        <v>16852039.899999999</v>
      </c>
      <c r="G29" s="13">
        <v>9335721.8000000007</v>
      </c>
      <c r="H29" s="13">
        <v>10103561.6</v>
      </c>
      <c r="I29" s="13">
        <v>19439283.399999999</v>
      </c>
      <c r="J29" s="13">
        <v>-2587243.5</v>
      </c>
      <c r="K29" s="13">
        <v>3688740</v>
      </c>
      <c r="L29" s="13">
        <v>0</v>
      </c>
      <c r="M29" s="13">
        <v>3688740</v>
      </c>
      <c r="N29" s="13">
        <v>362496.3</v>
      </c>
      <c r="O29" s="13">
        <v>3342568.3</v>
      </c>
      <c r="P29" s="13">
        <v>0</v>
      </c>
      <c r="Q29" s="13">
        <v>-365813.7</v>
      </c>
      <c r="R29" s="13">
        <v>36249.599999999999</v>
      </c>
      <c r="S29" s="12">
        <v>306604.7</v>
      </c>
      <c r="T29" s="13">
        <v>-70.290535850368869</v>
      </c>
      <c r="U29" s="14">
        <v>36807850</v>
      </c>
    </row>
    <row r="30" spans="1:21">
      <c r="A30" s="17">
        <f t="shared" si="0"/>
        <v>26</v>
      </c>
      <c r="B30" s="19" t="s">
        <v>60</v>
      </c>
      <c r="C30" s="18">
        <v>519</v>
      </c>
      <c r="D30" s="13">
        <v>692806.6</v>
      </c>
      <c r="E30" s="13">
        <v>6357951.9000000004</v>
      </c>
      <c r="F30" s="13">
        <v>7050758.5</v>
      </c>
      <c r="G30" s="13">
        <v>1447022.3</v>
      </c>
      <c r="H30" s="13">
        <v>13911.4</v>
      </c>
      <c r="I30" s="13">
        <v>1460933.7</v>
      </c>
      <c r="J30" s="13">
        <v>5589824.7999999998</v>
      </c>
      <c r="K30" s="13">
        <v>2006896.3</v>
      </c>
      <c r="L30" s="13">
        <v>1670357.8</v>
      </c>
      <c r="M30" s="13">
        <v>336538.5</v>
      </c>
      <c r="N30" s="13">
        <v>122434</v>
      </c>
      <c r="O30" s="13">
        <v>129883.2</v>
      </c>
      <c r="P30" s="13">
        <v>0</v>
      </c>
      <c r="Q30" s="13">
        <v>0</v>
      </c>
      <c r="R30" s="13">
        <v>32909</v>
      </c>
      <c r="S30" s="12">
        <v>296180.3</v>
      </c>
      <c r="T30" s="13">
        <v>313.79952230244226</v>
      </c>
      <c r="U30" s="14">
        <v>17813363</v>
      </c>
    </row>
    <row r="31" spans="1:21">
      <c r="A31" s="17">
        <f t="shared" si="0"/>
        <v>27</v>
      </c>
      <c r="B31" s="19" t="s">
        <v>61</v>
      </c>
      <c r="C31" s="18">
        <v>191</v>
      </c>
      <c r="D31" s="13">
        <v>41485040</v>
      </c>
      <c r="E31" s="13">
        <v>21363997.699999999</v>
      </c>
      <c r="F31" s="13">
        <v>62849037.700000003</v>
      </c>
      <c r="G31" s="13">
        <v>53097756.200000003</v>
      </c>
      <c r="H31" s="13">
        <v>540266.1</v>
      </c>
      <c r="I31" s="13">
        <v>53638022.299999997</v>
      </c>
      <c r="J31" s="13">
        <v>9211015.4000000004</v>
      </c>
      <c r="K31" s="13">
        <v>0</v>
      </c>
      <c r="L31" s="13">
        <v>0</v>
      </c>
      <c r="M31" s="13">
        <v>0</v>
      </c>
      <c r="N31" s="13">
        <v>774302</v>
      </c>
      <c r="O31" s="13">
        <v>548942.9</v>
      </c>
      <c r="P31" s="13">
        <v>0</v>
      </c>
      <c r="Q31" s="13">
        <v>0</v>
      </c>
      <c r="R31" s="13">
        <v>0</v>
      </c>
      <c r="S31" s="12">
        <v>225359.1</v>
      </c>
      <c r="T31" s="13">
        <v>2647.3608061345321</v>
      </c>
      <c r="U31" s="14">
        <v>3479320</v>
      </c>
    </row>
    <row r="32" spans="1:21">
      <c r="A32" s="17">
        <f t="shared" si="0"/>
        <v>28</v>
      </c>
      <c r="B32" s="19" t="s">
        <v>62</v>
      </c>
      <c r="C32" s="18">
        <v>17</v>
      </c>
      <c r="D32" s="13">
        <v>5300299.5999999996</v>
      </c>
      <c r="E32" s="13">
        <v>7375299.7999999998</v>
      </c>
      <c r="F32" s="13">
        <v>12675599.4</v>
      </c>
      <c r="G32" s="13">
        <v>1534068.2</v>
      </c>
      <c r="H32" s="23" t="s">
        <v>35</v>
      </c>
      <c r="I32" s="13">
        <v>1534068.2</v>
      </c>
      <c r="J32" s="13">
        <v>11141531.199999999</v>
      </c>
      <c r="K32" s="13">
        <v>6271441.5</v>
      </c>
      <c r="L32" s="13">
        <v>4583637.7</v>
      </c>
      <c r="M32" s="13">
        <v>1687803.8</v>
      </c>
      <c r="N32" s="13">
        <v>56530.3</v>
      </c>
      <c r="O32" s="13">
        <v>1493389.9</v>
      </c>
      <c r="P32" s="13">
        <v>1567.4</v>
      </c>
      <c r="Q32" s="13">
        <v>-9263.7999999999993</v>
      </c>
      <c r="R32" s="13">
        <v>30762.799999999999</v>
      </c>
      <c r="S32" s="12">
        <v>212485</v>
      </c>
      <c r="T32" s="13">
        <v>63981.779758349789</v>
      </c>
      <c r="U32" s="14">
        <v>174136</v>
      </c>
    </row>
    <row r="33" spans="1:22">
      <c r="A33" s="17">
        <f t="shared" si="0"/>
        <v>29</v>
      </c>
      <c r="B33" s="19" t="s">
        <v>63</v>
      </c>
      <c r="C33" s="18">
        <v>94</v>
      </c>
      <c r="D33" s="13">
        <v>2523812.2000000002</v>
      </c>
      <c r="E33" s="13">
        <v>1509687.4</v>
      </c>
      <c r="F33" s="13">
        <v>4033499.6</v>
      </c>
      <c r="G33" s="13">
        <v>656793.9</v>
      </c>
      <c r="H33" s="13">
        <v>849999.8</v>
      </c>
      <c r="I33" s="13">
        <v>1506793.7</v>
      </c>
      <c r="J33" s="13">
        <v>2526705.9</v>
      </c>
      <c r="K33" s="13">
        <v>1812241.1</v>
      </c>
      <c r="L33" s="13">
        <v>1062278.7</v>
      </c>
      <c r="M33" s="13">
        <v>749962.4</v>
      </c>
      <c r="N33" s="13">
        <v>0</v>
      </c>
      <c r="O33" s="13">
        <v>572928.19999999995</v>
      </c>
      <c r="P33" s="13">
        <v>873.5</v>
      </c>
      <c r="Q33" s="13">
        <v>0</v>
      </c>
      <c r="R33" s="13">
        <v>18380.8</v>
      </c>
      <c r="S33" s="12">
        <v>159526.9</v>
      </c>
      <c r="T33" s="13">
        <v>22416.568189076974</v>
      </c>
      <c r="U33" s="14">
        <v>112716</v>
      </c>
    </row>
    <row r="34" spans="1:22">
      <c r="A34" s="17">
        <f t="shared" si="0"/>
        <v>30</v>
      </c>
      <c r="B34" s="19" t="s">
        <v>64</v>
      </c>
      <c r="C34" s="18">
        <v>34</v>
      </c>
      <c r="D34" s="13">
        <v>3194875.4</v>
      </c>
      <c r="E34" s="13">
        <v>206199.6</v>
      </c>
      <c r="F34" s="13">
        <v>3401075</v>
      </c>
      <c r="G34" s="13">
        <v>1023980.2</v>
      </c>
      <c r="H34" s="13">
        <v>18243</v>
      </c>
      <c r="I34" s="13">
        <v>1042223.2</v>
      </c>
      <c r="J34" s="13">
        <v>2358851.7999999998</v>
      </c>
      <c r="K34" s="13">
        <v>0</v>
      </c>
      <c r="L34" s="13">
        <v>0</v>
      </c>
      <c r="M34" s="13">
        <v>0</v>
      </c>
      <c r="N34" s="13">
        <v>0</v>
      </c>
      <c r="O34" s="13">
        <v>76265.100000000006</v>
      </c>
      <c r="P34" s="13">
        <v>192567.1</v>
      </c>
      <c r="Q34" s="13">
        <v>0</v>
      </c>
      <c r="R34" s="13">
        <v>17297</v>
      </c>
      <c r="S34" s="12">
        <v>99005</v>
      </c>
      <c r="T34" s="13">
        <v>36089.039503075175</v>
      </c>
      <c r="U34" s="14">
        <v>65362</v>
      </c>
    </row>
    <row r="35" spans="1:22" ht="12.75">
      <c r="A35" s="17">
        <f t="shared" si="0"/>
        <v>31</v>
      </c>
      <c r="B35" s="19" t="s">
        <v>184</v>
      </c>
      <c r="C35" s="84">
        <v>455</v>
      </c>
      <c r="D35" s="88">
        <v>641098.30000000005</v>
      </c>
      <c r="E35" s="88">
        <v>3402630.7</v>
      </c>
      <c r="F35" s="13">
        <f>+D35+E35</f>
        <v>4043729</v>
      </c>
      <c r="G35" s="88">
        <v>536190.6</v>
      </c>
      <c r="H35" s="13"/>
      <c r="I35" s="13">
        <f>+G35+H35</f>
        <v>536190.6</v>
      </c>
      <c r="J35" s="13">
        <f>+F35-I35</f>
        <v>3507538.4</v>
      </c>
      <c r="K35" s="88">
        <v>1861675.3</v>
      </c>
      <c r="L35" s="88">
        <v>1735955.4</v>
      </c>
      <c r="M35" s="13">
        <f>+K35-L35</f>
        <v>125719.90000000014</v>
      </c>
      <c r="N35" s="13"/>
      <c r="O35" s="13">
        <f>45109.2+3100</f>
        <v>48209.2</v>
      </c>
      <c r="P35" s="13"/>
      <c r="Q35" s="13"/>
      <c r="R35" s="13">
        <v>7751.1</v>
      </c>
      <c r="S35" s="89">
        <f>+M35+N35-O35+P35+Q35-R35</f>
        <v>69759.600000000137</v>
      </c>
      <c r="T35" s="13">
        <f>+J35/U35*100</f>
        <v>1061.4108818011257</v>
      </c>
      <c r="U35" s="14">
        <v>330460</v>
      </c>
    </row>
    <row r="36" spans="1:22">
      <c r="A36" s="17">
        <f t="shared" si="0"/>
        <v>32</v>
      </c>
      <c r="B36" s="19" t="s">
        <v>65</v>
      </c>
      <c r="C36" s="18">
        <v>9</v>
      </c>
      <c r="D36" s="13">
        <v>3610525.9</v>
      </c>
      <c r="E36" s="13">
        <v>1070096.7</v>
      </c>
      <c r="F36" s="13">
        <v>4680622.5999999996</v>
      </c>
      <c r="G36" s="13">
        <v>2419861.4</v>
      </c>
      <c r="H36" s="13">
        <v>1689039.6</v>
      </c>
      <c r="I36" s="13">
        <v>4108901</v>
      </c>
      <c r="J36" s="13">
        <v>571721.6</v>
      </c>
      <c r="K36" s="13">
        <v>19902.5</v>
      </c>
      <c r="L36" s="13">
        <v>15922</v>
      </c>
      <c r="M36" s="13">
        <v>3980.5</v>
      </c>
      <c r="N36" s="13">
        <v>685761.1</v>
      </c>
      <c r="O36" s="13">
        <v>618790.80000000005</v>
      </c>
      <c r="P36" s="13">
        <v>-3.1</v>
      </c>
      <c r="Q36" s="13">
        <v>0</v>
      </c>
      <c r="R36" s="13">
        <v>7112.9</v>
      </c>
      <c r="S36" s="12">
        <v>63834.8</v>
      </c>
      <c r="T36" s="13">
        <v>1205.7465349541508</v>
      </c>
      <c r="U36" s="14">
        <v>474164</v>
      </c>
    </row>
    <row r="37" spans="1:22" ht="12.75">
      <c r="A37" s="17">
        <f t="shared" si="0"/>
        <v>33</v>
      </c>
      <c r="B37" s="19" t="s">
        <v>188</v>
      </c>
      <c r="C37" s="84">
        <v>54</v>
      </c>
      <c r="D37" s="88">
        <v>396833.6</v>
      </c>
      <c r="E37" s="88">
        <v>826629.5</v>
      </c>
      <c r="F37" s="13">
        <f>+D37+E37</f>
        <v>1223463.1000000001</v>
      </c>
      <c r="G37" s="88">
        <v>158282.79999999999</v>
      </c>
      <c r="H37" s="88">
        <v>192051.4</v>
      </c>
      <c r="I37" s="13">
        <f>+G37+H37</f>
        <v>350334.19999999995</v>
      </c>
      <c r="J37" s="13">
        <f>+F37-I37</f>
        <v>873128.90000000014</v>
      </c>
      <c r="K37" s="13"/>
      <c r="L37" s="13"/>
      <c r="M37" s="13">
        <f>+K37-L37</f>
        <v>0</v>
      </c>
      <c r="N37" s="13">
        <v>92000</v>
      </c>
      <c r="O37" s="13">
        <f>21088.1+3305.2+14125.2</f>
        <v>38518.5</v>
      </c>
      <c r="P37" s="13"/>
      <c r="Q37" s="13"/>
      <c r="R37" s="13">
        <v>676.1</v>
      </c>
      <c r="S37" s="89">
        <f>+M37+N37-O37+P37+Q37-R37</f>
        <v>52805.4</v>
      </c>
      <c r="T37" s="13">
        <f>+J37/U37*100</f>
        <v>45.261579007118968</v>
      </c>
      <c r="U37" s="14">
        <v>1929073</v>
      </c>
    </row>
    <row r="38" spans="1:22">
      <c r="A38" s="17">
        <f t="shared" si="0"/>
        <v>34</v>
      </c>
      <c r="B38" s="19" t="s">
        <v>66</v>
      </c>
      <c r="C38" s="18">
        <v>466</v>
      </c>
      <c r="D38" s="13">
        <v>2943453.9</v>
      </c>
      <c r="E38" s="13">
        <v>5786801.5</v>
      </c>
      <c r="F38" s="13">
        <v>8730255.4000000004</v>
      </c>
      <c r="G38" s="13">
        <v>2782700.6</v>
      </c>
      <c r="H38" s="13">
        <v>1592218.6</v>
      </c>
      <c r="I38" s="13">
        <v>4374919.2</v>
      </c>
      <c r="J38" s="13">
        <v>4355336.2</v>
      </c>
      <c r="K38" s="13">
        <v>2607738.2000000002</v>
      </c>
      <c r="L38" s="13">
        <v>353913.4</v>
      </c>
      <c r="M38" s="13">
        <v>2253824.7999999998</v>
      </c>
      <c r="N38" s="13">
        <v>2781.8</v>
      </c>
      <c r="O38" s="13">
        <v>2202436.7000000002</v>
      </c>
      <c r="P38" s="13">
        <v>-459.9</v>
      </c>
      <c r="Q38" s="13">
        <v>0</v>
      </c>
      <c r="R38" s="13">
        <v>5371</v>
      </c>
      <c r="S38" s="12">
        <v>48339</v>
      </c>
      <c r="T38" s="13">
        <v>8122.9448484362447</v>
      </c>
      <c r="U38" s="14">
        <v>536177</v>
      </c>
    </row>
    <row r="39" spans="1:22">
      <c r="A39" s="17">
        <f t="shared" si="0"/>
        <v>35</v>
      </c>
      <c r="B39" s="19" t="s">
        <v>67</v>
      </c>
      <c r="C39" s="18">
        <v>359</v>
      </c>
      <c r="D39" s="13">
        <v>1649358.2</v>
      </c>
      <c r="E39" s="13">
        <v>482744.8</v>
      </c>
      <c r="F39" s="13">
        <v>2132103</v>
      </c>
      <c r="G39" s="13">
        <v>340509.2</v>
      </c>
      <c r="H39" s="23" t="s">
        <v>35</v>
      </c>
      <c r="I39" s="13">
        <v>340509.2</v>
      </c>
      <c r="J39" s="13">
        <v>1791593.8</v>
      </c>
      <c r="K39" s="13">
        <v>54024.6</v>
      </c>
      <c r="L39" s="13">
        <v>16706</v>
      </c>
      <c r="M39" s="13">
        <v>37318.6</v>
      </c>
      <c r="N39" s="13">
        <v>366870.7</v>
      </c>
      <c r="O39" s="13">
        <v>356340.8</v>
      </c>
      <c r="P39" s="13">
        <v>0</v>
      </c>
      <c r="Q39" s="13">
        <v>0</v>
      </c>
      <c r="R39" s="13">
        <v>6851.4</v>
      </c>
      <c r="S39" s="12">
        <v>40997.1</v>
      </c>
      <c r="T39" s="13">
        <v>9698.81281702874</v>
      </c>
      <c r="U39" s="14">
        <v>184723</v>
      </c>
    </row>
    <row r="40" spans="1:22" ht="12.75">
      <c r="A40" s="17">
        <f t="shared" si="0"/>
        <v>36</v>
      </c>
      <c r="B40" s="87" t="s">
        <v>176</v>
      </c>
      <c r="C40" s="17">
        <v>234</v>
      </c>
      <c r="D40" s="88">
        <v>6889752.4000000004</v>
      </c>
      <c r="E40" s="88">
        <v>2250136</v>
      </c>
      <c r="F40" s="13">
        <f>+D40+E40</f>
        <v>9139888.4000000004</v>
      </c>
      <c r="G40" s="88">
        <v>8850583.3000000007</v>
      </c>
      <c r="H40" s="13"/>
      <c r="I40" s="13">
        <f>+G40+H40</f>
        <v>8850583.3000000007</v>
      </c>
      <c r="J40" s="13">
        <f>+F40-I40</f>
        <v>289305.09999999963</v>
      </c>
      <c r="K40" s="88">
        <v>1067394.3</v>
      </c>
      <c r="L40" s="88">
        <v>762830.9</v>
      </c>
      <c r="M40" s="13">
        <f>+K40-L40</f>
        <v>304563.40000000002</v>
      </c>
      <c r="N40" s="13">
        <v>20287.599999999999</v>
      </c>
      <c r="O40" s="13">
        <f>233061.9+20728.7+24028.3</f>
        <v>277818.90000000002</v>
      </c>
      <c r="P40" s="13">
        <v>2874.6</v>
      </c>
      <c r="Q40" s="13">
        <v>-11494.8</v>
      </c>
      <c r="R40" s="13">
        <v>7233.1</v>
      </c>
      <c r="S40" s="89">
        <f>+M40+N40-O40+P40+Q40-R40</f>
        <v>31178.799999999981</v>
      </c>
      <c r="T40" s="13">
        <f>+J40/U40*100</f>
        <v>119.31878546918291</v>
      </c>
      <c r="U40" s="14">
        <v>242464</v>
      </c>
    </row>
    <row r="41" spans="1:22">
      <c r="A41" s="17">
        <f t="shared" si="0"/>
        <v>37</v>
      </c>
      <c r="B41" s="19" t="s">
        <v>68</v>
      </c>
      <c r="C41" s="18">
        <v>108</v>
      </c>
      <c r="D41" s="13">
        <v>7464149</v>
      </c>
      <c r="E41" s="13">
        <v>903208.8</v>
      </c>
      <c r="F41" s="13">
        <v>8367357.7999999998</v>
      </c>
      <c r="G41" s="13">
        <v>7041006.7000000002</v>
      </c>
      <c r="H41" s="23" t="s">
        <v>35</v>
      </c>
      <c r="I41" s="13">
        <v>7041006.7000000002</v>
      </c>
      <c r="J41" s="13">
        <v>1326351.1000000001</v>
      </c>
      <c r="K41" s="13">
        <v>1076736.5</v>
      </c>
      <c r="L41" s="13">
        <v>1008990.5</v>
      </c>
      <c r="M41" s="13">
        <v>67746</v>
      </c>
      <c r="N41" s="13">
        <v>58923.8</v>
      </c>
      <c r="O41" s="13">
        <v>102480.9</v>
      </c>
      <c r="P41" s="13">
        <v>0</v>
      </c>
      <c r="Q41" s="13">
        <v>0</v>
      </c>
      <c r="R41" s="13">
        <v>2418.9</v>
      </c>
      <c r="S41" s="12">
        <v>21770</v>
      </c>
      <c r="T41" s="13">
        <v>9213.394786015464</v>
      </c>
      <c r="U41" s="14">
        <v>143959</v>
      </c>
      <c r="V41" s="20"/>
    </row>
    <row r="42" spans="1:22">
      <c r="A42" s="17">
        <f t="shared" si="0"/>
        <v>38</v>
      </c>
      <c r="B42" s="19" t="s">
        <v>69</v>
      </c>
      <c r="C42" s="18">
        <v>366</v>
      </c>
      <c r="D42" s="13">
        <v>140045.20000000001</v>
      </c>
      <c r="E42" s="13">
        <v>1066220.7</v>
      </c>
      <c r="F42" s="13">
        <v>1206265.8999999999</v>
      </c>
      <c r="G42" s="13">
        <v>524524.9</v>
      </c>
      <c r="H42" s="23" t="s">
        <v>35</v>
      </c>
      <c r="I42" s="13">
        <v>524524.9</v>
      </c>
      <c r="J42" s="13">
        <v>681741</v>
      </c>
      <c r="K42" s="13">
        <v>187711.3</v>
      </c>
      <c r="L42" s="13">
        <v>48739.3</v>
      </c>
      <c r="M42" s="13">
        <v>138972</v>
      </c>
      <c r="N42" s="13">
        <v>0</v>
      </c>
      <c r="O42" s="13">
        <v>117175</v>
      </c>
      <c r="P42" s="13">
        <v>0</v>
      </c>
      <c r="Q42" s="13">
        <v>0</v>
      </c>
      <c r="R42" s="13">
        <v>2179.8000000000002</v>
      </c>
      <c r="S42" s="12">
        <v>19617.2</v>
      </c>
      <c r="T42" s="13">
        <v>76.212200820542634</v>
      </c>
      <c r="U42" s="14">
        <v>8945300</v>
      </c>
    </row>
    <row r="43" spans="1:22">
      <c r="A43" s="17">
        <f t="shared" si="0"/>
        <v>39</v>
      </c>
      <c r="B43" s="19" t="s">
        <v>70</v>
      </c>
      <c r="C43" s="21">
        <v>543</v>
      </c>
      <c r="D43" s="13">
        <v>1013116.7</v>
      </c>
      <c r="E43" s="13">
        <v>3579339.4</v>
      </c>
      <c r="F43" s="13">
        <v>4592456.0999999996</v>
      </c>
      <c r="G43" s="13">
        <v>74828.2</v>
      </c>
      <c r="H43" s="13">
        <v>997000</v>
      </c>
      <c r="I43" s="13">
        <v>1071828.2</v>
      </c>
      <c r="J43" s="13">
        <v>3520627.9</v>
      </c>
      <c r="K43" s="13">
        <v>1700810.4</v>
      </c>
      <c r="L43" s="13">
        <v>1006984.3</v>
      </c>
      <c r="M43" s="13">
        <v>693826.1</v>
      </c>
      <c r="N43" s="13">
        <v>33454.5</v>
      </c>
      <c r="O43" s="13">
        <v>708592.6</v>
      </c>
      <c r="P43" s="13">
        <v>84.6</v>
      </c>
      <c r="Q43" s="13">
        <v>0</v>
      </c>
      <c r="R43" s="13">
        <v>2032</v>
      </c>
      <c r="S43" s="12">
        <v>16740.599999999999</v>
      </c>
      <c r="T43" s="13">
        <v>102.18899421121321</v>
      </c>
      <c r="U43" s="14">
        <v>34452124</v>
      </c>
    </row>
    <row r="44" spans="1:22" ht="12.75">
      <c r="A44" s="17">
        <f t="shared" si="0"/>
        <v>40</v>
      </c>
      <c r="B44" s="19" t="s">
        <v>191</v>
      </c>
      <c r="C44" s="17">
        <v>269</v>
      </c>
      <c r="D44" s="88">
        <v>10986819.800000001</v>
      </c>
      <c r="E44" s="88">
        <v>175684.4</v>
      </c>
      <c r="F44" s="13">
        <f>+D44+E44</f>
        <v>11162504.200000001</v>
      </c>
      <c r="G44" s="88">
        <v>5083503.9000000004</v>
      </c>
      <c r="H44" s="88">
        <v>10672599.800000001</v>
      </c>
      <c r="I44" s="13">
        <f>+G44+H44</f>
        <v>15756103.700000001</v>
      </c>
      <c r="J44" s="13">
        <f>+F44-I44</f>
        <v>-4593599.5</v>
      </c>
      <c r="K44" s="13"/>
      <c r="L44" s="13"/>
      <c r="M44" s="13">
        <f>+K44-L44</f>
        <v>0</v>
      </c>
      <c r="N44" s="13"/>
      <c r="O44" s="13">
        <v>-14404.7</v>
      </c>
      <c r="P44" s="13"/>
      <c r="Q44" s="13"/>
      <c r="R44" s="13"/>
      <c r="S44" s="89">
        <f>+M44+N44-O44+P44+Q44-R44</f>
        <v>14404.7</v>
      </c>
      <c r="T44" s="13">
        <f>+J44/U44*100</f>
        <v>-282.19558584033615</v>
      </c>
      <c r="U44" s="14">
        <v>1627807</v>
      </c>
    </row>
    <row r="45" spans="1:22">
      <c r="A45" s="17">
        <f t="shared" si="0"/>
        <v>41</v>
      </c>
      <c r="B45" s="19" t="s">
        <v>71</v>
      </c>
      <c r="C45" s="18">
        <v>332</v>
      </c>
      <c r="D45" s="13">
        <v>17812.8</v>
      </c>
      <c r="E45" s="13">
        <v>621821</v>
      </c>
      <c r="F45" s="13">
        <v>639633.80000000005</v>
      </c>
      <c r="G45" s="13">
        <v>55641.9</v>
      </c>
      <c r="H45" s="23" t="s">
        <v>35</v>
      </c>
      <c r="I45" s="13">
        <v>55641.9</v>
      </c>
      <c r="J45" s="13">
        <v>583991.9</v>
      </c>
      <c r="K45" s="13">
        <v>66736.399999999994</v>
      </c>
      <c r="L45" s="13">
        <v>0</v>
      </c>
      <c r="M45" s="13">
        <v>66736.399999999994</v>
      </c>
      <c r="N45" s="13">
        <v>0</v>
      </c>
      <c r="O45" s="13">
        <v>52912.6</v>
      </c>
      <c r="P45" s="13">
        <v>0</v>
      </c>
      <c r="Q45" s="13">
        <v>0</v>
      </c>
      <c r="R45" s="13">
        <v>138.19999999999999</v>
      </c>
      <c r="S45" s="12">
        <v>13685.6</v>
      </c>
      <c r="T45" s="13">
        <v>11110.957001522071</v>
      </c>
      <c r="U45" s="14">
        <v>52560</v>
      </c>
    </row>
    <row r="46" spans="1:22">
      <c r="A46" s="17">
        <f t="shared" si="0"/>
        <v>42</v>
      </c>
      <c r="B46" s="19" t="s">
        <v>72</v>
      </c>
      <c r="C46" s="18">
        <v>217</v>
      </c>
      <c r="D46" s="13">
        <v>409980.4</v>
      </c>
      <c r="E46" s="13">
        <v>3075311.6</v>
      </c>
      <c r="F46" s="13">
        <v>3485292</v>
      </c>
      <c r="G46" s="13">
        <v>698256.8</v>
      </c>
      <c r="H46" s="23" t="s">
        <v>35</v>
      </c>
      <c r="I46" s="13">
        <v>698256.8</v>
      </c>
      <c r="J46" s="13">
        <v>2787035.2</v>
      </c>
      <c r="K46" s="13">
        <v>1575912</v>
      </c>
      <c r="L46" s="13">
        <v>1294848.5</v>
      </c>
      <c r="M46" s="13">
        <v>281063.5</v>
      </c>
      <c r="N46" s="13">
        <v>5</v>
      </c>
      <c r="O46" s="13">
        <v>271756.79999999999</v>
      </c>
      <c r="P46" s="13">
        <v>0</v>
      </c>
      <c r="Q46" s="13">
        <v>0</v>
      </c>
      <c r="R46" s="13">
        <v>2438.6</v>
      </c>
      <c r="S46" s="12">
        <v>6873.1</v>
      </c>
      <c r="T46" s="13">
        <v>17061.844272080027</v>
      </c>
      <c r="U46" s="14">
        <v>163349</v>
      </c>
    </row>
    <row r="47" spans="1:22" ht="12.75">
      <c r="A47" s="17">
        <f t="shared" si="0"/>
        <v>43</v>
      </c>
      <c r="B47" s="19" t="s">
        <v>186</v>
      </c>
      <c r="C47" s="84">
        <v>376</v>
      </c>
      <c r="D47" s="88">
        <v>182092.4</v>
      </c>
      <c r="E47" s="88">
        <v>1078133.5</v>
      </c>
      <c r="F47" s="13">
        <f>+D47+E47</f>
        <v>1260225.8999999999</v>
      </c>
      <c r="G47" s="88">
        <v>331773.90000000002</v>
      </c>
      <c r="H47" s="88">
        <v>219578</v>
      </c>
      <c r="I47" s="13">
        <f>+G47+H47</f>
        <v>551351.9</v>
      </c>
      <c r="J47" s="13">
        <f>+F47-I47</f>
        <v>708873.99999999988</v>
      </c>
      <c r="K47" s="88">
        <v>804700.9</v>
      </c>
      <c r="L47" s="88">
        <v>674730.2</v>
      </c>
      <c r="M47" s="13">
        <f>+K47-L47</f>
        <v>129970.70000000007</v>
      </c>
      <c r="N47" s="13"/>
      <c r="O47" s="13">
        <v>122748.6</v>
      </c>
      <c r="P47" s="13"/>
      <c r="Q47" s="13"/>
      <c r="R47" s="13">
        <v>722.2</v>
      </c>
      <c r="S47" s="89">
        <f>+M47+N47-O47+P47+Q47-R47</f>
        <v>6499.9000000000642</v>
      </c>
      <c r="T47" s="13">
        <f>+J47/U47*100</f>
        <v>81.64380847956582</v>
      </c>
      <c r="U47" s="14">
        <v>868252</v>
      </c>
    </row>
    <row r="48" spans="1:22">
      <c r="A48" s="17">
        <f t="shared" si="0"/>
        <v>44</v>
      </c>
      <c r="B48" s="19" t="s">
        <v>74</v>
      </c>
      <c r="C48" s="18">
        <v>431</v>
      </c>
      <c r="D48" s="13">
        <v>758652.9</v>
      </c>
      <c r="E48" s="13">
        <v>437774.8</v>
      </c>
      <c r="F48" s="13">
        <v>1196427.7</v>
      </c>
      <c r="G48" s="13">
        <v>899985.2</v>
      </c>
      <c r="H48" s="23" t="s">
        <v>35</v>
      </c>
      <c r="I48" s="13">
        <v>899985.2</v>
      </c>
      <c r="J48" s="13">
        <v>296442.5</v>
      </c>
      <c r="K48" s="13">
        <v>638396.4</v>
      </c>
      <c r="L48" s="13">
        <v>515518.2</v>
      </c>
      <c r="M48" s="13">
        <v>122878.2</v>
      </c>
      <c r="N48" s="13">
        <v>0</v>
      </c>
      <c r="O48" s="13">
        <v>116294</v>
      </c>
      <c r="P48" s="13">
        <v>0</v>
      </c>
      <c r="Q48" s="13">
        <v>0</v>
      </c>
      <c r="R48" s="13">
        <v>658.4</v>
      </c>
      <c r="S48" s="12">
        <v>5925.8</v>
      </c>
      <c r="T48" s="13">
        <v>1123.6543855659163</v>
      </c>
      <c r="U48" s="14">
        <v>263820</v>
      </c>
    </row>
    <row r="49" spans="1:21">
      <c r="A49" s="17">
        <f t="shared" si="0"/>
        <v>45</v>
      </c>
      <c r="B49" s="19" t="s">
        <v>75</v>
      </c>
      <c r="C49" s="18">
        <v>369</v>
      </c>
      <c r="D49" s="13">
        <v>1028147.3</v>
      </c>
      <c r="E49" s="13">
        <v>1439383.9</v>
      </c>
      <c r="F49" s="13">
        <v>2467531.2000000002</v>
      </c>
      <c r="G49" s="13">
        <v>213191.2</v>
      </c>
      <c r="H49" s="13">
        <v>37092.199999999997</v>
      </c>
      <c r="I49" s="13">
        <v>250283.4</v>
      </c>
      <c r="J49" s="13">
        <v>2217247.7999999998</v>
      </c>
      <c r="K49" s="13">
        <v>358428.5</v>
      </c>
      <c r="L49" s="13">
        <v>205113.9</v>
      </c>
      <c r="M49" s="13">
        <v>153314.6</v>
      </c>
      <c r="N49" s="13">
        <v>0</v>
      </c>
      <c r="O49" s="13">
        <v>147308</v>
      </c>
      <c r="P49" s="13">
        <v>0</v>
      </c>
      <c r="Q49" s="13">
        <v>0</v>
      </c>
      <c r="R49" s="13">
        <v>600.70000000000005</v>
      </c>
      <c r="S49" s="12">
        <v>5405.9</v>
      </c>
      <c r="T49" s="13">
        <v>15939.38248085978</v>
      </c>
      <c r="U49" s="14">
        <v>139105</v>
      </c>
    </row>
    <row r="50" spans="1:21">
      <c r="A50" s="17">
        <f t="shared" si="0"/>
        <v>46</v>
      </c>
      <c r="B50" s="19" t="s">
        <v>76</v>
      </c>
      <c r="C50" s="18">
        <v>204</v>
      </c>
      <c r="D50" s="13">
        <v>688050.7</v>
      </c>
      <c r="E50" s="13">
        <v>1073572</v>
      </c>
      <c r="F50" s="13">
        <v>1761622.7</v>
      </c>
      <c r="G50" s="13">
        <v>826542.7</v>
      </c>
      <c r="H50" s="13">
        <v>539346.5</v>
      </c>
      <c r="I50" s="13">
        <v>1365889.2</v>
      </c>
      <c r="J50" s="13">
        <v>395733.5</v>
      </c>
      <c r="K50" s="13">
        <v>335495.90000000002</v>
      </c>
      <c r="L50" s="13">
        <v>306238.90000000002</v>
      </c>
      <c r="M50" s="13">
        <v>29257</v>
      </c>
      <c r="N50" s="13">
        <v>12384.9</v>
      </c>
      <c r="O50" s="13">
        <v>36464.9</v>
      </c>
      <c r="P50" s="13">
        <v>0</v>
      </c>
      <c r="Q50" s="13">
        <v>0</v>
      </c>
      <c r="R50" s="13">
        <v>517.70000000000005</v>
      </c>
      <c r="S50" s="12">
        <v>4659.3</v>
      </c>
      <c r="T50" s="13">
        <v>7024.2731371365689</v>
      </c>
      <c r="U50" s="14">
        <v>56338</v>
      </c>
    </row>
    <row r="51" spans="1:21">
      <c r="A51" s="17">
        <f t="shared" si="0"/>
        <v>47</v>
      </c>
      <c r="B51" s="19" t="s">
        <v>77</v>
      </c>
      <c r="C51" s="18">
        <v>386</v>
      </c>
      <c r="D51" s="13">
        <v>1122115.3999999999</v>
      </c>
      <c r="E51" s="13">
        <v>790206.2</v>
      </c>
      <c r="F51" s="13">
        <v>1912321.6</v>
      </c>
      <c r="G51" s="13">
        <v>267726.90000000002</v>
      </c>
      <c r="H51" s="23" t="s">
        <v>35</v>
      </c>
      <c r="I51" s="13">
        <v>267726.90000000002</v>
      </c>
      <c r="J51" s="13">
        <v>1644594.7</v>
      </c>
      <c r="K51" s="13">
        <v>222749.5</v>
      </c>
      <c r="L51" s="13">
        <v>127149.5</v>
      </c>
      <c r="M51" s="13">
        <v>95600</v>
      </c>
      <c r="N51" s="13">
        <v>0</v>
      </c>
      <c r="O51" s="13">
        <v>92193.8</v>
      </c>
      <c r="P51" s="13">
        <v>0</v>
      </c>
      <c r="Q51" s="13">
        <v>0</v>
      </c>
      <c r="R51" s="13">
        <v>340.6</v>
      </c>
      <c r="S51" s="12">
        <v>3065.6</v>
      </c>
      <c r="T51" s="13">
        <v>378.43574326298909</v>
      </c>
      <c r="U51" s="14">
        <v>4345770</v>
      </c>
    </row>
    <row r="52" spans="1:21">
      <c r="A52" s="17">
        <f t="shared" si="0"/>
        <v>48</v>
      </c>
      <c r="B52" s="19" t="s">
        <v>78</v>
      </c>
      <c r="C52" s="18">
        <v>188</v>
      </c>
      <c r="D52" s="13">
        <v>32255.5</v>
      </c>
      <c r="E52" s="13">
        <v>735735</v>
      </c>
      <c r="F52" s="13">
        <v>767990.5</v>
      </c>
      <c r="G52" s="13">
        <v>19111.400000000001</v>
      </c>
      <c r="H52" s="23" t="s">
        <v>35</v>
      </c>
      <c r="I52" s="13">
        <v>19111.400000000001</v>
      </c>
      <c r="J52" s="13">
        <v>748879.1</v>
      </c>
      <c r="K52" s="13">
        <v>181846.6</v>
      </c>
      <c r="L52" s="13">
        <v>86643.7</v>
      </c>
      <c r="M52" s="13">
        <v>95202.9</v>
      </c>
      <c r="N52" s="13">
        <v>5023.1000000000004</v>
      </c>
      <c r="O52" s="13">
        <v>97525</v>
      </c>
      <c r="P52" s="13">
        <v>0</v>
      </c>
      <c r="Q52" s="13">
        <v>0</v>
      </c>
      <c r="R52" s="13">
        <v>297.89999999999998</v>
      </c>
      <c r="S52" s="12">
        <v>2403.1</v>
      </c>
      <c r="T52" s="13">
        <v>12660.249864755206</v>
      </c>
      <c r="U52" s="14">
        <v>59152</v>
      </c>
    </row>
    <row r="53" spans="1:21">
      <c r="A53" s="17">
        <f t="shared" si="0"/>
        <v>49</v>
      </c>
      <c r="B53" s="19" t="s">
        <v>79</v>
      </c>
      <c r="C53" s="18">
        <v>523</v>
      </c>
      <c r="D53" s="13">
        <v>107355</v>
      </c>
      <c r="E53" s="13">
        <v>236062.1</v>
      </c>
      <c r="F53" s="13">
        <v>343417.1</v>
      </c>
      <c r="G53" s="13">
        <v>25881.9</v>
      </c>
      <c r="H53" s="23" t="s">
        <v>35</v>
      </c>
      <c r="I53" s="13">
        <v>25881.9</v>
      </c>
      <c r="J53" s="13">
        <v>317535.2</v>
      </c>
      <c r="K53" s="13">
        <v>222513.5</v>
      </c>
      <c r="L53" s="13">
        <v>72557.7</v>
      </c>
      <c r="M53" s="13">
        <v>149955.79999999999</v>
      </c>
      <c r="N53" s="13">
        <v>0</v>
      </c>
      <c r="O53" s="13">
        <v>148985.79999999999</v>
      </c>
      <c r="P53" s="13">
        <v>0</v>
      </c>
      <c r="Q53" s="13">
        <v>0</v>
      </c>
      <c r="R53" s="13">
        <v>97</v>
      </c>
      <c r="S53" s="12">
        <v>873</v>
      </c>
      <c r="T53" s="13">
        <v>4238.2104054883748</v>
      </c>
      <c r="U53" s="14">
        <v>74922</v>
      </c>
    </row>
    <row r="54" spans="1:21">
      <c r="A54" s="17">
        <f t="shared" si="0"/>
        <v>50</v>
      </c>
      <c r="B54" s="19" t="s">
        <v>80</v>
      </c>
      <c r="C54" s="18">
        <v>187</v>
      </c>
      <c r="D54" s="13">
        <v>33322.400000000001</v>
      </c>
      <c r="E54" s="13">
        <v>15951.3</v>
      </c>
      <c r="F54" s="13">
        <v>49273.7</v>
      </c>
      <c r="G54" s="13">
        <v>1554.6</v>
      </c>
      <c r="H54" s="23" t="s">
        <v>35</v>
      </c>
      <c r="I54" s="13">
        <v>1554.6</v>
      </c>
      <c r="J54" s="13">
        <v>47719.1</v>
      </c>
      <c r="K54" s="13">
        <v>800</v>
      </c>
      <c r="L54" s="13">
        <v>733.2</v>
      </c>
      <c r="M54" s="13">
        <v>66.8</v>
      </c>
      <c r="N54" s="13">
        <v>0</v>
      </c>
      <c r="O54" s="13">
        <v>0</v>
      </c>
      <c r="P54" s="13">
        <v>0</v>
      </c>
      <c r="Q54" s="13">
        <v>0</v>
      </c>
      <c r="R54" s="13">
        <v>0.6</v>
      </c>
      <c r="S54" s="12">
        <v>66.2</v>
      </c>
      <c r="T54" s="13">
        <v>381.98504690852036</v>
      </c>
      <c r="U54" s="14">
        <v>124924</v>
      </c>
    </row>
    <row r="55" spans="1:21">
      <c r="A55" s="17">
        <f t="shared" si="0"/>
        <v>51</v>
      </c>
      <c r="B55" s="19" t="s">
        <v>81</v>
      </c>
      <c r="C55" s="18">
        <v>207</v>
      </c>
      <c r="D55" s="13">
        <v>56379.9</v>
      </c>
      <c r="E55" s="13">
        <v>739527.6</v>
      </c>
      <c r="F55" s="13">
        <v>795907.5</v>
      </c>
      <c r="G55" s="13">
        <v>39399.4</v>
      </c>
      <c r="H55" s="23" t="s">
        <v>35</v>
      </c>
      <c r="I55" s="13">
        <v>39399.4</v>
      </c>
      <c r="J55" s="13">
        <v>756508.1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0">
        <v>0</v>
      </c>
      <c r="T55" s="13">
        <v>3821.346271385924</v>
      </c>
      <c r="U55" s="14">
        <v>197969</v>
      </c>
    </row>
    <row r="56" spans="1:21">
      <c r="A56" s="17">
        <f t="shared" si="0"/>
        <v>52</v>
      </c>
      <c r="B56" s="19" t="s">
        <v>82</v>
      </c>
      <c r="C56" s="18">
        <v>254</v>
      </c>
      <c r="D56" s="13">
        <v>0</v>
      </c>
      <c r="E56" s="13">
        <v>18208028</v>
      </c>
      <c r="F56" s="13">
        <v>18208028</v>
      </c>
      <c r="G56" s="13">
        <v>1289386.1000000001</v>
      </c>
      <c r="H56" s="23" t="s">
        <v>35</v>
      </c>
      <c r="I56" s="13">
        <v>1289386.1000000001</v>
      </c>
      <c r="J56" s="13">
        <v>16918641.899999999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0">
        <v>0</v>
      </c>
      <c r="T56" s="13">
        <v>306908.57127308345</v>
      </c>
      <c r="U56" s="14">
        <v>55126</v>
      </c>
    </row>
    <row r="57" spans="1:21">
      <c r="A57" s="17">
        <f t="shared" si="0"/>
        <v>53</v>
      </c>
      <c r="B57" s="19" t="s">
        <v>83</v>
      </c>
      <c r="C57" s="18">
        <v>469</v>
      </c>
      <c r="D57" s="13">
        <v>59162.8</v>
      </c>
      <c r="E57" s="13">
        <v>130485</v>
      </c>
      <c r="F57" s="13">
        <v>189647.8</v>
      </c>
      <c r="G57" s="13">
        <v>12128.5</v>
      </c>
      <c r="H57" s="23" t="s">
        <v>35</v>
      </c>
      <c r="I57" s="13">
        <v>12128.5</v>
      </c>
      <c r="J57" s="13">
        <v>177519.3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0">
        <v>0</v>
      </c>
      <c r="T57" s="13">
        <v>206.07967625210264</v>
      </c>
      <c r="U57" s="14">
        <v>861411</v>
      </c>
    </row>
    <row r="58" spans="1:21">
      <c r="A58" s="17">
        <f t="shared" si="0"/>
        <v>54</v>
      </c>
      <c r="B58" s="19" t="s">
        <v>84</v>
      </c>
      <c r="C58" s="18">
        <v>532</v>
      </c>
      <c r="D58" s="13">
        <v>8738695.8000000007</v>
      </c>
      <c r="E58" s="13">
        <v>23046741</v>
      </c>
      <c r="F58" s="13">
        <v>31785436.800000001</v>
      </c>
      <c r="G58" s="13">
        <v>15050839.9</v>
      </c>
      <c r="H58" s="23" t="s">
        <v>35</v>
      </c>
      <c r="I58" s="13">
        <v>15050839.9</v>
      </c>
      <c r="J58" s="13">
        <v>16734596.9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0">
        <v>0</v>
      </c>
      <c r="T58" s="13">
        <v>165.16976322277492</v>
      </c>
      <c r="U58" s="14">
        <v>101317557</v>
      </c>
    </row>
    <row r="59" spans="1:21">
      <c r="A59" s="17">
        <f t="shared" si="0"/>
        <v>55</v>
      </c>
      <c r="B59" s="19" t="s">
        <v>85</v>
      </c>
      <c r="C59" s="18">
        <v>78</v>
      </c>
      <c r="D59" s="13">
        <v>0</v>
      </c>
      <c r="E59" s="13">
        <v>0</v>
      </c>
      <c r="F59" s="13">
        <v>0</v>
      </c>
      <c r="G59" s="13">
        <v>0</v>
      </c>
      <c r="H59" s="23" t="s">
        <v>35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0">
        <v>0</v>
      </c>
      <c r="T59" s="13">
        <v>0</v>
      </c>
      <c r="U59" s="14">
        <v>51956</v>
      </c>
    </row>
    <row r="60" spans="1:21">
      <c r="A60" s="17">
        <f t="shared" si="0"/>
        <v>56</v>
      </c>
      <c r="B60" s="19" t="s">
        <v>86</v>
      </c>
      <c r="C60" s="18">
        <v>329</v>
      </c>
      <c r="D60" s="13">
        <v>427647.2</v>
      </c>
      <c r="E60" s="13">
        <v>841582.6</v>
      </c>
      <c r="F60" s="13">
        <v>1269229.8</v>
      </c>
      <c r="G60" s="13">
        <v>160106.9</v>
      </c>
      <c r="H60" s="23" t="s">
        <v>35</v>
      </c>
      <c r="I60" s="13">
        <v>160106.9</v>
      </c>
      <c r="J60" s="13">
        <v>1109122.8999999999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0">
        <v>0</v>
      </c>
      <c r="T60" s="13">
        <v>1776.3502529697314</v>
      </c>
      <c r="U60" s="14">
        <v>624383</v>
      </c>
    </row>
    <row r="61" spans="1:21">
      <c r="A61" s="17">
        <f t="shared" si="0"/>
        <v>57</v>
      </c>
      <c r="B61" s="19" t="s">
        <v>87</v>
      </c>
      <c r="C61" s="18">
        <v>61</v>
      </c>
      <c r="D61" s="13">
        <v>40554.5</v>
      </c>
      <c r="E61" s="13">
        <v>250259.1</v>
      </c>
      <c r="F61" s="13">
        <v>290813.59999999998</v>
      </c>
      <c r="G61" s="13">
        <v>330892.5</v>
      </c>
      <c r="H61" s="23" t="s">
        <v>35</v>
      </c>
      <c r="I61" s="13">
        <v>330892.5</v>
      </c>
      <c r="J61" s="13">
        <v>-40078.9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0">
        <v>0</v>
      </c>
      <c r="T61" s="13">
        <v>-540.37266243309205</v>
      </c>
      <c r="U61" s="14">
        <v>74169</v>
      </c>
    </row>
    <row r="62" spans="1:21">
      <c r="A62" s="17">
        <f t="shared" si="0"/>
        <v>58</v>
      </c>
      <c r="B62" s="19" t="s">
        <v>88</v>
      </c>
      <c r="C62" s="18">
        <v>80</v>
      </c>
      <c r="D62" s="13">
        <v>23.9</v>
      </c>
      <c r="E62" s="13">
        <v>46374.6</v>
      </c>
      <c r="F62" s="13">
        <v>46398.5</v>
      </c>
      <c r="G62" s="13">
        <v>7787.2</v>
      </c>
      <c r="H62" s="23" t="s">
        <v>35</v>
      </c>
      <c r="I62" s="13">
        <v>7787.2</v>
      </c>
      <c r="J62" s="13">
        <v>38611.300000000003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0">
        <v>0</v>
      </c>
      <c r="T62" s="13">
        <v>540.99424135853508</v>
      </c>
      <c r="U62" s="14">
        <v>71371</v>
      </c>
    </row>
    <row r="63" spans="1:21">
      <c r="A63" s="17">
        <f t="shared" si="0"/>
        <v>59</v>
      </c>
      <c r="B63" s="19" t="s">
        <v>89</v>
      </c>
      <c r="C63" s="18">
        <v>120</v>
      </c>
      <c r="D63" s="13">
        <v>0</v>
      </c>
      <c r="E63" s="13">
        <v>20000</v>
      </c>
      <c r="F63" s="13">
        <v>20000</v>
      </c>
      <c r="G63" s="13">
        <v>28587.5</v>
      </c>
      <c r="H63" s="23" t="s">
        <v>35</v>
      </c>
      <c r="I63" s="13">
        <v>28587.5</v>
      </c>
      <c r="J63" s="13">
        <v>-8587.5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0">
        <v>0</v>
      </c>
      <c r="T63" s="13">
        <v>-171.75</v>
      </c>
      <c r="U63" s="14">
        <v>50000</v>
      </c>
    </row>
    <row r="64" spans="1:21">
      <c r="A64" s="17">
        <f t="shared" si="0"/>
        <v>60</v>
      </c>
      <c r="B64" s="19" t="s">
        <v>90</v>
      </c>
      <c r="C64" s="18">
        <v>471</v>
      </c>
      <c r="D64" s="13">
        <v>98356.800000000003</v>
      </c>
      <c r="E64" s="13">
        <v>19785</v>
      </c>
      <c r="F64" s="13">
        <v>118141.8</v>
      </c>
      <c r="G64" s="13">
        <v>138824.29999999999</v>
      </c>
      <c r="H64" s="23" t="s">
        <v>35</v>
      </c>
      <c r="I64" s="13">
        <v>138824.29999999999</v>
      </c>
      <c r="J64" s="13">
        <v>-20682.5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0">
        <v>0</v>
      </c>
      <c r="T64" s="13">
        <v>-168.46953986006011</v>
      </c>
      <c r="U64" s="14">
        <v>122767</v>
      </c>
    </row>
    <row r="65" spans="1:21">
      <c r="A65" s="17">
        <f t="shared" si="0"/>
        <v>61</v>
      </c>
      <c r="B65" s="19" t="s">
        <v>91</v>
      </c>
      <c r="C65" s="18">
        <v>67</v>
      </c>
      <c r="D65" s="13">
        <v>1026407.7</v>
      </c>
      <c r="E65" s="13">
        <v>1148354.1000000001</v>
      </c>
      <c r="F65" s="13">
        <v>2174761.7999999998</v>
      </c>
      <c r="G65" s="13">
        <v>291592.3</v>
      </c>
      <c r="H65" s="13">
        <v>130699.2</v>
      </c>
      <c r="I65" s="13">
        <v>422291.5</v>
      </c>
      <c r="J65" s="13">
        <v>1752470.3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0">
        <v>0</v>
      </c>
      <c r="T65" s="13">
        <v>1360.0697702393841</v>
      </c>
      <c r="U65" s="14">
        <v>1288515</v>
      </c>
    </row>
    <row r="66" spans="1:21">
      <c r="A66" s="17">
        <f t="shared" si="0"/>
        <v>62</v>
      </c>
      <c r="B66" s="19" t="s">
        <v>92</v>
      </c>
      <c r="C66" s="18">
        <v>148</v>
      </c>
      <c r="D66" s="13">
        <v>31442.5</v>
      </c>
      <c r="E66" s="13">
        <v>0</v>
      </c>
      <c r="F66" s="13">
        <v>31442.5</v>
      </c>
      <c r="G66" s="13">
        <v>2232.6999999999998</v>
      </c>
      <c r="H66" s="23" t="s">
        <v>35</v>
      </c>
      <c r="I66" s="13">
        <v>2232.6999999999998</v>
      </c>
      <c r="J66" s="13">
        <v>29209.8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0">
        <v>0</v>
      </c>
      <c r="T66" s="13">
        <v>78.09731082461272</v>
      </c>
      <c r="U66" s="14">
        <v>374018</v>
      </c>
    </row>
    <row r="67" spans="1:21">
      <c r="A67" s="17">
        <f t="shared" si="0"/>
        <v>63</v>
      </c>
      <c r="B67" s="19" t="s">
        <v>93</v>
      </c>
      <c r="C67" s="18">
        <v>322</v>
      </c>
      <c r="D67" s="13">
        <v>22307.4</v>
      </c>
      <c r="E67" s="13">
        <v>4520.8999999999996</v>
      </c>
      <c r="F67" s="13">
        <v>26828.3</v>
      </c>
      <c r="G67" s="13">
        <v>630</v>
      </c>
      <c r="H67" s="23" t="s">
        <v>35</v>
      </c>
      <c r="I67" s="13">
        <v>630</v>
      </c>
      <c r="J67" s="13">
        <v>26198.3</v>
      </c>
      <c r="K67" s="13">
        <v>12000</v>
      </c>
      <c r="L67" s="13">
        <v>12000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0">
        <v>0</v>
      </c>
      <c r="T67" s="13">
        <v>97.453399744819194</v>
      </c>
      <c r="U67" s="14">
        <v>268829</v>
      </c>
    </row>
    <row r="68" spans="1:21">
      <c r="A68" s="17">
        <f t="shared" si="0"/>
        <v>64</v>
      </c>
      <c r="B68" s="19" t="s">
        <v>94</v>
      </c>
      <c r="C68" s="18">
        <v>448</v>
      </c>
      <c r="D68" s="13">
        <v>95.5</v>
      </c>
      <c r="E68" s="13">
        <v>112648.5</v>
      </c>
      <c r="F68" s="13">
        <v>112744</v>
      </c>
      <c r="G68" s="13">
        <v>0</v>
      </c>
      <c r="H68" s="23" t="s">
        <v>35</v>
      </c>
      <c r="I68" s="13">
        <v>0</v>
      </c>
      <c r="J68" s="13">
        <v>112744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0">
        <v>0</v>
      </c>
      <c r="T68" s="13">
        <v>158.01563842416036</v>
      </c>
      <c r="U68" s="14">
        <v>713499</v>
      </c>
    </row>
    <row r="69" spans="1:21">
      <c r="A69" s="17">
        <f t="shared" si="0"/>
        <v>65</v>
      </c>
      <c r="B69" s="22" t="s">
        <v>177</v>
      </c>
      <c r="C69" s="21">
        <v>394</v>
      </c>
      <c r="D69" s="86">
        <v>60.7</v>
      </c>
      <c r="E69" s="86">
        <v>10170.4</v>
      </c>
      <c r="F69" s="13">
        <f>+D69+E69</f>
        <v>10231.1</v>
      </c>
      <c r="G69" s="86">
        <v>3900</v>
      </c>
      <c r="H69" s="13"/>
      <c r="I69" s="13">
        <f>+G69+H69</f>
        <v>3900</v>
      </c>
      <c r="J69" s="13">
        <f>+F69-I69</f>
        <v>6331.1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f>+J69/U69*100</f>
        <v>7.90992003998001</v>
      </c>
      <c r="U69" s="14">
        <v>80040</v>
      </c>
    </row>
    <row r="70" spans="1:21" ht="12.75">
      <c r="A70" s="17">
        <f t="shared" si="0"/>
        <v>66</v>
      </c>
      <c r="B70" s="19" t="s">
        <v>190</v>
      </c>
      <c r="C70" s="17">
        <v>420</v>
      </c>
      <c r="D70" s="88">
        <v>683085.2</v>
      </c>
      <c r="E70" s="88">
        <v>30524.799999999999</v>
      </c>
      <c r="F70" s="13">
        <f>+D70+E70</f>
        <v>713610</v>
      </c>
      <c r="G70" s="88">
        <v>683085.2</v>
      </c>
      <c r="H70" s="13"/>
      <c r="I70" s="13">
        <f>+G70+H70</f>
        <v>683085.2</v>
      </c>
      <c r="J70" s="13">
        <f>+F70-I70</f>
        <v>30524.800000000047</v>
      </c>
      <c r="K70" s="13"/>
      <c r="L70" s="13"/>
      <c r="M70" s="13">
        <f>+K70-L70</f>
        <v>0</v>
      </c>
      <c r="N70" s="13"/>
      <c r="O70" s="13"/>
      <c r="P70" s="13"/>
      <c r="Q70" s="13"/>
      <c r="R70" s="13"/>
      <c r="S70" s="89">
        <f>+M70+N70-O70+P70+Q70-R70</f>
        <v>0</v>
      </c>
      <c r="T70" s="13">
        <f>+J70/U70*100</f>
        <v>10.000000000000016</v>
      </c>
      <c r="U70" s="14">
        <v>305248</v>
      </c>
    </row>
    <row r="71" spans="1:21">
      <c r="A71" s="17">
        <f t="shared" ref="A71:A134" si="1">+A70+1</f>
        <v>67</v>
      </c>
      <c r="B71" s="19" t="s">
        <v>95</v>
      </c>
      <c r="C71" s="18">
        <v>25</v>
      </c>
      <c r="D71" s="13">
        <v>4706410.3</v>
      </c>
      <c r="E71" s="13">
        <v>717450.4</v>
      </c>
      <c r="F71" s="13">
        <v>5423860.7000000002</v>
      </c>
      <c r="G71" s="13">
        <v>3995351.3</v>
      </c>
      <c r="H71" s="23" t="s">
        <v>35</v>
      </c>
      <c r="I71" s="13">
        <v>3995351.3</v>
      </c>
      <c r="J71" s="13">
        <v>1428509.4</v>
      </c>
      <c r="K71" s="13">
        <v>2801993.9</v>
      </c>
      <c r="L71" s="13">
        <v>2583012</v>
      </c>
      <c r="M71" s="13">
        <v>218981.9</v>
      </c>
      <c r="N71" s="13">
        <v>0</v>
      </c>
      <c r="O71" s="13">
        <v>219084.5</v>
      </c>
      <c r="P71" s="13">
        <v>0</v>
      </c>
      <c r="Q71" s="13">
        <v>0</v>
      </c>
      <c r="R71" s="13">
        <v>0</v>
      </c>
      <c r="S71" s="10">
        <v>-102.6</v>
      </c>
      <c r="T71" s="13">
        <v>90.017545271406618</v>
      </c>
      <c r="U71" s="14">
        <v>15869233</v>
      </c>
    </row>
    <row r="72" spans="1:21">
      <c r="A72" s="17">
        <f t="shared" si="1"/>
        <v>68</v>
      </c>
      <c r="B72" s="19" t="s">
        <v>96</v>
      </c>
      <c r="C72" s="18">
        <v>200</v>
      </c>
      <c r="D72" s="13">
        <v>61287.4</v>
      </c>
      <c r="E72" s="13">
        <v>24189.3</v>
      </c>
      <c r="F72" s="13">
        <v>85476.7</v>
      </c>
      <c r="G72" s="13">
        <v>1606.6</v>
      </c>
      <c r="H72" s="23" t="s">
        <v>35</v>
      </c>
      <c r="I72" s="13">
        <v>1606.6</v>
      </c>
      <c r="J72" s="13">
        <v>83870.100000000006</v>
      </c>
      <c r="K72" s="13">
        <v>0</v>
      </c>
      <c r="L72" s="13">
        <v>0</v>
      </c>
      <c r="M72" s="13">
        <v>0</v>
      </c>
      <c r="N72" s="13">
        <v>0</v>
      </c>
      <c r="O72" s="13">
        <v>104</v>
      </c>
      <c r="P72" s="13">
        <v>0</v>
      </c>
      <c r="Q72" s="13">
        <v>0</v>
      </c>
      <c r="R72" s="13">
        <v>0</v>
      </c>
      <c r="S72" s="10">
        <v>-104</v>
      </c>
      <c r="T72" s="13">
        <v>1131.4379375935894</v>
      </c>
      <c r="U72" s="14">
        <v>74127</v>
      </c>
    </row>
    <row r="73" spans="1:21">
      <c r="A73" s="17">
        <f t="shared" si="1"/>
        <v>69</v>
      </c>
      <c r="B73" s="19" t="s">
        <v>97</v>
      </c>
      <c r="C73" s="18">
        <v>290</v>
      </c>
      <c r="D73" s="13">
        <v>2430639.7999999998</v>
      </c>
      <c r="E73" s="13">
        <v>11609.8</v>
      </c>
      <c r="F73" s="13">
        <v>2442249.6</v>
      </c>
      <c r="G73" s="13">
        <v>73437.899999999994</v>
      </c>
      <c r="H73" s="23" t="s">
        <v>35</v>
      </c>
      <c r="I73" s="13">
        <v>73437.899999999994</v>
      </c>
      <c r="J73" s="13">
        <v>2368811.7000000002</v>
      </c>
      <c r="K73" s="13">
        <v>0</v>
      </c>
      <c r="L73" s="13">
        <v>0</v>
      </c>
      <c r="M73" s="13">
        <v>0</v>
      </c>
      <c r="N73" s="13">
        <v>0</v>
      </c>
      <c r="O73" s="13">
        <v>660</v>
      </c>
      <c r="P73" s="13">
        <v>0</v>
      </c>
      <c r="Q73" s="13">
        <v>0</v>
      </c>
      <c r="R73" s="13">
        <v>0</v>
      </c>
      <c r="S73" s="10">
        <v>-660</v>
      </c>
      <c r="T73" s="13">
        <v>17312.58459649482</v>
      </c>
      <c r="U73" s="14">
        <v>136826</v>
      </c>
    </row>
    <row r="74" spans="1:21">
      <c r="A74" s="17">
        <f t="shared" si="1"/>
        <v>70</v>
      </c>
      <c r="B74" s="19" t="s">
        <v>98</v>
      </c>
      <c r="C74" s="18">
        <v>136</v>
      </c>
      <c r="D74" s="13">
        <v>21476.400000000001</v>
      </c>
      <c r="E74" s="13">
        <v>32349</v>
      </c>
      <c r="F74" s="13">
        <v>53825.4</v>
      </c>
      <c r="G74" s="13">
        <v>14749.9</v>
      </c>
      <c r="H74" s="23" t="s">
        <v>35</v>
      </c>
      <c r="I74" s="13">
        <v>14749.9</v>
      </c>
      <c r="J74" s="13">
        <v>39075.5</v>
      </c>
      <c r="K74" s="13">
        <v>0</v>
      </c>
      <c r="L74" s="13">
        <v>0</v>
      </c>
      <c r="M74" s="13">
        <v>0</v>
      </c>
      <c r="N74" s="13">
        <v>0</v>
      </c>
      <c r="O74" s="13">
        <v>1008</v>
      </c>
      <c r="P74" s="13">
        <v>0</v>
      </c>
      <c r="Q74" s="13">
        <v>0</v>
      </c>
      <c r="R74" s="13">
        <v>0</v>
      </c>
      <c r="S74" s="12">
        <v>-1008</v>
      </c>
      <c r="T74" s="13">
        <v>471.52200407862819</v>
      </c>
      <c r="U74" s="14">
        <v>82871</v>
      </c>
    </row>
    <row r="75" spans="1:21">
      <c r="A75" s="17">
        <f t="shared" si="1"/>
        <v>71</v>
      </c>
      <c r="B75" s="19" t="s">
        <v>99</v>
      </c>
      <c r="C75" s="18">
        <v>300</v>
      </c>
      <c r="D75" s="13">
        <v>17305.599999999999</v>
      </c>
      <c r="E75" s="13">
        <v>9929.2000000000007</v>
      </c>
      <c r="F75" s="13">
        <v>27234.799999999999</v>
      </c>
      <c r="G75" s="13">
        <v>51912.9</v>
      </c>
      <c r="H75" s="23" t="s">
        <v>35</v>
      </c>
      <c r="I75" s="13">
        <v>51912.9</v>
      </c>
      <c r="J75" s="13">
        <v>-24678.1</v>
      </c>
      <c r="K75" s="13">
        <v>0</v>
      </c>
      <c r="L75" s="13">
        <v>0</v>
      </c>
      <c r="M75" s="13">
        <v>0</v>
      </c>
      <c r="N75" s="13">
        <v>0</v>
      </c>
      <c r="O75" s="13">
        <v>1730</v>
      </c>
      <c r="P75" s="13">
        <v>0</v>
      </c>
      <c r="Q75" s="13">
        <v>0</v>
      </c>
      <c r="R75" s="13">
        <v>0</v>
      </c>
      <c r="S75" s="12">
        <v>-1730</v>
      </c>
      <c r="T75" s="13">
        <v>-350.44163589889234</v>
      </c>
      <c r="U75" s="14">
        <v>70420</v>
      </c>
    </row>
    <row r="76" spans="1:21">
      <c r="A76" s="17">
        <f t="shared" si="1"/>
        <v>72</v>
      </c>
      <c r="B76" s="19" t="s">
        <v>100</v>
      </c>
      <c r="C76" s="18">
        <v>490</v>
      </c>
      <c r="D76" s="13">
        <v>15212.7</v>
      </c>
      <c r="E76" s="13">
        <v>0</v>
      </c>
      <c r="F76" s="13">
        <v>15212.7</v>
      </c>
      <c r="G76" s="13">
        <v>14632.5</v>
      </c>
      <c r="H76" s="23" t="s">
        <v>35</v>
      </c>
      <c r="I76" s="13">
        <v>14632.5</v>
      </c>
      <c r="J76" s="13">
        <v>580.20000000000005</v>
      </c>
      <c r="K76" s="13">
        <v>0</v>
      </c>
      <c r="L76" s="13">
        <v>0</v>
      </c>
      <c r="M76" s="13">
        <v>0</v>
      </c>
      <c r="N76" s="13">
        <v>0</v>
      </c>
      <c r="O76" s="13">
        <v>1732.2</v>
      </c>
      <c r="P76" s="13">
        <v>0</v>
      </c>
      <c r="Q76" s="13">
        <v>0</v>
      </c>
      <c r="R76" s="13">
        <v>0</v>
      </c>
      <c r="S76" s="12">
        <v>-1732.2</v>
      </c>
      <c r="T76" s="13">
        <v>14.546822113576534</v>
      </c>
      <c r="U76" s="14">
        <v>39885</v>
      </c>
    </row>
    <row r="77" spans="1:21" ht="12.75">
      <c r="A77" s="17">
        <f t="shared" si="1"/>
        <v>73</v>
      </c>
      <c r="B77" s="19" t="s">
        <v>178</v>
      </c>
      <c r="C77" s="84">
        <v>152</v>
      </c>
      <c r="D77" s="88">
        <v>121.8</v>
      </c>
      <c r="E77" s="88">
        <v>6670</v>
      </c>
      <c r="F77" s="13">
        <f>+D77+E77</f>
        <v>6791.8</v>
      </c>
      <c r="G77" s="88">
        <v>10400.200000000001</v>
      </c>
      <c r="H77" s="13"/>
      <c r="I77" s="13">
        <f>+G77+H77</f>
        <v>10400.200000000001</v>
      </c>
      <c r="J77" s="13">
        <f>+F77-I77</f>
        <v>-3608.4000000000005</v>
      </c>
      <c r="K77" s="13">
        <v>0</v>
      </c>
      <c r="L77" s="13">
        <v>0</v>
      </c>
      <c r="M77" s="13">
        <f>+K77-L77</f>
        <v>0</v>
      </c>
      <c r="N77" s="13"/>
      <c r="O77" s="13">
        <v>1800.2</v>
      </c>
      <c r="P77" s="13"/>
      <c r="Q77" s="13"/>
      <c r="R77" s="13"/>
      <c r="S77" s="89">
        <f>+M77+N77-O77+P77+Q77-R77</f>
        <v>-1800.2</v>
      </c>
      <c r="T77" s="13">
        <f>+J77/U77*100</f>
        <v>-5.0007622268109824</v>
      </c>
      <c r="U77" s="14">
        <v>72157</v>
      </c>
    </row>
    <row r="78" spans="1:21">
      <c r="A78" s="17">
        <f t="shared" si="1"/>
        <v>74</v>
      </c>
      <c r="B78" s="19" t="s">
        <v>101</v>
      </c>
      <c r="C78" s="18">
        <v>214</v>
      </c>
      <c r="D78" s="13">
        <v>677846.6</v>
      </c>
      <c r="E78" s="13">
        <v>6402316.4000000004</v>
      </c>
      <c r="F78" s="13">
        <v>7080163</v>
      </c>
      <c r="G78" s="13">
        <v>6333977.7000000002</v>
      </c>
      <c r="H78" s="23" t="s">
        <v>35</v>
      </c>
      <c r="I78" s="13">
        <v>6333977.7000000002</v>
      </c>
      <c r="J78" s="13">
        <v>746185.3</v>
      </c>
      <c r="K78" s="13">
        <v>1010624.3</v>
      </c>
      <c r="L78" s="13">
        <v>0</v>
      </c>
      <c r="M78" s="13">
        <v>1010624.3</v>
      </c>
      <c r="N78" s="13">
        <v>0</v>
      </c>
      <c r="O78" s="13">
        <v>1012665.5</v>
      </c>
      <c r="P78" s="13">
        <v>0</v>
      </c>
      <c r="Q78" s="13">
        <v>0</v>
      </c>
      <c r="R78" s="13">
        <v>0</v>
      </c>
      <c r="S78" s="12">
        <v>-2041.2</v>
      </c>
      <c r="T78" s="13">
        <v>6503.4409126959918</v>
      </c>
      <c r="U78" s="14">
        <v>114737</v>
      </c>
    </row>
    <row r="79" spans="1:21">
      <c r="A79" s="17">
        <f t="shared" si="1"/>
        <v>75</v>
      </c>
      <c r="B79" s="19" t="s">
        <v>102</v>
      </c>
      <c r="C79" s="18">
        <v>231</v>
      </c>
      <c r="D79" s="13">
        <v>484.8</v>
      </c>
      <c r="E79" s="13">
        <v>21973.3</v>
      </c>
      <c r="F79" s="13">
        <v>22458.1</v>
      </c>
      <c r="G79" s="13">
        <v>95065.600000000006</v>
      </c>
      <c r="H79" s="23" t="s">
        <v>35</v>
      </c>
      <c r="I79" s="13">
        <v>95065.600000000006</v>
      </c>
      <c r="J79" s="13">
        <v>-72607.5</v>
      </c>
      <c r="K79" s="13">
        <v>0</v>
      </c>
      <c r="L79" s="13">
        <v>0</v>
      </c>
      <c r="M79" s="13">
        <v>0</v>
      </c>
      <c r="N79" s="13">
        <v>0</v>
      </c>
      <c r="O79" s="13">
        <v>2257.5</v>
      </c>
      <c r="P79" s="13">
        <v>0</v>
      </c>
      <c r="Q79" s="13">
        <v>0</v>
      </c>
      <c r="R79" s="13">
        <v>0</v>
      </c>
      <c r="S79" s="12">
        <v>-2257.5</v>
      </c>
      <c r="T79" s="13">
        <v>-1287.8008548979265</v>
      </c>
      <c r="U79" s="14">
        <v>56381</v>
      </c>
    </row>
    <row r="80" spans="1:21">
      <c r="A80" s="17">
        <f t="shared" si="1"/>
        <v>76</v>
      </c>
      <c r="B80" s="19" t="s">
        <v>103</v>
      </c>
      <c r="C80" s="18">
        <v>414</v>
      </c>
      <c r="D80" s="13">
        <v>147410.5</v>
      </c>
      <c r="E80" s="13">
        <v>22744.7</v>
      </c>
      <c r="F80" s="13">
        <v>170155.2</v>
      </c>
      <c r="G80" s="13">
        <v>122836.5</v>
      </c>
      <c r="H80" s="23" t="s">
        <v>35</v>
      </c>
      <c r="I80" s="13">
        <v>122836.5</v>
      </c>
      <c r="J80" s="13">
        <v>47318.7</v>
      </c>
      <c r="K80" s="13">
        <v>0</v>
      </c>
      <c r="L80" s="13">
        <v>0</v>
      </c>
      <c r="M80" s="13">
        <v>0</v>
      </c>
      <c r="N80" s="13">
        <v>3192.8</v>
      </c>
      <c r="O80" s="13">
        <v>6318.7</v>
      </c>
      <c r="P80" s="13">
        <v>0</v>
      </c>
      <c r="Q80" s="13">
        <v>0</v>
      </c>
      <c r="R80" s="13">
        <v>0</v>
      </c>
      <c r="S80" s="12">
        <v>-3125.9</v>
      </c>
      <c r="T80" s="13">
        <v>410.49960527799703</v>
      </c>
      <c r="U80" s="14">
        <v>115271</v>
      </c>
    </row>
    <row r="81" spans="1:21">
      <c r="A81" s="17">
        <f t="shared" si="1"/>
        <v>77</v>
      </c>
      <c r="B81" s="19" t="s">
        <v>104</v>
      </c>
      <c r="C81" s="18">
        <v>98</v>
      </c>
      <c r="D81" s="13">
        <v>166056.9</v>
      </c>
      <c r="E81" s="13">
        <v>190096.8</v>
      </c>
      <c r="F81" s="13">
        <v>356153.7</v>
      </c>
      <c r="G81" s="13">
        <v>87852.5</v>
      </c>
      <c r="H81" s="23" t="s">
        <v>35</v>
      </c>
      <c r="I81" s="13">
        <v>87852.5</v>
      </c>
      <c r="J81" s="13">
        <v>268301.2</v>
      </c>
      <c r="K81" s="13">
        <v>177854.1</v>
      </c>
      <c r="L81" s="13">
        <v>119589.9</v>
      </c>
      <c r="M81" s="13">
        <v>58264.2</v>
      </c>
      <c r="N81" s="13">
        <v>0</v>
      </c>
      <c r="O81" s="13">
        <v>61533.4</v>
      </c>
      <c r="P81" s="13">
        <v>0</v>
      </c>
      <c r="Q81" s="13">
        <v>0</v>
      </c>
      <c r="R81" s="13">
        <v>0</v>
      </c>
      <c r="S81" s="12">
        <v>-3269.2</v>
      </c>
      <c r="T81" s="13">
        <v>2809.3189814039206</v>
      </c>
      <c r="U81" s="14">
        <v>95504</v>
      </c>
    </row>
    <row r="82" spans="1:21">
      <c r="A82" s="17">
        <f t="shared" si="1"/>
        <v>78</v>
      </c>
      <c r="B82" s="19" t="s">
        <v>105</v>
      </c>
      <c r="C82" s="18">
        <v>407</v>
      </c>
      <c r="D82" s="13">
        <v>221.2</v>
      </c>
      <c r="E82" s="13">
        <v>11081.3</v>
      </c>
      <c r="F82" s="13">
        <v>11302.5</v>
      </c>
      <c r="G82" s="13">
        <v>54788.9</v>
      </c>
      <c r="H82" s="23" t="s">
        <v>35</v>
      </c>
      <c r="I82" s="13">
        <v>54788.9</v>
      </c>
      <c r="J82" s="13">
        <v>-43486.400000000001</v>
      </c>
      <c r="K82" s="13">
        <v>0</v>
      </c>
      <c r="L82" s="13">
        <v>0</v>
      </c>
      <c r="M82" s="13">
        <v>0</v>
      </c>
      <c r="N82" s="13">
        <v>0</v>
      </c>
      <c r="O82" s="13">
        <v>4426.5</v>
      </c>
      <c r="P82" s="13">
        <v>0</v>
      </c>
      <c r="Q82" s="13">
        <v>0</v>
      </c>
      <c r="R82" s="13">
        <v>0</v>
      </c>
      <c r="S82" s="12">
        <v>-4426.5</v>
      </c>
      <c r="T82" s="13">
        <v>-392.43049100737284</v>
      </c>
      <c r="U82" s="14">
        <v>110813</v>
      </c>
    </row>
    <row r="83" spans="1:21">
      <c r="A83" s="17">
        <f t="shared" si="1"/>
        <v>79</v>
      </c>
      <c r="B83" s="19" t="s">
        <v>106</v>
      </c>
      <c r="C83" s="18">
        <v>506</v>
      </c>
      <c r="D83" s="13">
        <v>18988675.199999999</v>
      </c>
      <c r="E83" s="13">
        <v>52224984.899999999</v>
      </c>
      <c r="F83" s="13">
        <v>71213660.099999994</v>
      </c>
      <c r="G83" s="13">
        <v>13684574.4</v>
      </c>
      <c r="H83" s="13">
        <v>5047076.4000000004</v>
      </c>
      <c r="I83" s="13">
        <v>18731650.800000001</v>
      </c>
      <c r="J83" s="13">
        <v>52482009.299999997</v>
      </c>
      <c r="K83" s="13">
        <v>12245815.4</v>
      </c>
      <c r="L83" s="13">
        <v>7558764</v>
      </c>
      <c r="M83" s="13">
        <v>4687051.4000000004</v>
      </c>
      <c r="N83" s="13">
        <v>103091</v>
      </c>
      <c r="O83" s="13">
        <v>4953131.4000000004</v>
      </c>
      <c r="P83" s="13">
        <v>0</v>
      </c>
      <c r="Q83" s="13">
        <v>158371.1</v>
      </c>
      <c r="R83" s="13">
        <v>0</v>
      </c>
      <c r="S83" s="12">
        <v>-4617.8999999999996</v>
      </c>
      <c r="T83" s="13">
        <v>4364.4002730306847</v>
      </c>
      <c r="U83" s="14">
        <v>12025022</v>
      </c>
    </row>
    <row r="84" spans="1:21" ht="12.75">
      <c r="A84" s="17">
        <f t="shared" si="1"/>
        <v>80</v>
      </c>
      <c r="B84" s="19" t="s">
        <v>180</v>
      </c>
      <c r="C84" s="84">
        <v>96</v>
      </c>
      <c r="D84" s="88">
        <v>694006.3</v>
      </c>
      <c r="E84" s="88">
        <v>43290.2</v>
      </c>
      <c r="F84" s="13">
        <f>+D84+E84</f>
        <v>737296.5</v>
      </c>
      <c r="G84" s="88">
        <v>423093.3</v>
      </c>
      <c r="H84" s="88">
        <v>170500</v>
      </c>
      <c r="I84" s="13">
        <f>+G84+H84</f>
        <v>593593.30000000005</v>
      </c>
      <c r="J84" s="13">
        <f>+F84-I84</f>
        <v>143703.19999999995</v>
      </c>
      <c r="K84" s="13">
        <v>0</v>
      </c>
      <c r="L84" s="13">
        <v>0</v>
      </c>
      <c r="M84" s="13">
        <f>+K84-L84</f>
        <v>0</v>
      </c>
      <c r="N84" s="13"/>
      <c r="O84" s="13">
        <v>5336.1</v>
      </c>
      <c r="P84" s="13"/>
      <c r="Q84" s="13"/>
      <c r="R84" s="13"/>
      <c r="S84" s="89">
        <f>+M84+N84-O84+P84+Q84-R84</f>
        <v>-5336.1</v>
      </c>
      <c r="T84" s="13">
        <f>+J84/U84*100</f>
        <v>124.58554770471191</v>
      </c>
      <c r="U84" s="14">
        <v>115345</v>
      </c>
    </row>
    <row r="85" spans="1:21">
      <c r="A85" s="17">
        <f t="shared" si="1"/>
        <v>81</v>
      </c>
      <c r="B85" s="19" t="s">
        <v>107</v>
      </c>
      <c r="C85" s="18">
        <v>380</v>
      </c>
      <c r="D85" s="13">
        <v>650240.4</v>
      </c>
      <c r="E85" s="13">
        <v>1142286.7</v>
      </c>
      <c r="F85" s="13">
        <v>1792527.1</v>
      </c>
      <c r="G85" s="13">
        <v>789784.3</v>
      </c>
      <c r="H85" s="23" t="s">
        <v>35</v>
      </c>
      <c r="I85" s="13">
        <v>789784.3</v>
      </c>
      <c r="J85" s="13">
        <v>1002742.8</v>
      </c>
      <c r="K85" s="13">
        <v>1401896.8</v>
      </c>
      <c r="L85" s="13">
        <v>991434.6</v>
      </c>
      <c r="M85" s="13">
        <v>410462.2</v>
      </c>
      <c r="N85" s="13">
        <v>297.2</v>
      </c>
      <c r="O85" s="13">
        <v>416214.8</v>
      </c>
      <c r="P85" s="13">
        <v>2.2000000000000002</v>
      </c>
      <c r="Q85" s="13">
        <v>0</v>
      </c>
      <c r="R85" s="13">
        <v>0</v>
      </c>
      <c r="S85" s="12">
        <v>-5453.2</v>
      </c>
      <c r="T85" s="13">
        <v>1623.3018950394842</v>
      </c>
      <c r="U85" s="14">
        <v>617718</v>
      </c>
    </row>
    <row r="86" spans="1:21">
      <c r="A86" s="17">
        <f t="shared" si="1"/>
        <v>82</v>
      </c>
      <c r="B86" s="19" t="s">
        <v>108</v>
      </c>
      <c r="C86" s="18">
        <v>68</v>
      </c>
      <c r="D86" s="13">
        <v>1676378.4</v>
      </c>
      <c r="E86" s="13">
        <v>1305120</v>
      </c>
      <c r="F86" s="13">
        <v>2981498.4</v>
      </c>
      <c r="G86" s="13">
        <v>2323719.6</v>
      </c>
      <c r="H86" s="23" t="s">
        <v>35</v>
      </c>
      <c r="I86" s="13">
        <v>2323719.6</v>
      </c>
      <c r="J86" s="13">
        <v>657778.80000000005</v>
      </c>
      <c r="K86" s="13">
        <v>159578</v>
      </c>
      <c r="L86" s="13">
        <v>0</v>
      </c>
      <c r="M86" s="13">
        <v>159578</v>
      </c>
      <c r="N86" s="13">
        <v>4967.6000000000004</v>
      </c>
      <c r="O86" s="13">
        <v>170773.6</v>
      </c>
      <c r="P86" s="13">
        <v>0</v>
      </c>
      <c r="Q86" s="13">
        <v>0</v>
      </c>
      <c r="R86" s="13">
        <v>0</v>
      </c>
      <c r="S86" s="12">
        <v>-6228</v>
      </c>
      <c r="T86" s="13">
        <v>2474.2292704211368</v>
      </c>
      <c r="U86" s="14">
        <v>265852</v>
      </c>
    </row>
    <row r="87" spans="1:21">
      <c r="A87" s="17">
        <f t="shared" si="1"/>
        <v>83</v>
      </c>
      <c r="B87" s="19" t="s">
        <v>109</v>
      </c>
      <c r="C87" s="18">
        <v>331</v>
      </c>
      <c r="D87" s="13">
        <v>28370.6</v>
      </c>
      <c r="E87" s="13">
        <v>412386.3</v>
      </c>
      <c r="F87" s="13">
        <v>440756.9</v>
      </c>
      <c r="G87" s="13">
        <v>171386.9</v>
      </c>
      <c r="H87" s="23" t="s">
        <v>35</v>
      </c>
      <c r="I87" s="13">
        <v>171386.9</v>
      </c>
      <c r="J87" s="13">
        <v>269370</v>
      </c>
      <c r="K87" s="13">
        <v>0</v>
      </c>
      <c r="L87" s="13">
        <v>0</v>
      </c>
      <c r="M87" s="13">
        <v>0</v>
      </c>
      <c r="N87" s="13">
        <v>0</v>
      </c>
      <c r="O87" s="13">
        <v>6841.7</v>
      </c>
      <c r="P87" s="13">
        <v>0</v>
      </c>
      <c r="Q87" s="13">
        <v>0</v>
      </c>
      <c r="R87" s="13">
        <v>0</v>
      </c>
      <c r="S87" s="12">
        <v>-6841.7</v>
      </c>
      <c r="T87" s="13">
        <v>1112.2672711732134</v>
      </c>
      <c r="U87" s="14">
        <v>242181</v>
      </c>
    </row>
    <row r="88" spans="1:21" ht="12.75">
      <c r="A88" s="17">
        <f t="shared" si="1"/>
        <v>84</v>
      </c>
      <c r="B88" s="19" t="s">
        <v>179</v>
      </c>
      <c r="C88" s="84">
        <v>86</v>
      </c>
      <c r="D88" s="88">
        <v>616179.5</v>
      </c>
      <c r="E88" s="88">
        <v>295030.8</v>
      </c>
      <c r="F88" s="13">
        <f>+D88+E88</f>
        <v>911210.3</v>
      </c>
      <c r="G88" s="88">
        <v>324278.2</v>
      </c>
      <c r="H88" s="13"/>
      <c r="I88" s="13">
        <f>+G88+H88</f>
        <v>324278.2</v>
      </c>
      <c r="J88" s="13">
        <f>+F88-I88</f>
        <v>586932.10000000009</v>
      </c>
      <c r="K88" s="88">
        <v>156633.20000000001</v>
      </c>
      <c r="L88" s="88">
        <v>51761.3</v>
      </c>
      <c r="M88" s="13">
        <f>+K88-L88</f>
        <v>104871.90000000001</v>
      </c>
      <c r="N88" s="13"/>
      <c r="O88" s="13">
        <v>111790</v>
      </c>
      <c r="P88" s="13"/>
      <c r="Q88" s="13"/>
      <c r="R88" s="13"/>
      <c r="S88" s="89">
        <f>+M88+N88-O88+P88+Q88-R88</f>
        <v>-6918.0999999999913</v>
      </c>
      <c r="T88" s="13">
        <f>+J88/U88*100</f>
        <v>308.11539652792004</v>
      </c>
      <c r="U88" s="14">
        <v>190491</v>
      </c>
    </row>
    <row r="89" spans="1:21">
      <c r="A89" s="17">
        <f t="shared" si="1"/>
        <v>85</v>
      </c>
      <c r="B89" s="19" t="s">
        <v>162</v>
      </c>
      <c r="C89" s="18">
        <v>425</v>
      </c>
      <c r="D89" s="13">
        <v>145289.20000000001</v>
      </c>
      <c r="E89" s="13">
        <v>574874.1</v>
      </c>
      <c r="F89" s="13">
        <v>720163.3</v>
      </c>
      <c r="G89" s="13">
        <v>326862.8</v>
      </c>
      <c r="H89" s="23" t="s">
        <v>35</v>
      </c>
      <c r="I89" s="13">
        <v>326862.8</v>
      </c>
      <c r="J89" s="13">
        <v>393300.5</v>
      </c>
      <c r="K89" s="13">
        <v>0</v>
      </c>
      <c r="L89" s="13">
        <v>0</v>
      </c>
      <c r="M89" s="13">
        <v>0</v>
      </c>
      <c r="N89" s="13">
        <v>0</v>
      </c>
      <c r="O89" s="13">
        <v>6990.5</v>
      </c>
      <c r="P89" s="13">
        <v>0</v>
      </c>
      <c r="Q89" s="13">
        <v>0</v>
      </c>
      <c r="R89" s="13">
        <v>0</v>
      </c>
      <c r="S89" s="12">
        <v>-6990.5</v>
      </c>
      <c r="T89" s="13">
        <v>3944.0483353389491</v>
      </c>
      <c r="U89" s="14">
        <v>99720</v>
      </c>
    </row>
    <row r="90" spans="1:21">
      <c r="A90" s="17">
        <f t="shared" si="1"/>
        <v>86</v>
      </c>
      <c r="B90" s="19" t="s">
        <v>110</v>
      </c>
      <c r="C90" s="18">
        <v>154</v>
      </c>
      <c r="D90" s="13">
        <v>471071.1</v>
      </c>
      <c r="E90" s="13">
        <v>716556.80000000005</v>
      </c>
      <c r="F90" s="13">
        <v>1187627.8999999999</v>
      </c>
      <c r="G90" s="13">
        <v>100291.4</v>
      </c>
      <c r="H90" s="23" t="s">
        <v>35</v>
      </c>
      <c r="I90" s="13">
        <v>100291.4</v>
      </c>
      <c r="J90" s="13">
        <v>1087336.5</v>
      </c>
      <c r="K90" s="13">
        <v>0</v>
      </c>
      <c r="L90" s="13">
        <v>0</v>
      </c>
      <c r="M90" s="13">
        <v>0</v>
      </c>
      <c r="N90" s="13">
        <v>0</v>
      </c>
      <c r="O90" s="13">
        <v>17961.400000000001</v>
      </c>
      <c r="P90" s="13">
        <v>0</v>
      </c>
      <c r="Q90" s="13">
        <v>0</v>
      </c>
      <c r="R90" s="13">
        <v>0</v>
      </c>
      <c r="S90" s="12">
        <v>-17961.400000000001</v>
      </c>
      <c r="T90" s="13">
        <v>2757.6515731756185</v>
      </c>
      <c r="U90" s="14">
        <v>394298</v>
      </c>
    </row>
    <row r="91" spans="1:21">
      <c r="A91" s="17">
        <f t="shared" si="1"/>
        <v>87</v>
      </c>
      <c r="B91" s="19" t="s">
        <v>111</v>
      </c>
      <c r="C91" s="18">
        <v>40</v>
      </c>
      <c r="D91" s="13">
        <v>3298384.4</v>
      </c>
      <c r="E91" s="13">
        <v>2137845.7999999998</v>
      </c>
      <c r="F91" s="13">
        <v>5436230.2000000002</v>
      </c>
      <c r="G91" s="13">
        <v>9027301.3000000007</v>
      </c>
      <c r="H91" s="13">
        <v>1452938.7</v>
      </c>
      <c r="I91" s="13">
        <v>10480240</v>
      </c>
      <c r="J91" s="13">
        <v>-5044009.8</v>
      </c>
      <c r="K91" s="13">
        <v>0</v>
      </c>
      <c r="L91" s="13">
        <v>0</v>
      </c>
      <c r="M91" s="13">
        <v>0</v>
      </c>
      <c r="N91" s="13">
        <v>88149.1</v>
      </c>
      <c r="O91" s="13">
        <v>107011.1</v>
      </c>
      <c r="P91" s="13">
        <v>0</v>
      </c>
      <c r="Q91" s="13">
        <v>0</v>
      </c>
      <c r="R91" s="13">
        <v>0</v>
      </c>
      <c r="S91" s="12">
        <v>-18862</v>
      </c>
      <c r="T91" s="13">
        <v>-15817.942856067662</v>
      </c>
      <c r="U91" s="14">
        <v>318879</v>
      </c>
    </row>
    <row r="92" spans="1:21">
      <c r="A92" s="17">
        <f t="shared" si="1"/>
        <v>88</v>
      </c>
      <c r="B92" s="19" t="s">
        <v>112</v>
      </c>
      <c r="C92" s="18">
        <v>317</v>
      </c>
      <c r="D92" s="13">
        <v>1915452</v>
      </c>
      <c r="E92" s="13">
        <v>510345.2</v>
      </c>
      <c r="F92" s="13">
        <v>2425797.2000000002</v>
      </c>
      <c r="G92" s="13">
        <v>1103572.5</v>
      </c>
      <c r="H92" s="13">
        <v>679350.4</v>
      </c>
      <c r="I92" s="13">
        <v>1782922.9</v>
      </c>
      <c r="J92" s="13">
        <v>642874.30000000005</v>
      </c>
      <c r="K92" s="13">
        <v>682888.4</v>
      </c>
      <c r="L92" s="13">
        <v>630588.6</v>
      </c>
      <c r="M92" s="13">
        <v>52299.8</v>
      </c>
      <c r="N92" s="13">
        <v>0</v>
      </c>
      <c r="O92" s="13">
        <v>78041.3</v>
      </c>
      <c r="P92" s="13">
        <v>0</v>
      </c>
      <c r="Q92" s="13">
        <v>0</v>
      </c>
      <c r="R92" s="13">
        <v>0</v>
      </c>
      <c r="S92" s="12">
        <v>-25741.5</v>
      </c>
      <c r="T92" s="13">
        <v>13.874604987434662</v>
      </c>
      <c r="U92" s="14">
        <v>46334602</v>
      </c>
    </row>
    <row r="93" spans="1:21">
      <c r="A93" s="17">
        <f t="shared" si="1"/>
        <v>89</v>
      </c>
      <c r="B93" s="19" t="s">
        <v>113</v>
      </c>
      <c r="C93" s="18">
        <v>2</v>
      </c>
      <c r="D93" s="13">
        <v>242529.2</v>
      </c>
      <c r="E93" s="13">
        <v>1467563.1</v>
      </c>
      <c r="F93" s="13">
        <v>1710092.3</v>
      </c>
      <c r="G93" s="13">
        <v>268373.40000000002</v>
      </c>
      <c r="H93" s="23" t="s">
        <v>35</v>
      </c>
      <c r="I93" s="13">
        <v>268373.40000000002</v>
      </c>
      <c r="J93" s="13">
        <v>1441718.9</v>
      </c>
      <c r="K93" s="13">
        <v>0</v>
      </c>
      <c r="L93" s="13">
        <v>0</v>
      </c>
      <c r="M93" s="13">
        <v>0</v>
      </c>
      <c r="N93" s="13">
        <v>79128.2</v>
      </c>
      <c r="O93" s="13">
        <v>105475.5</v>
      </c>
      <c r="P93" s="13">
        <v>0</v>
      </c>
      <c r="Q93" s="13">
        <v>0</v>
      </c>
      <c r="R93" s="13">
        <v>0</v>
      </c>
      <c r="S93" s="12">
        <v>-26347.3</v>
      </c>
      <c r="T93" s="13">
        <v>582.4319700340518</v>
      </c>
      <c r="U93" s="14">
        <v>2475343</v>
      </c>
    </row>
    <row r="94" spans="1:21">
      <c r="A94" s="17">
        <f t="shared" si="1"/>
        <v>90</v>
      </c>
      <c r="B94" s="19" t="s">
        <v>114</v>
      </c>
      <c r="C94" s="18">
        <v>464</v>
      </c>
      <c r="D94" s="13">
        <v>3536585.4</v>
      </c>
      <c r="E94" s="13">
        <v>1672105.4</v>
      </c>
      <c r="F94" s="13">
        <v>5208690.8</v>
      </c>
      <c r="G94" s="13">
        <v>2582360.4</v>
      </c>
      <c r="H94" s="13">
        <v>1141738.8</v>
      </c>
      <c r="I94" s="13">
        <v>3724099.2</v>
      </c>
      <c r="J94" s="13">
        <v>1484591.6</v>
      </c>
      <c r="K94" s="13">
        <v>736580.4</v>
      </c>
      <c r="L94" s="13">
        <v>433463.3</v>
      </c>
      <c r="M94" s="13">
        <v>303117.09999999998</v>
      </c>
      <c r="N94" s="13">
        <v>0</v>
      </c>
      <c r="O94" s="13">
        <v>330963.3</v>
      </c>
      <c r="P94" s="13">
        <v>0</v>
      </c>
      <c r="Q94" s="13">
        <v>0</v>
      </c>
      <c r="R94" s="13">
        <v>0</v>
      </c>
      <c r="S94" s="12">
        <v>-27846.2</v>
      </c>
      <c r="T94" s="13">
        <v>2138.3675374209233</v>
      </c>
      <c r="U94" s="14">
        <v>694264</v>
      </c>
    </row>
    <row r="95" spans="1:21" ht="12.75">
      <c r="A95" s="17">
        <f t="shared" si="1"/>
        <v>91</v>
      </c>
      <c r="B95" s="19" t="s">
        <v>189</v>
      </c>
      <c r="C95" s="17">
        <v>97</v>
      </c>
      <c r="D95" s="88">
        <v>1654320.3</v>
      </c>
      <c r="E95" s="88">
        <v>902463.2</v>
      </c>
      <c r="F95" s="13">
        <f>+D95+E95</f>
        <v>2556783.5</v>
      </c>
      <c r="G95" s="88">
        <v>2166809.9</v>
      </c>
      <c r="H95" s="13"/>
      <c r="I95" s="13">
        <f>+G95+H95</f>
        <v>2166809.9</v>
      </c>
      <c r="J95" s="13">
        <f>+F95-I95</f>
        <v>389973.60000000009</v>
      </c>
      <c r="K95" s="88">
        <v>31287.599999999999</v>
      </c>
      <c r="L95" s="13"/>
      <c r="M95" s="13">
        <f>+K95-L95</f>
        <v>31287.599999999999</v>
      </c>
      <c r="N95" s="13"/>
      <c r="O95" s="13">
        <f>36062.3+25234.5</f>
        <v>61296.800000000003</v>
      </c>
      <c r="P95" s="13"/>
      <c r="Q95" s="13"/>
      <c r="R95" s="13"/>
      <c r="S95" s="89">
        <f>+M95+N95-O95+P95+Q95-R95</f>
        <v>-30009.200000000004</v>
      </c>
      <c r="T95" s="13">
        <f>+J95/U95*100</f>
        <v>43.749029603270415</v>
      </c>
      <c r="U95" s="14">
        <v>891388</v>
      </c>
    </row>
    <row r="96" spans="1:21">
      <c r="A96" s="17">
        <f t="shared" si="1"/>
        <v>92</v>
      </c>
      <c r="B96" s="19" t="s">
        <v>115</v>
      </c>
      <c r="C96" s="18">
        <v>500</v>
      </c>
      <c r="D96" s="13">
        <v>808820.2</v>
      </c>
      <c r="E96" s="13">
        <v>10479099.9</v>
      </c>
      <c r="F96" s="13">
        <v>11287920.1</v>
      </c>
      <c r="G96" s="13">
        <v>997463.9</v>
      </c>
      <c r="H96" s="23" t="s">
        <v>35</v>
      </c>
      <c r="I96" s="13">
        <v>997463.9</v>
      </c>
      <c r="J96" s="13">
        <v>10290456.199999999</v>
      </c>
      <c r="K96" s="13">
        <v>2284004.6</v>
      </c>
      <c r="L96" s="13">
        <v>2994967.5</v>
      </c>
      <c r="M96" s="13">
        <v>-710962.9</v>
      </c>
      <c r="N96" s="13">
        <v>49085.7</v>
      </c>
      <c r="O96" s="13">
        <v>60599.3</v>
      </c>
      <c r="P96" s="13">
        <v>0</v>
      </c>
      <c r="Q96" s="13">
        <v>692372.8</v>
      </c>
      <c r="R96" s="13">
        <v>0</v>
      </c>
      <c r="S96" s="12">
        <v>-30103.7</v>
      </c>
      <c r="T96" s="13">
        <v>672.93135587041172</v>
      </c>
      <c r="U96" s="14">
        <v>15291985</v>
      </c>
    </row>
    <row r="97" spans="1:22" ht="12.75">
      <c r="A97" s="17">
        <f t="shared" si="1"/>
        <v>93</v>
      </c>
      <c r="B97" s="19" t="s">
        <v>187</v>
      </c>
      <c r="C97" s="17">
        <v>143</v>
      </c>
      <c r="D97" s="88">
        <v>68590.3</v>
      </c>
      <c r="E97" s="88">
        <v>260456.6</v>
      </c>
      <c r="F97" s="13">
        <f>+D97+E97</f>
        <v>329046.90000000002</v>
      </c>
      <c r="G97" s="88">
        <v>57106.400000000001</v>
      </c>
      <c r="H97" s="13"/>
      <c r="I97" s="13">
        <f>+G97+H97</f>
        <v>57106.400000000001</v>
      </c>
      <c r="J97" s="13">
        <f>+F97-I97</f>
        <v>271940.5</v>
      </c>
      <c r="K97" s="13"/>
      <c r="L97" s="13"/>
      <c r="M97" s="13">
        <f>+K97-L97</f>
        <v>0</v>
      </c>
      <c r="N97" s="13">
        <v>111382.39999999999</v>
      </c>
      <c r="O97" s="13">
        <f>117528.3+26756.5</f>
        <v>144284.79999999999</v>
      </c>
      <c r="P97" s="13"/>
      <c r="Q97" s="13"/>
      <c r="R97" s="13"/>
      <c r="S97" s="89">
        <f>+M97+N97-O97+P97+Q97-R97</f>
        <v>-32902.399999999994</v>
      </c>
      <c r="T97" s="13">
        <f>+J97/U97*100</f>
        <v>10.25737693169431</v>
      </c>
      <c r="U97" s="14">
        <v>2651170</v>
      </c>
    </row>
    <row r="98" spans="1:22" ht="12.75">
      <c r="A98" s="17">
        <f t="shared" si="1"/>
        <v>94</v>
      </c>
      <c r="B98" s="19" t="s">
        <v>183</v>
      </c>
      <c r="C98" s="84">
        <v>179</v>
      </c>
      <c r="D98" s="88">
        <v>5404191.4000000004</v>
      </c>
      <c r="E98" s="88">
        <v>2766248.4</v>
      </c>
      <c r="F98" s="13">
        <f>+D98+E98</f>
        <v>8170439.8000000007</v>
      </c>
      <c r="G98" s="88">
        <v>9247959.9000000004</v>
      </c>
      <c r="H98" s="13"/>
      <c r="I98" s="13">
        <f>+G98+H98</f>
        <v>9247959.9000000004</v>
      </c>
      <c r="J98" s="13">
        <f>+F98-I98</f>
        <v>-1077520.0999999996</v>
      </c>
      <c r="K98" s="88">
        <v>216564.5</v>
      </c>
      <c r="L98" s="88">
        <v>215782.8</v>
      </c>
      <c r="M98" s="13">
        <f>+K98-L98</f>
        <v>781.70000000001164</v>
      </c>
      <c r="N98" s="88">
        <v>487</v>
      </c>
      <c r="O98" s="13">
        <f>38347.2+2983</f>
        <v>41330.199999999997</v>
      </c>
      <c r="P98" s="13"/>
      <c r="Q98" s="13"/>
      <c r="R98" s="13"/>
      <c r="S98" s="89">
        <f>+M98+N98-O98+P98+Q98-R98</f>
        <v>-40061.499999999985</v>
      </c>
      <c r="T98" s="13">
        <f>+J98/U98*100</f>
        <v>-199.72013753093049</v>
      </c>
      <c r="U98" s="14">
        <v>539515</v>
      </c>
    </row>
    <row r="99" spans="1:22">
      <c r="A99" s="17">
        <f t="shared" si="1"/>
        <v>95</v>
      </c>
      <c r="B99" s="19" t="s">
        <v>116</v>
      </c>
      <c r="C99" s="18">
        <v>385</v>
      </c>
      <c r="D99" s="13">
        <v>86183.3</v>
      </c>
      <c r="E99" s="13">
        <v>4127740.5</v>
      </c>
      <c r="F99" s="13">
        <v>4213923.8</v>
      </c>
      <c r="G99" s="13">
        <v>112419.2</v>
      </c>
      <c r="H99" s="13">
        <v>2847235.9</v>
      </c>
      <c r="I99" s="13">
        <v>2959655.1</v>
      </c>
      <c r="J99" s="13">
        <v>1254268.7</v>
      </c>
      <c r="K99" s="13">
        <v>0</v>
      </c>
      <c r="L99" s="13">
        <v>0</v>
      </c>
      <c r="M99" s="13">
        <v>0</v>
      </c>
      <c r="N99" s="13">
        <v>0</v>
      </c>
      <c r="O99" s="13">
        <v>42646</v>
      </c>
      <c r="P99" s="13">
        <v>2487</v>
      </c>
      <c r="Q99" s="13">
        <v>0</v>
      </c>
      <c r="R99" s="13">
        <v>0</v>
      </c>
      <c r="S99" s="12">
        <v>-40159</v>
      </c>
      <c r="T99" s="13">
        <v>91.31416321436204</v>
      </c>
      <c r="U99" s="14">
        <v>13735752</v>
      </c>
    </row>
    <row r="100" spans="1:22">
      <c r="A100" s="17">
        <f t="shared" si="1"/>
        <v>96</v>
      </c>
      <c r="B100" s="19" t="s">
        <v>117</v>
      </c>
      <c r="C100" s="18">
        <v>459</v>
      </c>
      <c r="D100" s="13">
        <v>785457.9</v>
      </c>
      <c r="E100" s="13">
        <v>566501.19999999995</v>
      </c>
      <c r="F100" s="13">
        <v>1351959.1</v>
      </c>
      <c r="G100" s="13">
        <v>279559.8</v>
      </c>
      <c r="H100" s="23" t="s">
        <v>35</v>
      </c>
      <c r="I100" s="13">
        <v>279559.8</v>
      </c>
      <c r="J100" s="13">
        <v>1072399.3</v>
      </c>
      <c r="K100" s="13">
        <v>210155.5</v>
      </c>
      <c r="L100" s="13">
        <v>206144.5</v>
      </c>
      <c r="M100" s="13">
        <v>4011</v>
      </c>
      <c r="N100" s="13">
        <v>0</v>
      </c>
      <c r="O100" s="13">
        <v>44838.9</v>
      </c>
      <c r="P100" s="13">
        <v>0</v>
      </c>
      <c r="Q100" s="13">
        <v>0</v>
      </c>
      <c r="R100" s="13">
        <v>0</v>
      </c>
      <c r="S100" s="12">
        <v>-40827.9</v>
      </c>
      <c r="T100" s="13">
        <v>2700.6794515028273</v>
      </c>
      <c r="U100" s="14">
        <v>397085</v>
      </c>
    </row>
    <row r="101" spans="1:22">
      <c r="A101" s="17">
        <f t="shared" si="1"/>
        <v>97</v>
      </c>
      <c r="B101" s="19" t="s">
        <v>118</v>
      </c>
      <c r="C101" s="18">
        <v>311</v>
      </c>
      <c r="D101" s="13">
        <v>228043.8</v>
      </c>
      <c r="E101" s="13">
        <v>2001972.6</v>
      </c>
      <c r="F101" s="13">
        <v>2230016.4</v>
      </c>
      <c r="G101" s="13">
        <v>205792.2</v>
      </c>
      <c r="H101" s="13">
        <v>250684.1</v>
      </c>
      <c r="I101" s="13">
        <v>456476.3</v>
      </c>
      <c r="J101" s="13">
        <v>1773540.1</v>
      </c>
      <c r="K101" s="13">
        <v>255076.2</v>
      </c>
      <c r="L101" s="13">
        <v>0</v>
      </c>
      <c r="M101" s="13">
        <v>255076.2</v>
      </c>
      <c r="N101" s="13">
        <v>0</v>
      </c>
      <c r="O101" s="13">
        <v>302362.40000000002</v>
      </c>
      <c r="P101" s="13">
        <v>0</v>
      </c>
      <c r="Q101" s="13">
        <v>0</v>
      </c>
      <c r="R101" s="13">
        <v>0</v>
      </c>
      <c r="S101" s="12">
        <v>-47286.2</v>
      </c>
      <c r="T101" s="13">
        <v>23976.802444267192</v>
      </c>
      <c r="U101" s="14">
        <v>73969</v>
      </c>
    </row>
    <row r="102" spans="1:22">
      <c r="A102" s="17">
        <f t="shared" si="1"/>
        <v>98</v>
      </c>
      <c r="B102" s="19" t="s">
        <v>119</v>
      </c>
      <c r="C102" s="18">
        <v>373</v>
      </c>
      <c r="D102" s="13">
        <v>42338</v>
      </c>
      <c r="E102" s="13">
        <v>154627.9</v>
      </c>
      <c r="F102" s="13">
        <v>196965.9</v>
      </c>
      <c r="G102" s="13">
        <v>308593.5</v>
      </c>
      <c r="H102" s="13">
        <v>3488449.5</v>
      </c>
      <c r="I102" s="13">
        <v>3797043</v>
      </c>
      <c r="J102" s="13">
        <v>-3600077.1</v>
      </c>
      <c r="K102" s="13">
        <v>26872.9</v>
      </c>
      <c r="L102" s="13">
        <v>0</v>
      </c>
      <c r="M102" s="13">
        <v>26872.9</v>
      </c>
      <c r="N102" s="13">
        <v>0</v>
      </c>
      <c r="O102" s="13">
        <v>80330.100000000006</v>
      </c>
      <c r="P102" s="13">
        <v>0</v>
      </c>
      <c r="Q102" s="13">
        <v>0</v>
      </c>
      <c r="R102" s="13">
        <v>0</v>
      </c>
      <c r="S102" s="12">
        <v>-53457.2</v>
      </c>
      <c r="T102" s="13">
        <v>-38125.909177557027</v>
      </c>
      <c r="U102" s="14">
        <v>94426</v>
      </c>
    </row>
    <row r="103" spans="1:22">
      <c r="A103" s="17">
        <f t="shared" si="1"/>
        <v>99</v>
      </c>
      <c r="B103" s="19" t="s">
        <v>120</v>
      </c>
      <c r="C103" s="18">
        <v>445</v>
      </c>
      <c r="D103" s="13">
        <v>4173455.1</v>
      </c>
      <c r="E103" s="13">
        <v>6549495.2000000002</v>
      </c>
      <c r="F103" s="13">
        <v>10722950.300000001</v>
      </c>
      <c r="G103" s="13">
        <v>39225.300000000003</v>
      </c>
      <c r="H103" s="13">
        <v>771440.9</v>
      </c>
      <c r="I103" s="13">
        <v>810666.2</v>
      </c>
      <c r="J103" s="13">
        <v>9912284.0999999996</v>
      </c>
      <c r="K103" s="13">
        <v>3008295.4</v>
      </c>
      <c r="L103" s="13">
        <v>2117921.2999999998</v>
      </c>
      <c r="M103" s="13">
        <v>890374.1</v>
      </c>
      <c r="N103" s="13">
        <v>0</v>
      </c>
      <c r="O103" s="13">
        <v>945264.3</v>
      </c>
      <c r="P103" s="13">
        <v>0</v>
      </c>
      <c r="Q103" s="13">
        <v>0</v>
      </c>
      <c r="R103" s="13">
        <v>0</v>
      </c>
      <c r="S103" s="12">
        <v>-54890.2</v>
      </c>
      <c r="T103" s="13">
        <v>39239.786942614643</v>
      </c>
      <c r="U103" s="14">
        <v>252608</v>
      </c>
    </row>
    <row r="104" spans="1:22" ht="12.75">
      <c r="A104" s="17">
        <f t="shared" si="1"/>
        <v>100</v>
      </c>
      <c r="B104" s="19" t="s">
        <v>185</v>
      </c>
      <c r="C104" s="84">
        <v>378</v>
      </c>
      <c r="D104" s="88">
        <v>450004.7</v>
      </c>
      <c r="E104" s="88">
        <v>1193352.8999999999</v>
      </c>
      <c r="F104" s="13">
        <f>+D104+E104</f>
        <v>1643357.5999999999</v>
      </c>
      <c r="G104" s="88">
        <v>450204.7</v>
      </c>
      <c r="H104" s="13"/>
      <c r="I104" s="13">
        <f>+G104+H104</f>
        <v>450204.7</v>
      </c>
      <c r="J104" s="13">
        <f>+F104-I104</f>
        <v>1193152.8999999999</v>
      </c>
      <c r="K104" s="88">
        <v>3000</v>
      </c>
      <c r="L104" s="88">
        <v>61365.8</v>
      </c>
      <c r="M104" s="13">
        <f>+K104-L104</f>
        <v>-58365.8</v>
      </c>
      <c r="N104" s="13"/>
      <c r="O104" s="13">
        <v>9790</v>
      </c>
      <c r="P104" s="13"/>
      <c r="Q104" s="13"/>
      <c r="R104" s="13"/>
      <c r="S104" s="89">
        <f>+M104+N104-O104+P104+Q104-R104</f>
        <v>-68155.8</v>
      </c>
      <c r="T104" s="13">
        <f>+J104/U104*100</f>
        <v>382.59738469036989</v>
      </c>
      <c r="U104" s="14">
        <v>311856</v>
      </c>
    </row>
    <row r="105" spans="1:22">
      <c r="A105" s="17">
        <f t="shared" si="1"/>
        <v>101</v>
      </c>
      <c r="B105" s="19" t="s">
        <v>121</v>
      </c>
      <c r="C105" s="18">
        <v>409</v>
      </c>
      <c r="D105" s="13">
        <v>1343062.6</v>
      </c>
      <c r="E105" s="13">
        <v>755503.2</v>
      </c>
      <c r="F105" s="13">
        <v>2098565.7999999998</v>
      </c>
      <c r="G105" s="13">
        <v>1565469.5</v>
      </c>
      <c r="H105" s="23" t="s">
        <v>35</v>
      </c>
      <c r="I105" s="13">
        <v>1565469.5</v>
      </c>
      <c r="J105" s="13">
        <v>533096.30000000005</v>
      </c>
      <c r="K105" s="13">
        <v>45697.9</v>
      </c>
      <c r="L105" s="13">
        <v>39755.800000000003</v>
      </c>
      <c r="M105" s="13">
        <v>5942.1</v>
      </c>
      <c r="N105" s="13">
        <v>0</v>
      </c>
      <c r="O105" s="13">
        <v>73804</v>
      </c>
      <c r="P105" s="13">
        <v>-6310.8</v>
      </c>
      <c r="Q105" s="13">
        <v>0</v>
      </c>
      <c r="R105" s="13">
        <v>0</v>
      </c>
      <c r="S105" s="12">
        <v>-74172.7</v>
      </c>
      <c r="T105" s="13">
        <v>4539.423691000281</v>
      </c>
      <c r="U105" s="14">
        <v>117437</v>
      </c>
    </row>
    <row r="106" spans="1:22">
      <c r="A106" s="17">
        <f t="shared" si="1"/>
        <v>102</v>
      </c>
      <c r="B106" s="19" t="s">
        <v>122</v>
      </c>
      <c r="C106" s="18">
        <v>252</v>
      </c>
      <c r="D106" s="13">
        <v>4319448.2</v>
      </c>
      <c r="E106" s="13">
        <v>39292329.600000001</v>
      </c>
      <c r="F106" s="13">
        <v>43611777.799999997</v>
      </c>
      <c r="G106" s="13">
        <v>4879495.8</v>
      </c>
      <c r="H106" s="13">
        <v>4028000</v>
      </c>
      <c r="I106" s="13">
        <v>8907495.8000000007</v>
      </c>
      <c r="J106" s="13">
        <v>34704282</v>
      </c>
      <c r="K106" s="13">
        <v>46917.9</v>
      </c>
      <c r="L106" s="13">
        <v>54927.8</v>
      </c>
      <c r="M106" s="13">
        <v>-8009.9</v>
      </c>
      <c r="N106" s="13">
        <v>0</v>
      </c>
      <c r="O106" s="13">
        <v>70255.100000000006</v>
      </c>
      <c r="P106" s="13">
        <v>0</v>
      </c>
      <c r="Q106" s="13">
        <v>0</v>
      </c>
      <c r="R106" s="13">
        <v>0</v>
      </c>
      <c r="S106" s="12">
        <v>-78265</v>
      </c>
      <c r="T106" s="13">
        <v>56466.177353511128</v>
      </c>
      <c r="U106" s="14">
        <v>614603</v>
      </c>
    </row>
    <row r="107" spans="1:22">
      <c r="A107" s="17">
        <f t="shared" si="1"/>
        <v>103</v>
      </c>
      <c r="B107" s="19" t="s">
        <v>123</v>
      </c>
      <c r="C107" s="18">
        <v>41</v>
      </c>
      <c r="D107" s="13">
        <v>205104.3</v>
      </c>
      <c r="E107" s="13">
        <v>267831.2</v>
      </c>
      <c r="F107" s="13">
        <v>472935.5</v>
      </c>
      <c r="G107" s="13">
        <v>141500.6</v>
      </c>
      <c r="H107" s="23" t="s">
        <v>35</v>
      </c>
      <c r="I107" s="13">
        <v>141500.6</v>
      </c>
      <c r="J107" s="13">
        <v>331434.90000000002</v>
      </c>
      <c r="K107" s="13">
        <v>23429.4</v>
      </c>
      <c r="L107" s="13">
        <v>0</v>
      </c>
      <c r="M107" s="13">
        <v>23429.4</v>
      </c>
      <c r="N107" s="13">
        <v>0</v>
      </c>
      <c r="O107" s="13">
        <v>114928.2</v>
      </c>
      <c r="P107" s="13">
        <v>0</v>
      </c>
      <c r="Q107" s="13">
        <v>0</v>
      </c>
      <c r="R107" s="13">
        <v>0</v>
      </c>
      <c r="S107" s="12">
        <v>-91498.8</v>
      </c>
      <c r="T107" s="13">
        <v>2699.9926682633563</v>
      </c>
      <c r="U107" s="14">
        <v>122754</v>
      </c>
    </row>
    <row r="108" spans="1:22" ht="12.75">
      <c r="A108" s="17">
        <f t="shared" si="1"/>
        <v>104</v>
      </c>
      <c r="B108" s="19" t="s">
        <v>182</v>
      </c>
      <c r="C108" s="17">
        <v>524</v>
      </c>
      <c r="D108" s="88">
        <v>212058.3</v>
      </c>
      <c r="E108" s="88">
        <v>4227417.3</v>
      </c>
      <c r="F108" s="13">
        <f>+D108+E108</f>
        <v>4439475.5999999996</v>
      </c>
      <c r="G108" s="88">
        <v>197321.5</v>
      </c>
      <c r="H108" s="13"/>
      <c r="I108" s="13">
        <f>+G108+H108</f>
        <v>197321.5</v>
      </c>
      <c r="J108" s="13">
        <f>+F108-I108</f>
        <v>4242154.0999999996</v>
      </c>
      <c r="K108" s="88">
        <v>68284.5</v>
      </c>
      <c r="L108" s="88">
        <v>35753.4</v>
      </c>
      <c r="M108" s="13">
        <f>+K108-L108</f>
        <v>32531.1</v>
      </c>
      <c r="N108" s="13">
        <f>95.1+74928.9</f>
        <v>75024</v>
      </c>
      <c r="O108" s="13">
        <f>198602.5+600</f>
        <v>199202.5</v>
      </c>
      <c r="P108" s="13">
        <v>-279.8</v>
      </c>
      <c r="Q108" s="13"/>
      <c r="R108" s="13">
        <v>9.5</v>
      </c>
      <c r="S108" s="89">
        <f>+M108+N108-O108+P108+Q108-R108</f>
        <v>-91936.7</v>
      </c>
      <c r="T108" s="13">
        <f>+J108/U108*100</f>
        <v>8.1393692206485948</v>
      </c>
      <c r="U108" s="14">
        <v>52118954</v>
      </c>
    </row>
    <row r="109" spans="1:22">
      <c r="A109" s="17">
        <f t="shared" si="1"/>
        <v>105</v>
      </c>
      <c r="B109" s="19" t="s">
        <v>124</v>
      </c>
      <c r="C109" s="18">
        <v>44</v>
      </c>
      <c r="D109" s="13">
        <v>4641902</v>
      </c>
      <c r="E109" s="13">
        <v>11614052</v>
      </c>
      <c r="F109" s="13">
        <v>16255954</v>
      </c>
      <c r="G109" s="13">
        <v>127432.6</v>
      </c>
      <c r="H109" s="13">
        <v>71223.3</v>
      </c>
      <c r="I109" s="13">
        <v>198655.9</v>
      </c>
      <c r="J109" s="13">
        <v>16057298.1</v>
      </c>
      <c r="K109" s="13">
        <v>1544960.2</v>
      </c>
      <c r="L109" s="13">
        <v>566693.69999999995</v>
      </c>
      <c r="M109" s="13">
        <v>978266.5</v>
      </c>
      <c r="N109" s="13">
        <v>128521.8</v>
      </c>
      <c r="O109" s="13">
        <v>1179152.2</v>
      </c>
      <c r="P109" s="13">
        <v>5627.4</v>
      </c>
      <c r="Q109" s="13">
        <v>0</v>
      </c>
      <c r="R109" s="13">
        <v>26882.2</v>
      </c>
      <c r="S109" s="12">
        <v>-93618.7</v>
      </c>
      <c r="T109" s="13">
        <v>13493.720582562943</v>
      </c>
      <c r="U109" s="14">
        <v>1189983</v>
      </c>
    </row>
    <row r="110" spans="1:22">
      <c r="A110" s="17">
        <f t="shared" si="1"/>
        <v>106</v>
      </c>
      <c r="B110" s="19" t="s">
        <v>125</v>
      </c>
      <c r="C110" s="18">
        <v>56</v>
      </c>
      <c r="D110" s="13">
        <v>294570.09999999998</v>
      </c>
      <c r="E110" s="13">
        <v>638398.5</v>
      </c>
      <c r="F110" s="13">
        <v>932968.6</v>
      </c>
      <c r="G110" s="13">
        <v>1167.8</v>
      </c>
      <c r="H110" s="23" t="s">
        <v>35</v>
      </c>
      <c r="I110" s="13">
        <v>1167.8</v>
      </c>
      <c r="J110" s="13">
        <v>931800.8</v>
      </c>
      <c r="K110" s="13">
        <v>0</v>
      </c>
      <c r="L110" s="13">
        <v>0</v>
      </c>
      <c r="M110" s="13">
        <v>0</v>
      </c>
      <c r="N110" s="13">
        <v>174059.4</v>
      </c>
      <c r="O110" s="13">
        <v>267921.90000000002</v>
      </c>
      <c r="P110" s="13">
        <v>0</v>
      </c>
      <c r="Q110" s="13">
        <v>0</v>
      </c>
      <c r="R110" s="13">
        <v>0</v>
      </c>
      <c r="S110" s="12">
        <v>-93862.5</v>
      </c>
      <c r="T110" s="13">
        <v>3150.1786722471461</v>
      </c>
      <c r="U110" s="14">
        <v>295793</v>
      </c>
      <c r="V110" s="20"/>
    </row>
    <row r="111" spans="1:22">
      <c r="A111" s="17">
        <f t="shared" si="1"/>
        <v>107</v>
      </c>
      <c r="B111" s="19" t="s">
        <v>126</v>
      </c>
      <c r="C111" s="18">
        <v>308</v>
      </c>
      <c r="D111" s="13">
        <v>16613329.4</v>
      </c>
      <c r="E111" s="13">
        <v>0</v>
      </c>
      <c r="F111" s="13">
        <v>16613329.4</v>
      </c>
      <c r="G111" s="13">
        <v>133398.29999999999</v>
      </c>
      <c r="H111" s="13">
        <v>1195782.7</v>
      </c>
      <c r="I111" s="13">
        <v>1329181</v>
      </c>
      <c r="J111" s="13">
        <v>15284148.4</v>
      </c>
      <c r="K111" s="13">
        <v>0</v>
      </c>
      <c r="L111" s="13">
        <v>0</v>
      </c>
      <c r="M111" s="13">
        <v>0</v>
      </c>
      <c r="N111" s="13">
        <v>0</v>
      </c>
      <c r="O111" s="13">
        <v>126150.3</v>
      </c>
      <c r="P111" s="13">
        <v>0</v>
      </c>
      <c r="Q111" s="13">
        <v>0</v>
      </c>
      <c r="R111" s="13">
        <v>0</v>
      </c>
      <c r="S111" s="12">
        <v>-126150.3</v>
      </c>
      <c r="T111" s="13">
        <v>135004.6673497509</v>
      </c>
      <c r="U111" s="14">
        <v>113212</v>
      </c>
    </row>
    <row r="112" spans="1:22">
      <c r="A112" s="17">
        <f t="shared" si="1"/>
        <v>108</v>
      </c>
      <c r="B112" s="19" t="s">
        <v>127</v>
      </c>
      <c r="C112" s="18">
        <v>521</v>
      </c>
      <c r="D112" s="13">
        <v>1449890.9</v>
      </c>
      <c r="E112" s="13">
        <v>8193870.7999999998</v>
      </c>
      <c r="F112" s="13">
        <v>9643761.6999999993</v>
      </c>
      <c r="G112" s="13">
        <v>1580285.8</v>
      </c>
      <c r="H112" s="23" t="s">
        <v>35</v>
      </c>
      <c r="I112" s="13">
        <v>1580285.8</v>
      </c>
      <c r="J112" s="13">
        <v>8063475.9000000004</v>
      </c>
      <c r="K112" s="13">
        <v>736858.3</v>
      </c>
      <c r="L112" s="13">
        <v>719340.8</v>
      </c>
      <c r="M112" s="13">
        <v>17517.5</v>
      </c>
      <c r="N112" s="13">
        <v>1420</v>
      </c>
      <c r="O112" s="13">
        <v>146495.4</v>
      </c>
      <c r="P112" s="13">
        <v>112</v>
      </c>
      <c r="Q112" s="13">
        <v>0</v>
      </c>
      <c r="R112" s="13">
        <v>0</v>
      </c>
      <c r="S112" s="12">
        <v>-127445.9</v>
      </c>
      <c r="T112" s="13">
        <v>80.634759000000003</v>
      </c>
      <c r="U112" s="14">
        <v>100000000</v>
      </c>
    </row>
    <row r="113" spans="1:22">
      <c r="A113" s="17">
        <f t="shared" si="1"/>
        <v>109</v>
      </c>
      <c r="B113" s="19" t="s">
        <v>128</v>
      </c>
      <c r="C113" s="18">
        <v>377</v>
      </c>
      <c r="D113" s="13">
        <v>2680953</v>
      </c>
      <c r="E113" s="13">
        <v>2627938.2999999998</v>
      </c>
      <c r="F113" s="13">
        <v>5308891.3</v>
      </c>
      <c r="G113" s="13">
        <v>2098951.5</v>
      </c>
      <c r="H113" s="23" t="s">
        <v>35</v>
      </c>
      <c r="I113" s="13">
        <v>2098951.5</v>
      </c>
      <c r="J113" s="13">
        <v>3209939.8</v>
      </c>
      <c r="K113" s="13">
        <v>0</v>
      </c>
      <c r="L113" s="13">
        <v>0</v>
      </c>
      <c r="M113" s="13">
        <v>0</v>
      </c>
      <c r="N113" s="13">
        <v>0</v>
      </c>
      <c r="O113" s="13">
        <v>128342.8</v>
      </c>
      <c r="P113" s="13">
        <v>0</v>
      </c>
      <c r="Q113" s="13">
        <v>0</v>
      </c>
      <c r="R113" s="13">
        <v>0</v>
      </c>
      <c r="S113" s="12">
        <v>-128342.8</v>
      </c>
      <c r="T113" s="13">
        <v>20569.416996680633</v>
      </c>
      <c r="U113" s="14">
        <v>156054</v>
      </c>
    </row>
    <row r="114" spans="1:22">
      <c r="A114" s="17">
        <f t="shared" si="1"/>
        <v>110</v>
      </c>
      <c r="B114" s="19" t="s">
        <v>129</v>
      </c>
      <c r="C114" s="18">
        <v>236</v>
      </c>
      <c r="D114" s="13">
        <v>10892917.800000001</v>
      </c>
      <c r="E114" s="13">
        <v>5149691.0999999996</v>
      </c>
      <c r="F114" s="13">
        <v>16042608.9</v>
      </c>
      <c r="G114" s="13">
        <v>2286570.1</v>
      </c>
      <c r="H114" s="13">
        <v>12317783.4</v>
      </c>
      <c r="I114" s="13">
        <v>14604353.5</v>
      </c>
      <c r="J114" s="13">
        <v>1438255.4</v>
      </c>
      <c r="K114" s="13">
        <v>1032490.3</v>
      </c>
      <c r="L114" s="13">
        <v>631072.4</v>
      </c>
      <c r="M114" s="13">
        <v>401417.9</v>
      </c>
      <c r="N114" s="13">
        <v>36088.300000000003</v>
      </c>
      <c r="O114" s="13">
        <v>568712.5</v>
      </c>
      <c r="P114" s="13">
        <v>0</v>
      </c>
      <c r="Q114" s="13">
        <v>0</v>
      </c>
      <c r="R114" s="13">
        <v>0</v>
      </c>
      <c r="S114" s="12">
        <v>-131206.29999999999</v>
      </c>
      <c r="T114" s="13">
        <v>1562.8471365748865</v>
      </c>
      <c r="U114" s="14">
        <v>920279</v>
      </c>
    </row>
    <row r="115" spans="1:22">
      <c r="A115" s="17">
        <f t="shared" si="1"/>
        <v>111</v>
      </c>
      <c r="B115" s="19" t="s">
        <v>130</v>
      </c>
      <c r="C115" s="18">
        <v>142</v>
      </c>
      <c r="D115" s="13">
        <v>86722.4</v>
      </c>
      <c r="E115" s="13">
        <v>75029.399999999994</v>
      </c>
      <c r="F115" s="13">
        <v>161751.79999999999</v>
      </c>
      <c r="G115" s="13">
        <v>1623841.1</v>
      </c>
      <c r="H115" s="13">
        <v>34623.800000000003</v>
      </c>
      <c r="I115" s="13">
        <v>1658464.9</v>
      </c>
      <c r="J115" s="13">
        <v>-1496713.1</v>
      </c>
      <c r="K115" s="13">
        <v>0</v>
      </c>
      <c r="L115" s="13">
        <v>0</v>
      </c>
      <c r="M115" s="13">
        <v>0</v>
      </c>
      <c r="N115" s="13">
        <v>0</v>
      </c>
      <c r="O115" s="13">
        <v>138795.6</v>
      </c>
      <c r="P115" s="13">
        <v>0</v>
      </c>
      <c r="Q115" s="13">
        <v>0</v>
      </c>
      <c r="R115" s="13">
        <v>0</v>
      </c>
      <c r="S115" s="12">
        <v>-138795.6</v>
      </c>
      <c r="T115" s="13">
        <v>-20139.308108399044</v>
      </c>
      <c r="U115" s="14">
        <v>74318</v>
      </c>
    </row>
    <row r="116" spans="1:22">
      <c r="A116" s="17">
        <f t="shared" si="1"/>
        <v>112</v>
      </c>
      <c r="B116" s="19" t="s">
        <v>131</v>
      </c>
      <c r="C116" s="18">
        <v>389</v>
      </c>
      <c r="D116" s="13">
        <v>120766.2</v>
      </c>
      <c r="E116" s="13">
        <v>16016.8</v>
      </c>
      <c r="F116" s="13">
        <v>136783</v>
      </c>
      <c r="G116" s="13">
        <v>305377.5</v>
      </c>
      <c r="H116" s="13">
        <v>10695</v>
      </c>
      <c r="I116" s="13">
        <v>316072.5</v>
      </c>
      <c r="J116" s="13">
        <v>-179289.5</v>
      </c>
      <c r="K116" s="13">
        <v>0</v>
      </c>
      <c r="L116" s="13">
        <v>0</v>
      </c>
      <c r="M116" s="13">
        <v>0</v>
      </c>
      <c r="N116" s="13">
        <v>10.4</v>
      </c>
      <c r="O116" s="13">
        <v>145480.5</v>
      </c>
      <c r="P116" s="13">
        <v>0</v>
      </c>
      <c r="Q116" s="13">
        <v>0</v>
      </c>
      <c r="R116" s="13">
        <v>0</v>
      </c>
      <c r="S116" s="12">
        <v>-145470.1</v>
      </c>
      <c r="T116" s="13">
        <v>-1602.5304123204533</v>
      </c>
      <c r="U116" s="14">
        <v>111879</v>
      </c>
    </row>
    <row r="117" spans="1:22">
      <c r="A117" s="17">
        <f t="shared" si="1"/>
        <v>113</v>
      </c>
      <c r="B117" s="19" t="s">
        <v>132</v>
      </c>
      <c r="C117" s="18">
        <v>309</v>
      </c>
      <c r="D117" s="13">
        <v>16253292.800000001</v>
      </c>
      <c r="E117" s="13">
        <v>68013349.700000003</v>
      </c>
      <c r="F117" s="13">
        <v>84266642.5</v>
      </c>
      <c r="G117" s="13">
        <v>28065209</v>
      </c>
      <c r="H117" s="13">
        <v>28824886.5</v>
      </c>
      <c r="I117" s="13">
        <v>56890095.5</v>
      </c>
      <c r="J117" s="13">
        <v>27376547</v>
      </c>
      <c r="K117" s="13">
        <v>36376176.799999997</v>
      </c>
      <c r="L117" s="13">
        <v>33777448.600000001</v>
      </c>
      <c r="M117" s="13">
        <v>2598728.2000000002</v>
      </c>
      <c r="N117" s="13">
        <v>341748.5</v>
      </c>
      <c r="O117" s="13">
        <v>2968289.8</v>
      </c>
      <c r="P117" s="13">
        <v>-109838.1</v>
      </c>
      <c r="Q117" s="13">
        <v>0</v>
      </c>
      <c r="R117" s="13">
        <v>11154.1</v>
      </c>
      <c r="S117" s="12">
        <v>-148805.29999999999</v>
      </c>
      <c r="T117" s="13">
        <v>2691.8284736980695</v>
      </c>
      <c r="U117" s="14">
        <v>10170242</v>
      </c>
    </row>
    <row r="118" spans="1:22">
      <c r="A118" s="17">
        <f t="shared" si="1"/>
        <v>114</v>
      </c>
      <c r="B118" s="19" t="s">
        <v>133</v>
      </c>
      <c r="C118" s="18">
        <v>175</v>
      </c>
      <c r="D118" s="13">
        <v>245584.8</v>
      </c>
      <c r="E118" s="13">
        <v>2705509.1</v>
      </c>
      <c r="F118" s="13">
        <v>2951093.9</v>
      </c>
      <c r="G118" s="13">
        <v>1056791.3999999999</v>
      </c>
      <c r="H118" s="23" t="s">
        <v>35</v>
      </c>
      <c r="I118" s="13">
        <v>1056791.3999999999</v>
      </c>
      <c r="J118" s="13">
        <v>1894302.5</v>
      </c>
      <c r="K118" s="13">
        <v>0</v>
      </c>
      <c r="L118" s="13">
        <v>0</v>
      </c>
      <c r="M118" s="13">
        <v>0</v>
      </c>
      <c r="N118" s="13">
        <v>0</v>
      </c>
      <c r="O118" s="13">
        <v>149107.1</v>
      </c>
      <c r="P118" s="13">
        <v>0</v>
      </c>
      <c r="Q118" s="13">
        <v>0</v>
      </c>
      <c r="R118" s="13">
        <v>0</v>
      </c>
      <c r="S118" s="12">
        <v>-149107.1</v>
      </c>
      <c r="T118" s="13">
        <v>52336.027075562924</v>
      </c>
      <c r="U118" s="14">
        <v>36195</v>
      </c>
    </row>
    <row r="119" spans="1:22" ht="12.75">
      <c r="A119" s="17">
        <f t="shared" si="1"/>
        <v>115</v>
      </c>
      <c r="B119" s="85" t="s">
        <v>134</v>
      </c>
      <c r="C119" s="17">
        <v>524</v>
      </c>
      <c r="D119" s="88">
        <v>5656881.7999999998</v>
      </c>
      <c r="E119" s="88">
        <v>3113401.7</v>
      </c>
      <c r="F119" s="13">
        <f>+D119+E119</f>
        <v>8770283.5</v>
      </c>
      <c r="G119" s="13"/>
      <c r="H119" s="13"/>
      <c r="I119" s="13">
        <f>+G119+H119</f>
        <v>0</v>
      </c>
      <c r="J119" s="13">
        <f>+F119-I119</f>
        <v>8770283.5</v>
      </c>
      <c r="K119" s="88">
        <v>1361.6</v>
      </c>
      <c r="L119" s="13"/>
      <c r="M119" s="13">
        <f>+K119-L119</f>
        <v>1361.6</v>
      </c>
      <c r="N119" s="13"/>
      <c r="O119" s="88">
        <v>179998.9</v>
      </c>
      <c r="P119" s="88">
        <v>15236.1</v>
      </c>
      <c r="Q119" s="13"/>
      <c r="R119" s="13"/>
      <c r="S119" s="89">
        <f>+M119+N119-O119+P119+Q119-R119</f>
        <v>-163401.19999999998</v>
      </c>
      <c r="T119" s="13">
        <f>+J119/U119*100</f>
        <v>63.783880000000003</v>
      </c>
      <c r="U119" s="14">
        <v>13750000</v>
      </c>
    </row>
    <row r="120" spans="1:22">
      <c r="A120" s="17">
        <f t="shared" si="1"/>
        <v>116</v>
      </c>
      <c r="B120" s="19" t="s">
        <v>134</v>
      </c>
      <c r="C120" s="18">
        <v>524</v>
      </c>
      <c r="D120" s="13">
        <v>5656881.7999999998</v>
      </c>
      <c r="E120" s="13">
        <v>3113401.7</v>
      </c>
      <c r="F120" s="13">
        <v>8770283.5</v>
      </c>
      <c r="G120" s="13">
        <v>0</v>
      </c>
      <c r="H120" s="23" t="s">
        <v>35</v>
      </c>
      <c r="I120" s="13">
        <v>0</v>
      </c>
      <c r="J120" s="13">
        <v>8770283.5</v>
      </c>
      <c r="K120" s="13">
        <v>1361.6</v>
      </c>
      <c r="L120" s="13">
        <v>0</v>
      </c>
      <c r="M120" s="13">
        <v>1361.6</v>
      </c>
      <c r="N120" s="13">
        <v>0</v>
      </c>
      <c r="O120" s="13">
        <v>179998.9</v>
      </c>
      <c r="P120" s="13">
        <v>15236.1</v>
      </c>
      <c r="Q120" s="13">
        <v>0</v>
      </c>
      <c r="R120" s="13">
        <v>0</v>
      </c>
      <c r="S120" s="12">
        <v>-163401.20000000001</v>
      </c>
      <c r="T120" s="13">
        <v>637.83879999999999</v>
      </c>
      <c r="U120" s="14">
        <v>13750000</v>
      </c>
    </row>
    <row r="121" spans="1:22">
      <c r="A121" s="17">
        <f t="shared" si="1"/>
        <v>117</v>
      </c>
      <c r="B121" s="19" t="s">
        <v>135</v>
      </c>
      <c r="C121" s="18">
        <v>537</v>
      </c>
      <c r="D121" s="13">
        <v>316215.90000000002</v>
      </c>
      <c r="E121" s="13">
        <v>4667392.8</v>
      </c>
      <c r="F121" s="13">
        <v>4983608.7</v>
      </c>
      <c r="G121" s="13">
        <v>26221.4</v>
      </c>
      <c r="H121" s="23" t="s">
        <v>35</v>
      </c>
      <c r="I121" s="13">
        <v>26221.4</v>
      </c>
      <c r="J121" s="13">
        <v>4957387.3</v>
      </c>
      <c r="K121" s="13">
        <v>343565.7</v>
      </c>
      <c r="L121" s="13">
        <v>0</v>
      </c>
      <c r="M121" s="13">
        <v>343565.7</v>
      </c>
      <c r="N121" s="13">
        <v>14545.4</v>
      </c>
      <c r="O121" s="13">
        <v>517913.8</v>
      </c>
      <c r="P121" s="13">
        <v>0</v>
      </c>
      <c r="Q121" s="13">
        <v>-8560.7999999999993</v>
      </c>
      <c r="R121" s="13">
        <v>0</v>
      </c>
      <c r="S121" s="12">
        <v>-168363.5</v>
      </c>
      <c r="T121" s="13">
        <v>107.3027554112554</v>
      </c>
      <c r="U121" s="14">
        <v>46200000</v>
      </c>
    </row>
    <row r="122" spans="1:22">
      <c r="A122" s="17">
        <f t="shared" si="1"/>
        <v>118</v>
      </c>
      <c r="B122" s="19" t="s">
        <v>136</v>
      </c>
      <c r="C122" s="18">
        <v>498</v>
      </c>
      <c r="D122" s="13">
        <v>2418196.7999999998</v>
      </c>
      <c r="E122" s="13">
        <v>25162262.100000001</v>
      </c>
      <c r="F122" s="13">
        <v>27580458.899999999</v>
      </c>
      <c r="G122" s="13">
        <v>572013.69999999995</v>
      </c>
      <c r="H122" s="23" t="s">
        <v>35</v>
      </c>
      <c r="I122" s="13">
        <v>572013.69999999995</v>
      </c>
      <c r="J122" s="13">
        <v>27008445.199999999</v>
      </c>
      <c r="K122" s="13">
        <v>6084691.2999999998</v>
      </c>
      <c r="L122" s="13">
        <v>3753238</v>
      </c>
      <c r="M122" s="13">
        <v>2331453.2999999998</v>
      </c>
      <c r="N122" s="13">
        <v>91060.4</v>
      </c>
      <c r="O122" s="13">
        <v>2533083.7999999998</v>
      </c>
      <c r="P122" s="13">
        <v>0</v>
      </c>
      <c r="Q122" s="13">
        <v>-73738.3</v>
      </c>
      <c r="R122" s="13">
        <v>0</v>
      </c>
      <c r="S122" s="12">
        <v>-184308.4</v>
      </c>
      <c r="T122" s="13">
        <v>281.36128571904055</v>
      </c>
      <c r="U122" s="14">
        <v>95992045</v>
      </c>
    </row>
    <row r="123" spans="1:22">
      <c r="A123" s="17">
        <f t="shared" si="1"/>
        <v>119</v>
      </c>
      <c r="B123" s="19" t="s">
        <v>137</v>
      </c>
      <c r="C123" s="18">
        <v>492</v>
      </c>
      <c r="D123" s="13">
        <v>1200133</v>
      </c>
      <c r="E123" s="13">
        <v>14349164.5</v>
      </c>
      <c r="F123" s="13">
        <v>15549297.5</v>
      </c>
      <c r="G123" s="13">
        <v>21132424.899999999</v>
      </c>
      <c r="H123" s="13">
        <v>21527177.100000001</v>
      </c>
      <c r="I123" s="13">
        <v>42659602</v>
      </c>
      <c r="J123" s="13">
        <v>-27110304.5</v>
      </c>
      <c r="K123" s="13">
        <v>895496.3</v>
      </c>
      <c r="L123" s="13">
        <v>674307.5</v>
      </c>
      <c r="M123" s="13">
        <v>221188.8</v>
      </c>
      <c r="N123" s="13">
        <v>57580.6</v>
      </c>
      <c r="O123" s="13">
        <v>463091.4</v>
      </c>
      <c r="P123" s="13">
        <v>0</v>
      </c>
      <c r="Q123" s="13">
        <v>0</v>
      </c>
      <c r="R123" s="13">
        <v>0</v>
      </c>
      <c r="S123" s="12">
        <v>-184322</v>
      </c>
      <c r="T123" s="13">
        <v>-1422.2112434739547</v>
      </c>
      <c r="U123" s="14">
        <v>19062080</v>
      </c>
    </row>
    <row r="124" spans="1:22">
      <c r="A124" s="17">
        <f t="shared" si="1"/>
        <v>120</v>
      </c>
      <c r="B124" s="19" t="s">
        <v>138</v>
      </c>
      <c r="C124" s="18">
        <v>118</v>
      </c>
      <c r="D124" s="13">
        <v>174934.39999999999</v>
      </c>
      <c r="E124" s="13">
        <v>174811.8</v>
      </c>
      <c r="F124" s="13">
        <v>349746.2</v>
      </c>
      <c r="G124" s="13">
        <v>562204.6</v>
      </c>
      <c r="H124" s="23" t="s">
        <v>35</v>
      </c>
      <c r="I124" s="13">
        <v>562204.6</v>
      </c>
      <c r="J124" s="13">
        <v>-212458.4</v>
      </c>
      <c r="K124" s="13">
        <v>400941.8</v>
      </c>
      <c r="L124" s="13">
        <v>0</v>
      </c>
      <c r="M124" s="13">
        <v>400941.8</v>
      </c>
      <c r="N124" s="13">
        <v>0</v>
      </c>
      <c r="O124" s="13">
        <v>606800.30000000005</v>
      </c>
      <c r="P124" s="13">
        <v>0</v>
      </c>
      <c r="Q124" s="13">
        <v>0</v>
      </c>
      <c r="R124" s="13">
        <v>0</v>
      </c>
      <c r="S124" s="12">
        <v>-205858.5</v>
      </c>
      <c r="T124" s="13">
        <v>-2182.1939194741167</v>
      </c>
      <c r="U124" s="14">
        <v>97360</v>
      </c>
    </row>
    <row r="125" spans="1:22">
      <c r="A125" s="17">
        <f t="shared" si="1"/>
        <v>121</v>
      </c>
      <c r="B125" s="19" t="s">
        <v>139</v>
      </c>
      <c r="C125" s="18">
        <v>239</v>
      </c>
      <c r="D125" s="13">
        <v>4076009.3</v>
      </c>
      <c r="E125" s="13">
        <v>275693.09999999998</v>
      </c>
      <c r="F125" s="13">
        <v>4351702.4000000004</v>
      </c>
      <c r="G125" s="13">
        <v>1441032.8</v>
      </c>
      <c r="H125" s="13">
        <v>3612216.6</v>
      </c>
      <c r="I125" s="13">
        <v>5053249.4000000004</v>
      </c>
      <c r="J125" s="13">
        <v>-701547</v>
      </c>
      <c r="K125" s="13">
        <v>94151.3</v>
      </c>
      <c r="L125" s="13">
        <v>41056.6</v>
      </c>
      <c r="M125" s="13">
        <v>53094.7</v>
      </c>
      <c r="N125" s="13">
        <v>0</v>
      </c>
      <c r="O125" s="13">
        <v>305511.2</v>
      </c>
      <c r="P125" s="13">
        <v>0</v>
      </c>
      <c r="Q125" s="13">
        <v>0</v>
      </c>
      <c r="R125" s="13">
        <v>0</v>
      </c>
      <c r="S125" s="12">
        <v>-252416.5</v>
      </c>
      <c r="T125" s="13">
        <v>-3669.5627157652475</v>
      </c>
      <c r="U125" s="14">
        <v>191180</v>
      </c>
      <c r="V125" s="20"/>
    </row>
    <row r="126" spans="1:22">
      <c r="A126" s="17">
        <f t="shared" si="1"/>
        <v>122</v>
      </c>
      <c r="B126" s="19" t="s">
        <v>140</v>
      </c>
      <c r="C126" s="18">
        <v>540</v>
      </c>
      <c r="D126" s="13">
        <v>5224519.5</v>
      </c>
      <c r="E126" s="13">
        <v>3166484.3</v>
      </c>
      <c r="F126" s="13">
        <v>8391003.8000000007</v>
      </c>
      <c r="G126" s="13">
        <v>4920403.0999999996</v>
      </c>
      <c r="H126" s="23" t="s">
        <v>35</v>
      </c>
      <c r="I126" s="13">
        <v>4920403.0999999996</v>
      </c>
      <c r="J126" s="13">
        <v>3470600.7</v>
      </c>
      <c r="K126" s="13">
        <v>589094.69999999995</v>
      </c>
      <c r="L126" s="13">
        <v>539972.1</v>
      </c>
      <c r="M126" s="13">
        <v>49122.6</v>
      </c>
      <c r="N126" s="13">
        <v>0</v>
      </c>
      <c r="O126" s="13">
        <v>307211</v>
      </c>
      <c r="P126" s="13">
        <v>0</v>
      </c>
      <c r="Q126" s="13">
        <v>0</v>
      </c>
      <c r="R126" s="13">
        <v>0</v>
      </c>
      <c r="S126" s="12">
        <v>-258088.4</v>
      </c>
      <c r="T126" s="13">
        <v>53.38975001922929</v>
      </c>
      <c r="U126" s="14">
        <v>65005000</v>
      </c>
    </row>
    <row r="127" spans="1:22">
      <c r="A127" s="17">
        <f t="shared" si="1"/>
        <v>123</v>
      </c>
      <c r="B127" s="19" t="s">
        <v>142</v>
      </c>
      <c r="C127" s="18">
        <v>201</v>
      </c>
      <c r="D127" s="13">
        <v>6603980.2000000002</v>
      </c>
      <c r="E127" s="13">
        <v>3017025.6</v>
      </c>
      <c r="F127" s="13">
        <v>9621005.8000000007</v>
      </c>
      <c r="G127" s="13">
        <v>1791464.6</v>
      </c>
      <c r="H127" s="13">
        <v>165976</v>
      </c>
      <c r="I127" s="13">
        <v>1957440.6</v>
      </c>
      <c r="J127" s="13">
        <v>7663565.2000000002</v>
      </c>
      <c r="K127" s="13">
        <v>0</v>
      </c>
      <c r="L127" s="13">
        <v>0</v>
      </c>
      <c r="M127" s="13">
        <v>0</v>
      </c>
      <c r="N127" s="13">
        <v>0</v>
      </c>
      <c r="O127" s="13">
        <v>302041.5</v>
      </c>
      <c r="P127" s="13">
        <v>0</v>
      </c>
      <c r="Q127" s="13">
        <v>0</v>
      </c>
      <c r="R127" s="13">
        <v>0</v>
      </c>
      <c r="S127" s="12">
        <v>-302041.5</v>
      </c>
      <c r="T127" s="13">
        <v>147217.71169509759</v>
      </c>
      <c r="U127" s="14">
        <v>52056</v>
      </c>
    </row>
    <row r="128" spans="1:22">
      <c r="A128" s="17">
        <f t="shared" si="1"/>
        <v>124</v>
      </c>
      <c r="B128" s="19" t="s">
        <v>143</v>
      </c>
      <c r="C128" s="18">
        <v>454</v>
      </c>
      <c r="D128" s="13">
        <v>162354.29999999999</v>
      </c>
      <c r="E128" s="13">
        <v>5003729.0999999996</v>
      </c>
      <c r="F128" s="13">
        <v>5166083.4000000004</v>
      </c>
      <c r="G128" s="13">
        <v>3573081</v>
      </c>
      <c r="H128" s="13">
        <v>4876666.7</v>
      </c>
      <c r="I128" s="13">
        <v>8449747.6999999993</v>
      </c>
      <c r="J128" s="13">
        <v>-3283664.3</v>
      </c>
      <c r="K128" s="13">
        <v>58026.2</v>
      </c>
      <c r="L128" s="13">
        <v>0</v>
      </c>
      <c r="M128" s="13">
        <v>58026.2</v>
      </c>
      <c r="N128" s="13">
        <v>0</v>
      </c>
      <c r="O128" s="13">
        <v>364217.7</v>
      </c>
      <c r="P128" s="13">
        <v>0</v>
      </c>
      <c r="Q128" s="13">
        <v>0</v>
      </c>
      <c r="R128" s="13">
        <v>0</v>
      </c>
      <c r="S128" s="12">
        <v>-306191.5</v>
      </c>
      <c r="T128" s="13">
        <v>-18306.346551599181</v>
      </c>
      <c r="U128" s="14">
        <v>179373</v>
      </c>
    </row>
    <row r="129" spans="1:22">
      <c r="A129" s="17">
        <f t="shared" si="1"/>
        <v>125</v>
      </c>
      <c r="B129" s="19" t="s">
        <v>144</v>
      </c>
      <c r="C129" s="18">
        <v>461</v>
      </c>
      <c r="D129" s="13">
        <v>3202720.3</v>
      </c>
      <c r="E129" s="13">
        <v>3746652.9</v>
      </c>
      <c r="F129" s="13">
        <v>6949373.2000000002</v>
      </c>
      <c r="G129" s="13">
        <v>872474.4</v>
      </c>
      <c r="H129" s="23" t="s">
        <v>35</v>
      </c>
      <c r="I129" s="13">
        <v>872474.4</v>
      </c>
      <c r="J129" s="13">
        <v>6076898.7999999998</v>
      </c>
      <c r="K129" s="13">
        <v>2350862.9</v>
      </c>
      <c r="L129" s="13">
        <v>2197674.2999999998</v>
      </c>
      <c r="M129" s="13">
        <v>153188.6</v>
      </c>
      <c r="N129" s="13">
        <v>38839.5</v>
      </c>
      <c r="O129" s="13">
        <v>613656.9</v>
      </c>
      <c r="P129" s="13">
        <v>-285</v>
      </c>
      <c r="Q129" s="13">
        <v>0</v>
      </c>
      <c r="R129" s="13">
        <v>0</v>
      </c>
      <c r="S129" s="12">
        <v>-421913.8</v>
      </c>
      <c r="T129" s="13">
        <v>1928.3759358030834</v>
      </c>
      <c r="U129" s="14">
        <v>3151304</v>
      </c>
    </row>
    <row r="130" spans="1:22">
      <c r="A130" s="17">
        <f t="shared" si="1"/>
        <v>126</v>
      </c>
      <c r="B130" s="19" t="s">
        <v>145</v>
      </c>
      <c r="C130" s="18">
        <v>502</v>
      </c>
      <c r="D130" s="13">
        <v>5133900.3</v>
      </c>
      <c r="E130" s="13">
        <v>45260607.700000003</v>
      </c>
      <c r="F130" s="13">
        <v>50394508</v>
      </c>
      <c r="G130" s="13">
        <v>863574</v>
      </c>
      <c r="H130" s="13">
        <v>397507.7</v>
      </c>
      <c r="I130" s="13">
        <v>1261081.7</v>
      </c>
      <c r="J130" s="13">
        <v>49133426.299999997</v>
      </c>
      <c r="K130" s="13">
        <v>13335269.800000001</v>
      </c>
      <c r="L130" s="13">
        <v>12868275.699999999</v>
      </c>
      <c r="M130" s="13">
        <v>466994.1</v>
      </c>
      <c r="N130" s="13">
        <v>98650.9</v>
      </c>
      <c r="O130" s="13">
        <v>1193540.1000000001</v>
      </c>
      <c r="P130" s="13">
        <v>232.8</v>
      </c>
      <c r="Q130" s="13">
        <v>0</v>
      </c>
      <c r="R130" s="13">
        <v>305.7</v>
      </c>
      <c r="S130" s="12">
        <v>-627968</v>
      </c>
      <c r="T130" s="13">
        <v>674.41148969895585</v>
      </c>
      <c r="U130" s="14">
        <v>72853780</v>
      </c>
      <c r="V130" s="7"/>
    </row>
    <row r="131" spans="1:22">
      <c r="A131" s="17">
        <f t="shared" si="1"/>
        <v>127</v>
      </c>
      <c r="B131" s="19" t="s">
        <v>146</v>
      </c>
      <c r="C131" s="18">
        <v>513</v>
      </c>
      <c r="D131" s="13">
        <v>2923652</v>
      </c>
      <c r="E131" s="13">
        <v>8861586.9000000004</v>
      </c>
      <c r="F131" s="13">
        <v>11785238.9</v>
      </c>
      <c r="G131" s="13">
        <v>13574355.5</v>
      </c>
      <c r="H131" s="13">
        <v>356654.1</v>
      </c>
      <c r="I131" s="13">
        <v>13931009.6</v>
      </c>
      <c r="J131" s="13">
        <v>-2145770.7000000002</v>
      </c>
      <c r="K131" s="13">
        <v>2777156.9</v>
      </c>
      <c r="L131" s="13">
        <v>3674345.2</v>
      </c>
      <c r="M131" s="13">
        <v>-897188.3</v>
      </c>
      <c r="N131" s="13">
        <v>1175413.8999999999</v>
      </c>
      <c r="O131" s="13">
        <v>615920.19999999995</v>
      </c>
      <c r="P131" s="13">
        <v>262.10000000000002</v>
      </c>
      <c r="Q131" s="13">
        <v>-326470.3</v>
      </c>
      <c r="R131" s="13">
        <v>0</v>
      </c>
      <c r="S131" s="12">
        <v>-663902.80000000005</v>
      </c>
      <c r="T131" s="13">
        <v>-28.132031465093412</v>
      </c>
      <c r="U131" s="14">
        <v>76275000</v>
      </c>
    </row>
    <row r="132" spans="1:22">
      <c r="A132" s="17">
        <f t="shared" si="1"/>
        <v>128</v>
      </c>
      <c r="B132" s="19" t="s">
        <v>147</v>
      </c>
      <c r="C132" s="18">
        <v>326</v>
      </c>
      <c r="D132" s="13">
        <v>29677422.300000001</v>
      </c>
      <c r="E132" s="13">
        <v>241068253.69999999</v>
      </c>
      <c r="F132" s="13">
        <v>270745676</v>
      </c>
      <c r="G132" s="13">
        <v>31039275.600000001</v>
      </c>
      <c r="H132" s="13">
        <v>26135517.399999999</v>
      </c>
      <c r="I132" s="13">
        <v>57174793</v>
      </c>
      <c r="J132" s="13">
        <v>213570883</v>
      </c>
      <c r="K132" s="13">
        <v>2454583</v>
      </c>
      <c r="L132" s="13">
        <v>0</v>
      </c>
      <c r="M132" s="13">
        <v>2454583</v>
      </c>
      <c r="N132" s="13">
        <v>1912534</v>
      </c>
      <c r="O132" s="13">
        <v>5772658.5999999996</v>
      </c>
      <c r="P132" s="13">
        <v>-220048.7</v>
      </c>
      <c r="Q132" s="13">
        <v>0</v>
      </c>
      <c r="R132" s="13">
        <v>-889865.3</v>
      </c>
      <c r="S132" s="12">
        <v>-735725</v>
      </c>
      <c r="T132" s="13">
        <v>4012755.4440749302</v>
      </c>
      <c r="U132" s="14">
        <v>53223</v>
      </c>
    </row>
    <row r="133" spans="1:22">
      <c r="A133" s="17">
        <f t="shared" si="1"/>
        <v>129</v>
      </c>
      <c r="B133" s="19" t="s">
        <v>148</v>
      </c>
      <c r="C133" s="18">
        <v>505</v>
      </c>
      <c r="D133" s="13">
        <v>1402528.1</v>
      </c>
      <c r="E133" s="13">
        <v>27767587.5</v>
      </c>
      <c r="F133" s="13">
        <v>29170115.600000001</v>
      </c>
      <c r="G133" s="13">
        <v>1010409.9</v>
      </c>
      <c r="H133" s="13">
        <v>9910</v>
      </c>
      <c r="I133" s="13">
        <v>1020319.9</v>
      </c>
      <c r="J133" s="13">
        <v>28149795.699999999</v>
      </c>
      <c r="K133" s="13">
        <v>3610599.9</v>
      </c>
      <c r="L133" s="13">
        <v>3507163.5</v>
      </c>
      <c r="M133" s="13">
        <v>103436.4</v>
      </c>
      <c r="N133" s="13">
        <v>103719.4</v>
      </c>
      <c r="O133" s="13">
        <v>1252237.3</v>
      </c>
      <c r="P133" s="13">
        <v>0</v>
      </c>
      <c r="Q133" s="13">
        <v>0</v>
      </c>
      <c r="R133" s="13">
        <v>0</v>
      </c>
      <c r="S133" s="12">
        <v>-1045081.5</v>
      </c>
      <c r="T133" s="13">
        <v>831.74372215078733</v>
      </c>
      <c r="U133" s="14">
        <v>33844314</v>
      </c>
    </row>
    <row r="134" spans="1:22">
      <c r="A134" s="17">
        <f t="shared" si="1"/>
        <v>130</v>
      </c>
      <c r="B134" s="19" t="s">
        <v>141</v>
      </c>
      <c r="C134" s="18">
        <v>408</v>
      </c>
      <c r="D134" s="13">
        <v>3261759.8</v>
      </c>
      <c r="E134" s="13">
        <v>18877885.800000001</v>
      </c>
      <c r="F134" s="13">
        <v>22139645.600000001</v>
      </c>
      <c r="G134" s="13">
        <v>3727834.9</v>
      </c>
      <c r="H134" s="13">
        <v>4623113.8</v>
      </c>
      <c r="I134" s="13">
        <v>8350948.6999999993</v>
      </c>
      <c r="J134" s="13">
        <v>13788696.900000002</v>
      </c>
      <c r="K134" s="13">
        <v>1222298.1000000001</v>
      </c>
      <c r="L134" s="13">
        <v>402477.8</v>
      </c>
      <c r="M134" s="13">
        <v>819820.3</v>
      </c>
      <c r="N134" s="13">
        <v>2.7</v>
      </c>
      <c r="O134" s="13">
        <v>2150214.7000000002</v>
      </c>
      <c r="P134" s="13">
        <v>45.2</v>
      </c>
      <c r="Q134" s="13">
        <v>-2596.5</v>
      </c>
      <c r="R134" s="13">
        <v>7667.7</v>
      </c>
      <c r="S134" s="12">
        <v>-1340610.7000000002</v>
      </c>
      <c r="T134" s="13">
        <v>235531.09509249614</v>
      </c>
      <c r="U134" s="14">
        <v>58543</v>
      </c>
    </row>
    <row r="135" spans="1:22">
      <c r="A135" s="17">
        <f t="shared" ref="A135:A147" si="2">+A134+1</f>
        <v>131</v>
      </c>
      <c r="B135" s="19" t="s">
        <v>149</v>
      </c>
      <c r="C135" s="18">
        <v>402</v>
      </c>
      <c r="D135" s="13">
        <v>5730759.7000000002</v>
      </c>
      <c r="E135" s="13">
        <v>7813421.4000000004</v>
      </c>
      <c r="F135" s="13">
        <v>13544181.1</v>
      </c>
      <c r="G135" s="13">
        <v>4007273.2</v>
      </c>
      <c r="H135" s="13">
        <v>2159037</v>
      </c>
      <c r="I135" s="13">
        <v>6166310.2000000002</v>
      </c>
      <c r="J135" s="13">
        <v>7377870.9000000004</v>
      </c>
      <c r="K135" s="13">
        <v>4712582</v>
      </c>
      <c r="L135" s="13">
        <v>5717187</v>
      </c>
      <c r="M135" s="13">
        <v>-1004605</v>
      </c>
      <c r="N135" s="13">
        <v>266769.8</v>
      </c>
      <c r="O135" s="13">
        <v>1191169.5</v>
      </c>
      <c r="P135" s="13">
        <v>0</v>
      </c>
      <c r="Q135" s="13">
        <v>0</v>
      </c>
      <c r="R135" s="13">
        <v>0</v>
      </c>
      <c r="S135" s="12">
        <v>-1929004.7</v>
      </c>
      <c r="T135" s="13">
        <v>65126.060590011119</v>
      </c>
      <c r="U135" s="14">
        <v>113286</v>
      </c>
    </row>
    <row r="136" spans="1:22">
      <c r="A136" s="17">
        <f t="shared" si="2"/>
        <v>132</v>
      </c>
      <c r="B136" s="19" t="s">
        <v>150</v>
      </c>
      <c r="C136" s="18">
        <v>209</v>
      </c>
      <c r="D136" s="13">
        <v>9143538.1999999993</v>
      </c>
      <c r="E136" s="13">
        <v>34315659.799999997</v>
      </c>
      <c r="F136" s="13">
        <v>43459198</v>
      </c>
      <c r="G136" s="13">
        <v>7156676.2999999998</v>
      </c>
      <c r="H136" s="13">
        <v>4370849.7</v>
      </c>
      <c r="I136" s="13">
        <v>11527526</v>
      </c>
      <c r="J136" s="13">
        <v>31931672</v>
      </c>
      <c r="K136" s="13">
        <v>7932289.4000000004</v>
      </c>
      <c r="L136" s="13">
        <v>8486737.9000000004</v>
      </c>
      <c r="M136" s="13">
        <v>-554448.5</v>
      </c>
      <c r="N136" s="13">
        <v>687372.4</v>
      </c>
      <c r="O136" s="13">
        <v>2374322.7000000002</v>
      </c>
      <c r="P136" s="13">
        <v>15502.9</v>
      </c>
      <c r="Q136" s="13">
        <v>0</v>
      </c>
      <c r="R136" s="13">
        <v>12957.4</v>
      </c>
      <c r="S136" s="12">
        <v>-2238853.2999999998</v>
      </c>
      <c r="T136" s="13">
        <v>1234.2996263356447</v>
      </c>
      <c r="U136" s="14">
        <v>25870276</v>
      </c>
    </row>
    <row r="137" spans="1:22">
      <c r="A137" s="17">
        <f t="shared" si="2"/>
        <v>133</v>
      </c>
      <c r="B137" s="19" t="s">
        <v>151</v>
      </c>
      <c r="C137" s="18">
        <v>499</v>
      </c>
      <c r="D137" s="13">
        <v>6982533</v>
      </c>
      <c r="E137" s="13">
        <v>86306412</v>
      </c>
      <c r="F137" s="13">
        <v>93288945</v>
      </c>
      <c r="G137" s="13">
        <v>6040478.2000000002</v>
      </c>
      <c r="H137" s="13">
        <v>2744201.3</v>
      </c>
      <c r="I137" s="13">
        <v>8784679.5</v>
      </c>
      <c r="J137" s="13">
        <v>84504265.5</v>
      </c>
      <c r="K137" s="13">
        <v>29847187.699999999</v>
      </c>
      <c r="L137" s="13">
        <v>30323250.199999999</v>
      </c>
      <c r="M137" s="13">
        <v>-476062.5</v>
      </c>
      <c r="N137" s="13">
        <v>766391.3</v>
      </c>
      <c r="O137" s="13">
        <v>2969793.4</v>
      </c>
      <c r="P137" s="13">
        <v>0</v>
      </c>
      <c r="Q137" s="13">
        <v>0</v>
      </c>
      <c r="R137" s="13">
        <v>0</v>
      </c>
      <c r="S137" s="12">
        <v>-2679464.6</v>
      </c>
      <c r="T137" s="13">
        <v>434.52605039094902</v>
      </c>
      <c r="U137" s="14">
        <v>194474567</v>
      </c>
    </row>
    <row r="138" spans="1:22">
      <c r="A138" s="17">
        <f t="shared" si="2"/>
        <v>134</v>
      </c>
      <c r="B138" s="19" t="s">
        <v>152</v>
      </c>
      <c r="C138" s="18">
        <v>508</v>
      </c>
      <c r="D138" s="13">
        <v>14217736.300000001</v>
      </c>
      <c r="E138" s="13">
        <v>97925751</v>
      </c>
      <c r="F138" s="13">
        <v>112143487.3</v>
      </c>
      <c r="G138" s="13">
        <v>7282499.5999999996</v>
      </c>
      <c r="H138" s="13">
        <v>12023241.300000001</v>
      </c>
      <c r="I138" s="13">
        <v>19305740.899999999</v>
      </c>
      <c r="J138" s="13">
        <v>92837746.400000006</v>
      </c>
      <c r="K138" s="13">
        <v>58482120.399999999</v>
      </c>
      <c r="L138" s="13">
        <v>56008700.299999997</v>
      </c>
      <c r="M138" s="13">
        <v>2473420.1</v>
      </c>
      <c r="N138" s="13">
        <v>2882317.9</v>
      </c>
      <c r="O138" s="13">
        <v>8113195.0999999996</v>
      </c>
      <c r="P138" s="13">
        <v>2748.3</v>
      </c>
      <c r="Q138" s="13">
        <v>0</v>
      </c>
      <c r="R138" s="13">
        <v>0</v>
      </c>
      <c r="S138" s="12">
        <v>-2754708.8</v>
      </c>
      <c r="T138" s="13">
        <v>8939.5001846873929</v>
      </c>
      <c r="U138" s="14">
        <v>10385116</v>
      </c>
    </row>
    <row r="139" spans="1:22">
      <c r="A139" s="17">
        <f t="shared" si="2"/>
        <v>135</v>
      </c>
      <c r="B139" s="19" t="s">
        <v>153</v>
      </c>
      <c r="C139" s="18">
        <v>536</v>
      </c>
      <c r="D139" s="13">
        <v>220455488.90000001</v>
      </c>
      <c r="E139" s="13">
        <v>2066319198.9000001</v>
      </c>
      <c r="F139" s="13">
        <v>2286774687.8000002</v>
      </c>
      <c r="G139" s="13">
        <v>102985571.40000001</v>
      </c>
      <c r="H139" s="13">
        <v>1451399931.5</v>
      </c>
      <c r="I139" s="13">
        <v>1554385502.9000001</v>
      </c>
      <c r="J139" s="13">
        <v>732389184.89999998</v>
      </c>
      <c r="K139" s="13">
        <v>1150801.3</v>
      </c>
      <c r="L139" s="13">
        <v>1592988.5</v>
      </c>
      <c r="M139" s="13">
        <v>-442187.2</v>
      </c>
      <c r="N139" s="13">
        <v>14598638</v>
      </c>
      <c r="O139" s="13">
        <v>18170616.399999999</v>
      </c>
      <c r="P139" s="13">
        <v>125372.7</v>
      </c>
      <c r="Q139" s="13">
        <v>2459.8000000000002</v>
      </c>
      <c r="R139" s="13">
        <v>0</v>
      </c>
      <c r="S139" s="12">
        <v>-3886333.1</v>
      </c>
      <c r="T139" s="13">
        <v>3533.3837565190543</v>
      </c>
      <c r="U139" s="14">
        <v>207277000</v>
      </c>
    </row>
    <row r="140" spans="1:22">
      <c r="A140" s="17">
        <f t="shared" si="2"/>
        <v>136</v>
      </c>
      <c r="B140" s="19" t="s">
        <v>154</v>
      </c>
      <c r="C140" s="18">
        <v>507</v>
      </c>
      <c r="D140" s="13">
        <v>7346338.7000000002</v>
      </c>
      <c r="E140" s="13">
        <v>164766814.80000001</v>
      </c>
      <c r="F140" s="13">
        <v>172113153.5</v>
      </c>
      <c r="G140" s="13">
        <v>973472.7</v>
      </c>
      <c r="H140" s="13">
        <v>25268930.600000001</v>
      </c>
      <c r="I140" s="13">
        <v>26242403.300000001</v>
      </c>
      <c r="J140" s="13">
        <v>145870750.19999999</v>
      </c>
      <c r="K140" s="13">
        <v>51406987.799999997</v>
      </c>
      <c r="L140" s="13">
        <v>51515137.899999999</v>
      </c>
      <c r="M140" s="13">
        <v>-108150.1</v>
      </c>
      <c r="N140" s="13">
        <v>364484.4</v>
      </c>
      <c r="O140" s="13">
        <v>2587554</v>
      </c>
      <c r="P140" s="13">
        <v>-1752683</v>
      </c>
      <c r="Q140" s="13">
        <v>0</v>
      </c>
      <c r="R140" s="13">
        <v>119564.8</v>
      </c>
      <c r="S140" s="12">
        <v>-4203467.5</v>
      </c>
      <c r="T140" s="13">
        <v>3268.4461169616848</v>
      </c>
      <c r="U140" s="14">
        <v>44630000</v>
      </c>
    </row>
    <row r="141" spans="1:22">
      <c r="A141" s="17">
        <f t="shared" si="2"/>
        <v>137</v>
      </c>
      <c r="B141" s="19" t="s">
        <v>155</v>
      </c>
      <c r="C141" s="18">
        <v>496</v>
      </c>
      <c r="D141" s="13">
        <v>7594985.7999999998</v>
      </c>
      <c r="E141" s="13">
        <v>164951675</v>
      </c>
      <c r="F141" s="13">
        <v>172546660.80000001</v>
      </c>
      <c r="G141" s="13">
        <v>2787435.9</v>
      </c>
      <c r="H141" s="13">
        <v>83209361</v>
      </c>
      <c r="I141" s="13">
        <v>85996796.900000006</v>
      </c>
      <c r="J141" s="13">
        <v>86549863.900000006</v>
      </c>
      <c r="K141" s="13">
        <v>26514767.899999999</v>
      </c>
      <c r="L141" s="13">
        <v>29081373.100000001</v>
      </c>
      <c r="M141" s="13">
        <v>-2566605.2000000002</v>
      </c>
      <c r="N141" s="13">
        <v>1171102.8</v>
      </c>
      <c r="O141" s="13">
        <v>2044355.9</v>
      </c>
      <c r="P141" s="13">
        <v>-1520851.4</v>
      </c>
      <c r="Q141" s="13">
        <v>0</v>
      </c>
      <c r="R141" s="13">
        <v>0.1</v>
      </c>
      <c r="S141" s="12">
        <v>-4960709.8</v>
      </c>
      <c r="T141" s="13">
        <v>856.79124097620706</v>
      </c>
      <c r="U141" s="14">
        <v>101016280</v>
      </c>
    </row>
    <row r="142" spans="1:22">
      <c r="A142" s="17">
        <f t="shared" si="2"/>
        <v>138</v>
      </c>
      <c r="B142" s="19" t="s">
        <v>157</v>
      </c>
      <c r="C142" s="18">
        <v>460</v>
      </c>
      <c r="D142" s="13">
        <v>23714563.899999999</v>
      </c>
      <c r="E142" s="13">
        <v>92324035.400000006</v>
      </c>
      <c r="F142" s="13">
        <v>116038599.3</v>
      </c>
      <c r="G142" s="13">
        <v>50853520.899999999</v>
      </c>
      <c r="H142" s="13">
        <v>84121408.400000006</v>
      </c>
      <c r="I142" s="13">
        <v>134974929.30000001</v>
      </c>
      <c r="J142" s="13">
        <v>-18936330</v>
      </c>
      <c r="K142" s="13">
        <v>28177523.600000001</v>
      </c>
      <c r="L142" s="13">
        <v>32790336.699999999</v>
      </c>
      <c r="M142" s="13">
        <v>-4612813.0999999996</v>
      </c>
      <c r="N142" s="13">
        <v>175892.7</v>
      </c>
      <c r="O142" s="13">
        <v>1411650.7</v>
      </c>
      <c r="P142" s="13">
        <v>0</v>
      </c>
      <c r="Q142" s="13">
        <v>0</v>
      </c>
      <c r="R142" s="13">
        <v>1365.7</v>
      </c>
      <c r="S142" s="12">
        <v>-5849936.7999999998</v>
      </c>
      <c r="T142" s="13">
        <v>-1411.1474382672877</v>
      </c>
      <c r="U142" s="14">
        <v>13419101</v>
      </c>
    </row>
    <row r="143" spans="1:22">
      <c r="A143" s="17">
        <f t="shared" si="2"/>
        <v>139</v>
      </c>
      <c r="B143" s="19" t="s">
        <v>156</v>
      </c>
      <c r="C143" s="18">
        <v>557</v>
      </c>
      <c r="D143" s="13">
        <v>38382189.899999999</v>
      </c>
      <c r="E143" s="13">
        <v>112461076.2</v>
      </c>
      <c r="F143" s="13">
        <v>150843266.09999999</v>
      </c>
      <c r="G143" s="13">
        <v>46886362.799999997</v>
      </c>
      <c r="H143" s="13">
        <v>55486266.600000001</v>
      </c>
      <c r="I143" s="13">
        <v>102372629.40000001</v>
      </c>
      <c r="J143" s="13">
        <v>48470636.699999988</v>
      </c>
      <c r="K143" s="13">
        <v>111166350.7</v>
      </c>
      <c r="L143" s="13">
        <v>110602744.7</v>
      </c>
      <c r="M143" s="13">
        <v>563606</v>
      </c>
      <c r="N143" s="13">
        <v>1096446.3</v>
      </c>
      <c r="O143" s="13">
        <v>8692538.0999999996</v>
      </c>
      <c r="P143" s="13">
        <v>32852.400000000001</v>
      </c>
      <c r="Q143" s="13">
        <v>0</v>
      </c>
      <c r="R143" s="13">
        <v>94619.6</v>
      </c>
      <c r="S143" s="12">
        <v>-7094252.9999999991</v>
      </c>
      <c r="T143" s="13">
        <v>59.271821088889553</v>
      </c>
      <c r="U143" s="14">
        <v>817768643</v>
      </c>
    </row>
    <row r="144" spans="1:22">
      <c r="A144" s="17">
        <f t="shared" si="2"/>
        <v>140</v>
      </c>
      <c r="B144" s="19" t="s">
        <v>158</v>
      </c>
      <c r="C144" s="18">
        <v>396</v>
      </c>
      <c r="D144" s="13">
        <v>57660665.299999997</v>
      </c>
      <c r="E144" s="13">
        <v>200080735.19999999</v>
      </c>
      <c r="F144" s="13">
        <v>257741400.5</v>
      </c>
      <c r="G144" s="13">
        <v>145753235.30000001</v>
      </c>
      <c r="H144" s="13">
        <v>41424424.700000003</v>
      </c>
      <c r="I144" s="13">
        <v>187177660</v>
      </c>
      <c r="J144" s="13">
        <v>70563740.5</v>
      </c>
      <c r="K144" s="13">
        <v>77230887.200000003</v>
      </c>
      <c r="L144" s="13">
        <v>75253442.299999997</v>
      </c>
      <c r="M144" s="13">
        <v>1977444.9</v>
      </c>
      <c r="N144" s="13">
        <v>163464</v>
      </c>
      <c r="O144" s="13">
        <v>11196318.300000001</v>
      </c>
      <c r="P144" s="13">
        <v>1570992</v>
      </c>
      <c r="Q144" s="13">
        <v>0</v>
      </c>
      <c r="R144" s="13">
        <v>12407.1</v>
      </c>
      <c r="S144" s="12">
        <v>-7496824.5</v>
      </c>
      <c r="T144" s="13">
        <v>3364.2857517464181</v>
      </c>
      <c r="U144" s="14">
        <v>20974360</v>
      </c>
    </row>
    <row r="145" spans="1:21">
      <c r="A145" s="17">
        <f t="shared" si="2"/>
        <v>141</v>
      </c>
      <c r="B145" s="19" t="s">
        <v>159</v>
      </c>
      <c r="C145" s="18">
        <v>497</v>
      </c>
      <c r="D145" s="13">
        <v>22372377.100000001</v>
      </c>
      <c r="E145" s="13">
        <v>238975025.40000001</v>
      </c>
      <c r="F145" s="13">
        <v>261347402.5</v>
      </c>
      <c r="G145" s="13">
        <v>2787221.1</v>
      </c>
      <c r="H145" s="13">
        <v>17805592</v>
      </c>
      <c r="I145" s="13">
        <v>20592813.100000001</v>
      </c>
      <c r="J145" s="13">
        <v>240754589.40000001</v>
      </c>
      <c r="K145" s="13">
        <v>73948173.099999994</v>
      </c>
      <c r="L145" s="13">
        <v>64654381</v>
      </c>
      <c r="M145" s="13">
        <v>9293792.0999999996</v>
      </c>
      <c r="N145" s="13">
        <v>334928.40000000002</v>
      </c>
      <c r="O145" s="13">
        <v>17545272.5</v>
      </c>
      <c r="P145" s="13">
        <v>-471239.1</v>
      </c>
      <c r="Q145" s="13">
        <v>0</v>
      </c>
      <c r="R145" s="13">
        <v>0</v>
      </c>
      <c r="S145" s="12">
        <v>-8387791.0999999996</v>
      </c>
      <c r="T145" s="13">
        <v>238.68685567153909</v>
      </c>
      <c r="U145" s="14">
        <v>1008662956</v>
      </c>
    </row>
    <row r="146" spans="1:21">
      <c r="A146" s="17">
        <f t="shared" si="2"/>
        <v>142</v>
      </c>
      <c r="B146" s="19" t="s">
        <v>160</v>
      </c>
      <c r="C146" s="18">
        <v>526</v>
      </c>
      <c r="D146" s="13">
        <v>582238191.70000005</v>
      </c>
      <c r="E146" s="13">
        <v>136650014.19999999</v>
      </c>
      <c r="F146" s="13">
        <v>718888205.89999998</v>
      </c>
      <c r="G146" s="13">
        <v>374454866.89999998</v>
      </c>
      <c r="H146" s="13">
        <v>286339617.10000002</v>
      </c>
      <c r="I146" s="13">
        <v>660794484</v>
      </c>
      <c r="J146" s="13">
        <v>58093721.899999999</v>
      </c>
      <c r="K146" s="13">
        <v>54776913.299999997</v>
      </c>
      <c r="L146" s="13">
        <v>30590131</v>
      </c>
      <c r="M146" s="13">
        <v>24186782.300000001</v>
      </c>
      <c r="N146" s="13">
        <v>1069167.7</v>
      </c>
      <c r="O146" s="13">
        <v>21323101.899999999</v>
      </c>
      <c r="P146" s="13">
        <v>-15391761</v>
      </c>
      <c r="Q146" s="13">
        <v>-489289.2</v>
      </c>
      <c r="R146" s="13">
        <v>2192971.2999999998</v>
      </c>
      <c r="S146" s="12">
        <v>-14141173.4</v>
      </c>
      <c r="T146" s="13">
        <v>2720.5953764924147</v>
      </c>
      <c r="U146" s="14">
        <v>21353312</v>
      </c>
    </row>
    <row r="147" spans="1:21">
      <c r="A147" s="17">
        <f t="shared" si="2"/>
        <v>143</v>
      </c>
      <c r="B147" s="22" t="s">
        <v>163</v>
      </c>
      <c r="C147" s="21">
        <v>354</v>
      </c>
      <c r="D147" s="13">
        <v>164454428</v>
      </c>
      <c r="E147" s="13">
        <v>147683846</v>
      </c>
      <c r="F147" s="13">
        <v>312138274</v>
      </c>
      <c r="G147" s="13">
        <v>171848646</v>
      </c>
      <c r="H147" s="13">
        <v>130900586</v>
      </c>
      <c r="I147" s="13">
        <v>302749232</v>
      </c>
      <c r="J147" s="13">
        <v>9389042</v>
      </c>
      <c r="K147" s="13">
        <v>45925809</v>
      </c>
      <c r="L147" s="13">
        <v>24496947</v>
      </c>
      <c r="M147" s="13">
        <v>21428862</v>
      </c>
      <c r="N147" s="13">
        <v>480101</v>
      </c>
      <c r="O147" s="13">
        <v>35926959</v>
      </c>
      <c r="P147" s="13">
        <v>-4199679</v>
      </c>
      <c r="Q147" s="13"/>
      <c r="R147" s="13">
        <v>742962</v>
      </c>
      <c r="S147" s="13">
        <v>-17474713</v>
      </c>
      <c r="T147" s="13">
        <v>12.035497444278869</v>
      </c>
      <c r="U147" s="13">
        <v>780112500</v>
      </c>
    </row>
    <row r="148" spans="1:21">
      <c r="F148" s="7">
        <f t="shared" ref="F132:F151" si="3">+D148+E148</f>
        <v>0</v>
      </c>
      <c r="I148" s="7">
        <f t="shared" ref="I143:I148" si="4">+G148+H148</f>
        <v>0</v>
      </c>
      <c r="J148" s="7">
        <f t="shared" ref="J143:J148" si="5">+F148-I148</f>
        <v>0</v>
      </c>
      <c r="M148" s="7">
        <f t="shared" ref="M133:M148" si="6">+K148-L148</f>
        <v>0</v>
      </c>
    </row>
    <row r="149" spans="1:21">
      <c r="F149" s="7">
        <f t="shared" si="3"/>
        <v>0</v>
      </c>
    </row>
    <row r="150" spans="1:21">
      <c r="F150" s="7">
        <f t="shared" si="3"/>
        <v>0</v>
      </c>
    </row>
    <row r="151" spans="1:21">
      <c r="F151" s="7">
        <f t="shared" si="3"/>
        <v>0</v>
      </c>
    </row>
    <row r="155" spans="1:21" ht="39.75" customHeight="1">
      <c r="D155" s="82" t="s">
        <v>192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3"/>
    </row>
    <row r="156" spans="1:21">
      <c r="N156" s="24"/>
      <c r="O156" s="24"/>
      <c r="P156" s="24"/>
    </row>
    <row r="157" spans="1:21">
      <c r="N157" s="24"/>
      <c r="O157" s="24"/>
      <c r="P157" s="24"/>
    </row>
    <row r="158" spans="1:21">
      <c r="N158" s="24"/>
      <c r="O158" s="24"/>
      <c r="P158" s="24"/>
    </row>
    <row r="159" spans="1:21">
      <c r="N159" s="24"/>
      <c r="O159" s="24"/>
      <c r="P159" s="24"/>
    </row>
    <row r="160" spans="1:21">
      <c r="N160" s="24"/>
      <c r="O160" s="24"/>
      <c r="P160" s="24"/>
    </row>
    <row r="161" spans="10:16">
      <c r="N161" s="24"/>
      <c r="O161" s="24"/>
      <c r="P161" s="24"/>
    </row>
    <row r="163" spans="10:16">
      <c r="J163" s="81"/>
    </row>
  </sheetData>
  <autoFilter ref="A3:U129" xr:uid="{58A24814-5BD5-4F20-99C4-39C09730BC30}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xmlns:xlrd2="http://schemas.microsoft.com/office/spreadsheetml/2017/richdata2" ref="B6:U147">
    <sortCondition descending="1" ref="S6:S147"/>
  </sortState>
  <mergeCells count="8">
    <mergeCell ref="D155:O155"/>
    <mergeCell ref="D3:J3"/>
    <mergeCell ref="A1:U1"/>
    <mergeCell ref="A3:A4"/>
    <mergeCell ref="K3:S3"/>
    <mergeCell ref="T3:U3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7FDD-0B53-4C40-A3AF-2F24AB818407}">
  <dimension ref="A1:V9"/>
  <sheetViews>
    <sheetView workbookViewId="0">
      <pane xSplit="3" ySplit="4" topLeftCell="I5" activePane="bottomRight" state="frozen"/>
      <selection pane="topRight" activeCell="D1" sqref="D1"/>
      <selection pane="bottomLeft" activeCell="A4" sqref="A4"/>
      <selection pane="bottomRight" activeCell="A10" sqref="A10"/>
    </sheetView>
  </sheetViews>
  <sheetFormatPr defaultRowHeight="12"/>
  <cols>
    <col min="1" max="1" width="9.42578125" style="2" bestFit="1" customWidth="1"/>
    <col min="2" max="2" width="27" style="2" bestFit="1" customWidth="1"/>
    <col min="3" max="3" width="7.7109375" style="7" customWidth="1"/>
    <col min="4" max="4" width="14.5703125" style="7" bestFit="1" customWidth="1"/>
    <col min="5" max="5" width="12.85546875" style="7" bestFit="1" customWidth="1"/>
    <col min="6" max="6" width="14" style="7" bestFit="1" customWidth="1"/>
    <col min="7" max="7" width="12.85546875" style="7" bestFit="1" customWidth="1"/>
    <col min="8" max="8" width="13.140625" style="7" customWidth="1"/>
    <col min="9" max="9" width="13.42578125" style="7" bestFit="1" customWidth="1"/>
    <col min="10" max="10" width="14" style="7" bestFit="1" customWidth="1"/>
    <col min="11" max="11" width="13.7109375" style="7" customWidth="1"/>
    <col min="12" max="12" width="14.140625" style="7" customWidth="1"/>
    <col min="13" max="13" width="12.85546875" style="7" bestFit="1" customWidth="1"/>
    <col min="14" max="14" width="13.7109375" style="7" customWidth="1"/>
    <col min="15" max="16" width="12.85546875" style="7" bestFit="1" customWidth="1"/>
    <col min="17" max="17" width="14.140625" style="7" bestFit="1" customWidth="1"/>
    <col min="18" max="18" width="10.28515625" style="7" bestFit="1" customWidth="1"/>
    <col min="19" max="19" width="14.140625" style="7" customWidth="1"/>
    <col min="20" max="20" width="12.140625" style="7" customWidth="1"/>
    <col min="21" max="21" width="14.7109375" style="7" bestFit="1" customWidth="1"/>
    <col min="22" max="22" width="10" style="7" bestFit="1" customWidth="1"/>
    <col min="23" max="16384" width="9.140625" style="2"/>
  </cols>
  <sheetData>
    <row r="1" spans="1:22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30" customFormat="1" ht="26.25" customHeight="1">
      <c r="A3" s="75" t="s">
        <v>34</v>
      </c>
      <c r="B3" s="76" t="s">
        <v>3</v>
      </c>
      <c r="C3" s="76" t="s">
        <v>4</v>
      </c>
      <c r="D3" s="72" t="s">
        <v>0</v>
      </c>
      <c r="E3" s="72"/>
      <c r="F3" s="72"/>
      <c r="G3" s="72"/>
      <c r="H3" s="72"/>
      <c r="I3" s="72"/>
      <c r="J3" s="72"/>
      <c r="K3" s="72" t="s">
        <v>175</v>
      </c>
      <c r="L3" s="72"/>
      <c r="M3" s="72"/>
      <c r="N3" s="72"/>
      <c r="O3" s="72"/>
      <c r="P3" s="72"/>
      <c r="Q3" s="72"/>
      <c r="R3" s="72"/>
      <c r="S3" s="72"/>
      <c r="T3" s="73" t="s">
        <v>1</v>
      </c>
      <c r="U3" s="74"/>
      <c r="V3" s="29"/>
    </row>
    <row r="4" spans="1:22" s="15" customFormat="1" ht="60">
      <c r="A4" s="75"/>
      <c r="B4" s="76"/>
      <c r="C4" s="76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165</v>
      </c>
      <c r="N4" s="16" t="s">
        <v>15</v>
      </c>
      <c r="O4" s="16" t="s">
        <v>16</v>
      </c>
      <c r="P4" s="16" t="s">
        <v>17</v>
      </c>
      <c r="Q4" s="16" t="s">
        <v>18</v>
      </c>
      <c r="R4" s="6" t="s">
        <v>19</v>
      </c>
      <c r="S4" s="6" t="s">
        <v>37</v>
      </c>
      <c r="T4" s="6" t="s">
        <v>20</v>
      </c>
      <c r="U4" s="6" t="s">
        <v>21</v>
      </c>
      <c r="V4" s="26"/>
    </row>
    <row r="5" spans="1:22" s="38" customFormat="1" ht="22.5" customHeight="1">
      <c r="A5" s="34">
        <v>1</v>
      </c>
      <c r="B5" s="35" t="str">
        <f>VLOOKUP(C5,'[1]Sheet1 (2)'!$C$2:$E$181,3,0)</f>
        <v>Монголын хөрөнгийн бирж ХК</v>
      </c>
      <c r="C5" s="40">
        <v>510</v>
      </c>
      <c r="D5" s="36">
        <v>2618337.2999999998</v>
      </c>
      <c r="E5" s="36">
        <v>2550628.2000000002</v>
      </c>
      <c r="F5" s="36">
        <v>5168965.5</v>
      </c>
      <c r="G5" s="36">
        <v>93553.8</v>
      </c>
      <c r="H5" s="36">
        <v>0</v>
      </c>
      <c r="I5" s="36">
        <v>93553.8</v>
      </c>
      <c r="J5" s="36">
        <v>5075411.7</v>
      </c>
      <c r="K5" s="36">
        <v>1615642.4</v>
      </c>
      <c r="L5" s="36">
        <v>0</v>
      </c>
      <c r="M5" s="36">
        <v>1615642.4</v>
      </c>
      <c r="N5" s="36">
        <v>358</v>
      </c>
      <c r="O5" s="36">
        <v>961327.79999999993</v>
      </c>
      <c r="P5" s="36">
        <v>44877.1</v>
      </c>
      <c r="Q5" s="36">
        <v>0</v>
      </c>
      <c r="R5" s="36">
        <v>61643</v>
      </c>
      <c r="S5" s="36">
        <v>637906.69999999995</v>
      </c>
      <c r="T5" s="36">
        <v>21.942418719422747</v>
      </c>
      <c r="U5" s="37">
        <v>231305936</v>
      </c>
      <c r="V5" s="41"/>
    </row>
    <row r="6" spans="1:22" s="38" customFormat="1" ht="22.5" customHeight="1">
      <c r="A6" s="34">
        <v>2</v>
      </c>
      <c r="B6" s="42" t="s">
        <v>166</v>
      </c>
      <c r="C6" s="40">
        <v>246</v>
      </c>
      <c r="D6" s="36">
        <v>1258711.8</v>
      </c>
      <c r="E6" s="36">
        <v>68052</v>
      </c>
      <c r="F6" s="36">
        <v>1326763.8</v>
      </c>
      <c r="G6" s="36">
        <v>773395.4</v>
      </c>
      <c r="H6" s="36">
        <v>438736.6</v>
      </c>
      <c r="I6" s="36">
        <v>1212132</v>
      </c>
      <c r="J6" s="36">
        <v>114631.8</v>
      </c>
      <c r="K6" s="36">
        <v>36325.9</v>
      </c>
      <c r="L6" s="36">
        <v>0</v>
      </c>
      <c r="M6" s="36">
        <v>36325.9</v>
      </c>
      <c r="N6" s="36">
        <v>0</v>
      </c>
      <c r="O6" s="36">
        <v>42644.9</v>
      </c>
      <c r="P6" s="36">
        <v>8244</v>
      </c>
      <c r="Q6" s="36">
        <v>0</v>
      </c>
      <c r="R6" s="36">
        <v>266.8</v>
      </c>
      <c r="S6" s="36">
        <v>1658.2</v>
      </c>
      <c r="T6" s="36">
        <v>2.1930331703541617</v>
      </c>
      <c r="U6" s="37">
        <v>52270892</v>
      </c>
      <c r="V6" s="41"/>
    </row>
    <row r="7" spans="1:22" s="38" customFormat="1" ht="22.5" customHeight="1">
      <c r="A7" s="34">
        <v>3</v>
      </c>
      <c r="B7" s="42" t="s">
        <v>169</v>
      </c>
      <c r="C7" s="40">
        <v>503</v>
      </c>
      <c r="D7" s="36">
        <v>815970.2</v>
      </c>
      <c r="E7" s="36">
        <v>4780.1000000000004</v>
      </c>
      <c r="F7" s="36">
        <v>820750.29999999993</v>
      </c>
      <c r="G7" s="36">
        <v>197992.1</v>
      </c>
      <c r="H7" s="36">
        <v>0</v>
      </c>
      <c r="I7" s="36">
        <v>197992.1</v>
      </c>
      <c r="J7" s="36">
        <v>622758.19999999995</v>
      </c>
      <c r="K7" s="36">
        <v>36</v>
      </c>
      <c r="L7" s="36"/>
      <c r="M7" s="36">
        <v>36</v>
      </c>
      <c r="N7" s="36">
        <v>0</v>
      </c>
      <c r="O7" s="36">
        <v>33308.699999999997</v>
      </c>
      <c r="P7" s="36">
        <v>46.3</v>
      </c>
      <c r="Q7" s="36">
        <v>0</v>
      </c>
      <c r="R7" s="36">
        <v>0</v>
      </c>
      <c r="S7" s="36">
        <v>-33226.399999999994</v>
      </c>
      <c r="T7" s="36">
        <v>20.758606666666665</v>
      </c>
      <c r="U7" s="37">
        <v>30000000</v>
      </c>
      <c r="V7" s="41"/>
    </row>
    <row r="8" spans="1:22" s="38" customFormat="1" ht="22.5" customHeight="1">
      <c r="A8" s="34">
        <v>4</v>
      </c>
      <c r="B8" s="42" t="s">
        <v>168</v>
      </c>
      <c r="C8" s="40">
        <v>176</v>
      </c>
      <c r="D8" s="36">
        <v>216824.8</v>
      </c>
      <c r="E8" s="36">
        <v>12000</v>
      </c>
      <c r="F8" s="36">
        <v>228824.8</v>
      </c>
      <c r="G8" s="36">
        <v>8537.2999999999993</v>
      </c>
      <c r="H8" s="36">
        <v>0</v>
      </c>
      <c r="I8" s="36">
        <v>8537.2999999999993</v>
      </c>
      <c r="J8" s="36">
        <v>220287.5</v>
      </c>
      <c r="K8" s="36">
        <v>951.9</v>
      </c>
      <c r="L8" s="36">
        <v>0</v>
      </c>
      <c r="M8" s="36">
        <v>951.9</v>
      </c>
      <c r="N8" s="36">
        <v>0</v>
      </c>
      <c r="O8" s="36">
        <v>44679.6</v>
      </c>
      <c r="P8" s="43">
        <v>97.2</v>
      </c>
      <c r="Q8" s="36">
        <v>0</v>
      </c>
      <c r="R8" s="36">
        <v>0</v>
      </c>
      <c r="S8" s="36">
        <v>-43630.5</v>
      </c>
      <c r="T8" s="36">
        <v>116.39780400942648</v>
      </c>
      <c r="U8" s="37">
        <v>1892540</v>
      </c>
      <c r="V8" s="41"/>
    </row>
    <row r="9" spans="1:22" s="38" customFormat="1" ht="22.5" customHeight="1">
      <c r="A9" s="39">
        <v>5</v>
      </c>
      <c r="B9" s="42" t="s">
        <v>167</v>
      </c>
      <c r="C9" s="40">
        <v>522</v>
      </c>
      <c r="D9" s="36">
        <v>18849874</v>
      </c>
      <c r="E9" s="36">
        <v>4487785</v>
      </c>
      <c r="F9" s="36">
        <v>23337659</v>
      </c>
      <c r="G9" s="36">
        <v>1530313.2</v>
      </c>
      <c r="H9" s="36">
        <v>7335890.5</v>
      </c>
      <c r="I9" s="36">
        <v>8866203.6999999993</v>
      </c>
      <c r="J9" s="36">
        <v>14471455.300000001</v>
      </c>
      <c r="K9" s="36">
        <v>592389.1</v>
      </c>
      <c r="L9" s="36"/>
      <c r="M9" s="36">
        <v>592389.1</v>
      </c>
      <c r="N9" s="36">
        <v>372029.9</v>
      </c>
      <c r="O9" s="36">
        <v>1232491.5</v>
      </c>
      <c r="P9" s="36">
        <v>-2763369.7</v>
      </c>
      <c r="Q9" s="36">
        <v>15489.5</v>
      </c>
      <c r="R9" s="36">
        <v>0</v>
      </c>
      <c r="S9" s="36">
        <v>-3015952.7</v>
      </c>
      <c r="T9" s="36">
        <v>851.26207647058823</v>
      </c>
      <c r="U9" s="37">
        <v>17000000</v>
      </c>
      <c r="V9" s="41"/>
    </row>
  </sheetData>
  <sortState xmlns:xlrd2="http://schemas.microsoft.com/office/spreadsheetml/2017/richdata2" ref="B6:U9">
    <sortCondition descending="1" ref="S5:S9"/>
  </sortState>
  <mergeCells count="7">
    <mergeCell ref="A1:U1"/>
    <mergeCell ref="D3:J3"/>
    <mergeCell ref="K3:S3"/>
    <mergeCell ref="T3:U3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308D-1F4D-4C0B-907D-35FFC4F17C64}">
  <dimension ref="A1:W14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I37" sqref="I37"/>
    </sheetView>
  </sheetViews>
  <sheetFormatPr defaultRowHeight="12"/>
  <cols>
    <col min="1" max="1" width="9.28515625" style="2" bestFit="1" customWidth="1"/>
    <col min="2" max="2" width="21.7109375" style="2" bestFit="1" customWidth="1"/>
    <col min="3" max="3" width="9.28515625" style="2" bestFit="1" customWidth="1"/>
    <col min="4" max="4" width="9.140625" style="2"/>
    <col min="5" max="7" width="14.42578125" style="2" bestFit="1" customWidth="1"/>
    <col min="8" max="8" width="13.28515625" style="2" bestFit="1" customWidth="1"/>
    <col min="9" max="13" width="14.42578125" style="2" bestFit="1" customWidth="1"/>
    <col min="14" max="16" width="13.5703125" style="2" bestFit="1" customWidth="1"/>
    <col min="17" max="17" width="12.42578125" style="2" bestFit="1" customWidth="1"/>
    <col min="18" max="18" width="14" style="2" bestFit="1" customWidth="1"/>
    <col min="19" max="19" width="13.28515625" style="2" bestFit="1" customWidth="1"/>
    <col min="20" max="20" width="13.5703125" style="2" bestFit="1" customWidth="1"/>
    <col min="21" max="21" width="11" style="2" bestFit="1" customWidth="1"/>
    <col min="22" max="23" width="14.5703125" style="2" bestFit="1" customWidth="1"/>
    <col min="24" max="16384" width="9.140625" style="2"/>
  </cols>
  <sheetData>
    <row r="1" spans="1:23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s="30" customFormat="1" ht="30.75" customHeight="1">
      <c r="A2" s="75" t="s">
        <v>34</v>
      </c>
      <c r="B2" s="76" t="s">
        <v>3</v>
      </c>
      <c r="C2" s="71" t="s">
        <v>4</v>
      </c>
      <c r="D2" s="76" t="s">
        <v>5</v>
      </c>
      <c r="E2" s="72" t="s">
        <v>0</v>
      </c>
      <c r="F2" s="72"/>
      <c r="G2" s="72"/>
      <c r="H2" s="72"/>
      <c r="I2" s="72"/>
      <c r="J2" s="72"/>
      <c r="K2" s="72"/>
      <c r="L2" s="77" t="s">
        <v>175</v>
      </c>
      <c r="M2" s="78"/>
      <c r="N2" s="78"/>
      <c r="O2" s="78"/>
      <c r="P2" s="78"/>
      <c r="Q2" s="78"/>
      <c r="R2" s="78"/>
      <c r="S2" s="78"/>
      <c r="T2" s="78"/>
      <c r="U2" s="73" t="s">
        <v>1</v>
      </c>
      <c r="V2" s="74"/>
    </row>
    <row r="3" spans="1:23" s="15" customFormat="1" ht="72">
      <c r="A3" s="75"/>
      <c r="B3" s="76"/>
      <c r="C3" s="71"/>
      <c r="D3" s="76"/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165</v>
      </c>
      <c r="O3" s="16" t="s">
        <v>15</v>
      </c>
      <c r="P3" s="16" t="s">
        <v>16</v>
      </c>
      <c r="Q3" s="16" t="s">
        <v>17</v>
      </c>
      <c r="R3" s="16" t="s">
        <v>18</v>
      </c>
      <c r="S3" s="6" t="s">
        <v>19</v>
      </c>
      <c r="T3" s="6" t="s">
        <v>37</v>
      </c>
      <c r="U3" s="6" t="s">
        <v>170</v>
      </c>
      <c r="V3" s="8" t="s">
        <v>171</v>
      </c>
    </row>
    <row r="4" spans="1:23" s="15" customFormat="1">
      <c r="A4" s="52"/>
      <c r="B4" s="50"/>
      <c r="C4" s="49"/>
      <c r="D4" s="50"/>
      <c r="E4" s="50"/>
      <c r="F4" s="50"/>
      <c r="G4" s="50"/>
      <c r="H4" s="50"/>
      <c r="I4" s="60"/>
      <c r="J4" s="50"/>
      <c r="K4" s="50"/>
      <c r="L4" s="50"/>
      <c r="M4" s="50"/>
      <c r="N4" s="50"/>
      <c r="O4" s="60"/>
      <c r="P4" s="50"/>
      <c r="Q4" s="50"/>
      <c r="R4" s="50"/>
      <c r="S4" s="51"/>
      <c r="T4" s="51"/>
      <c r="U4" s="51"/>
      <c r="V4" s="8"/>
    </row>
    <row r="5" spans="1:23" s="30" customFormat="1" ht="20.25" customHeight="1">
      <c r="A5" s="27">
        <v>1</v>
      </c>
      <c r="B5" s="48" t="s">
        <v>33</v>
      </c>
      <c r="C5" s="11">
        <v>547</v>
      </c>
      <c r="D5" s="45" t="s">
        <v>27</v>
      </c>
      <c r="E5" s="25">
        <v>57773185</v>
      </c>
      <c r="F5" s="25">
        <v>3417867.1</v>
      </c>
      <c r="G5" s="25">
        <v>61191052.100000001</v>
      </c>
      <c r="H5" s="25">
        <v>6492106.0999999996</v>
      </c>
      <c r="I5" s="61">
        <v>27068150.099999998</v>
      </c>
      <c r="J5" s="25">
        <v>33560256.199999996</v>
      </c>
      <c r="K5" s="25">
        <v>27630795.900000006</v>
      </c>
      <c r="L5" s="25">
        <v>22262142.300000001</v>
      </c>
      <c r="M5" s="25">
        <v>14666774.800000001</v>
      </c>
      <c r="N5" s="25">
        <v>7595367.5</v>
      </c>
      <c r="O5" s="63">
        <v>36796.9</v>
      </c>
      <c r="P5" s="25">
        <v>5060923</v>
      </c>
      <c r="Q5" s="25">
        <v>63149.7</v>
      </c>
      <c r="R5" s="25"/>
      <c r="S5" s="25">
        <v>316347</v>
      </c>
      <c r="T5" s="25">
        <v>2318044.1000000006</v>
      </c>
      <c r="U5" s="25">
        <v>44.258729915156401</v>
      </c>
      <c r="V5" s="31">
        <v>624301600</v>
      </c>
      <c r="W5" s="44"/>
    </row>
    <row r="6" spans="1:23" s="30" customFormat="1" ht="20.25" customHeight="1">
      <c r="A6" s="27">
        <v>2</v>
      </c>
      <c r="B6" s="48" t="s">
        <v>22</v>
      </c>
      <c r="C6" s="11">
        <v>548</v>
      </c>
      <c r="D6" s="45" t="s">
        <v>164</v>
      </c>
      <c r="E6" s="25">
        <v>536903.4</v>
      </c>
      <c r="F6" s="25">
        <v>35606180.600000001</v>
      </c>
      <c r="G6" s="25">
        <v>36143084</v>
      </c>
      <c r="H6" s="25">
        <v>3944879</v>
      </c>
      <c r="I6" s="62">
        <v>9040464.0999999996</v>
      </c>
      <c r="J6" s="25">
        <v>12985343.1</v>
      </c>
      <c r="K6" s="25">
        <v>23157740.899999999</v>
      </c>
      <c r="L6" s="25">
        <v>11078630.199999999</v>
      </c>
      <c r="M6" s="25">
        <v>7920004.3999999994</v>
      </c>
      <c r="N6" s="25">
        <v>3158625.8</v>
      </c>
      <c r="O6" s="25">
        <v>53187.9</v>
      </c>
      <c r="P6" s="47">
        <v>2761225.1999999997</v>
      </c>
      <c r="Q6" s="25">
        <v>-125942.3</v>
      </c>
      <c r="R6" s="25">
        <v>54105.8</v>
      </c>
      <c r="S6" s="25">
        <v>63866</v>
      </c>
      <c r="T6" s="25">
        <v>314886</v>
      </c>
      <c r="U6" s="25">
        <v>926.30963599999995</v>
      </c>
      <c r="V6" s="31">
        <v>25000000</v>
      </c>
      <c r="W6" s="44"/>
    </row>
    <row r="7" spans="1:23" s="30" customFormat="1" ht="20.25" customHeight="1">
      <c r="A7" s="27">
        <v>3</v>
      </c>
      <c r="B7" s="48" t="s">
        <v>23</v>
      </c>
      <c r="C7" s="11">
        <v>554</v>
      </c>
      <c r="D7" s="45" t="s">
        <v>24</v>
      </c>
      <c r="E7" s="25">
        <v>1744668.3</v>
      </c>
      <c r="F7" s="25">
        <v>27139815.300000001</v>
      </c>
      <c r="G7" s="25">
        <v>28884483.600000001</v>
      </c>
      <c r="H7" s="25">
        <v>2859795.8999999994</v>
      </c>
      <c r="I7" s="25">
        <v>14612597.100000001</v>
      </c>
      <c r="J7" s="25">
        <v>17472393</v>
      </c>
      <c r="K7" s="25">
        <v>11412090.600000001</v>
      </c>
      <c r="L7" s="25">
        <v>14032619.300000001</v>
      </c>
      <c r="M7" s="25">
        <v>9397292</v>
      </c>
      <c r="N7" s="25">
        <v>4635327.3000000007</v>
      </c>
      <c r="O7" s="25">
        <v>14316.8</v>
      </c>
      <c r="P7" s="25">
        <v>4240976.8</v>
      </c>
      <c r="Q7" s="25">
        <v>-80735.8</v>
      </c>
      <c r="R7" s="25"/>
      <c r="S7" s="25">
        <v>22162.2</v>
      </c>
      <c r="T7" s="25">
        <v>305769.30000000075</v>
      </c>
      <c r="U7" s="25">
        <v>49.992630394810128</v>
      </c>
      <c r="V7" s="31">
        <v>228275458</v>
      </c>
    </row>
    <row r="8" spans="1:23" s="30" customFormat="1" ht="20.25" customHeight="1">
      <c r="A8" s="27">
        <v>4</v>
      </c>
      <c r="B8" s="48" t="s">
        <v>25</v>
      </c>
      <c r="C8" s="11">
        <v>162</v>
      </c>
      <c r="D8" s="46" t="s">
        <v>26</v>
      </c>
      <c r="E8" s="25">
        <v>16732128.4</v>
      </c>
      <c r="F8" s="25">
        <v>17335410.399999999</v>
      </c>
      <c r="G8" s="25">
        <v>34067538.799999997</v>
      </c>
      <c r="H8" s="25">
        <v>1914245.3</v>
      </c>
      <c r="I8" s="25">
        <v>18016148.600000001</v>
      </c>
      <c r="J8" s="25">
        <v>19930393.900000002</v>
      </c>
      <c r="K8" s="25">
        <v>14137144.899999995</v>
      </c>
      <c r="L8" s="25">
        <v>10084014.300000001</v>
      </c>
      <c r="M8" s="25">
        <v>4641167.3</v>
      </c>
      <c r="N8" s="25">
        <v>5442847.0000000009</v>
      </c>
      <c r="O8" s="25">
        <v>490822.5</v>
      </c>
      <c r="P8" s="25">
        <v>6049329.2000000002</v>
      </c>
      <c r="Q8" s="25">
        <v>237491.89999999997</v>
      </c>
      <c r="R8" s="25"/>
      <c r="S8" s="25">
        <v>63179.199999999997</v>
      </c>
      <c r="T8" s="25">
        <v>58653.000000000713</v>
      </c>
      <c r="U8" s="25">
        <v>220.43706310362185</v>
      </c>
      <c r="V8" s="31">
        <v>64132341</v>
      </c>
      <c r="W8" s="44"/>
    </row>
    <row r="10" spans="1:23">
      <c r="F10" s="32"/>
    </row>
    <row r="11" spans="1:23">
      <c r="F11" s="32"/>
    </row>
    <row r="12" spans="1:23">
      <c r="G12" s="32"/>
      <c r="I12" s="32"/>
      <c r="J12" s="32"/>
      <c r="L12" s="32"/>
      <c r="M12" s="32"/>
    </row>
    <row r="13" spans="1:23">
      <c r="M13" s="32"/>
    </row>
    <row r="14" spans="1:23">
      <c r="D14" s="15"/>
      <c r="E14" s="15"/>
      <c r="M14" s="32"/>
    </row>
  </sheetData>
  <sortState xmlns:xlrd2="http://schemas.microsoft.com/office/spreadsheetml/2017/richdata2" ref="B5:V8">
    <sortCondition descending="1" ref="T5:T8"/>
  </sortState>
  <mergeCells count="8">
    <mergeCell ref="A1:V1"/>
    <mergeCell ref="E2:K2"/>
    <mergeCell ref="L2:T2"/>
    <mergeCell ref="U2:V2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FB3C-ADEF-4AF7-B6F7-163DEC4E1FD6}">
  <dimension ref="A1:V18"/>
  <sheetViews>
    <sheetView zoomScale="124" zoomScaleNormal="124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S17" sqref="S17"/>
    </sheetView>
  </sheetViews>
  <sheetFormatPr defaultRowHeight="12"/>
  <cols>
    <col min="1" max="1" width="9.42578125" style="2" bestFit="1" customWidth="1"/>
    <col min="2" max="2" width="19.5703125" style="2" bestFit="1" customWidth="1"/>
    <col min="3" max="3" width="9.42578125" style="2" bestFit="1" customWidth="1"/>
    <col min="4" max="4" width="15.7109375" style="2" bestFit="1" customWidth="1"/>
    <col min="5" max="5" width="12.85546875" style="2" bestFit="1" customWidth="1"/>
    <col min="6" max="7" width="15" style="2" bestFit="1" customWidth="1"/>
    <col min="8" max="8" width="14" style="2" bestFit="1" customWidth="1"/>
    <col min="9" max="9" width="15" style="2" bestFit="1" customWidth="1"/>
    <col min="10" max="12" width="14.5703125" style="2" bestFit="1" customWidth="1"/>
    <col min="13" max="13" width="14" style="2" bestFit="1" customWidth="1"/>
    <col min="14" max="14" width="15" style="2" customWidth="1"/>
    <col min="15" max="15" width="14" style="2" bestFit="1" customWidth="1"/>
    <col min="16" max="16" width="12.5703125" style="2" bestFit="1" customWidth="1"/>
    <col min="17" max="18" width="13.7109375" style="2" bestFit="1" customWidth="1"/>
    <col min="19" max="19" width="14.7109375" style="2" bestFit="1" customWidth="1"/>
    <col min="20" max="20" width="10.140625" style="2" bestFit="1" customWidth="1"/>
    <col min="21" max="21" width="14.7109375" style="2" bestFit="1" customWidth="1"/>
    <col min="22" max="22" width="11.140625" style="2" bestFit="1" customWidth="1"/>
    <col min="23" max="16384" width="9.140625" style="2"/>
  </cols>
  <sheetData>
    <row r="1" spans="1:22" s="57" customFormat="1">
      <c r="A1" s="79" t="s">
        <v>172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3" spans="1:22" ht="15" customHeight="1">
      <c r="A3" s="75" t="s">
        <v>2</v>
      </c>
      <c r="B3" s="76" t="s">
        <v>3</v>
      </c>
      <c r="C3" s="71" t="s">
        <v>4</v>
      </c>
      <c r="D3" s="69" t="s">
        <v>0</v>
      </c>
      <c r="E3" s="69"/>
      <c r="F3" s="69"/>
      <c r="G3" s="69"/>
      <c r="H3" s="69"/>
      <c r="I3" s="69"/>
      <c r="J3" s="69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2" s="15" customFormat="1" ht="60">
      <c r="A4" s="75"/>
      <c r="B4" s="76"/>
      <c r="C4" s="71"/>
      <c r="D4" s="59" t="s">
        <v>6</v>
      </c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165</v>
      </c>
      <c r="N4" s="59" t="s">
        <v>15</v>
      </c>
      <c r="O4" s="59" t="s">
        <v>16</v>
      </c>
      <c r="P4" s="59" t="s">
        <v>17</v>
      </c>
      <c r="Q4" s="59" t="s">
        <v>18</v>
      </c>
      <c r="R4" s="58" t="s">
        <v>19</v>
      </c>
      <c r="S4" s="58" t="s">
        <v>37</v>
      </c>
      <c r="T4" s="58" t="s">
        <v>173</v>
      </c>
      <c r="U4" s="8" t="s">
        <v>174</v>
      </c>
    </row>
    <row r="5" spans="1:22" s="30" customFormat="1" ht="26.25" customHeight="1">
      <c r="A5" s="27">
        <v>1</v>
      </c>
      <c r="B5" s="28" t="s">
        <v>28</v>
      </c>
      <c r="C5" s="11">
        <v>553</v>
      </c>
      <c r="D5" s="25">
        <v>282967609</v>
      </c>
      <c r="E5" s="25">
        <v>5672169</v>
      </c>
      <c r="F5" s="25">
        <v>288639778</v>
      </c>
      <c r="G5" s="25">
        <v>135986614</v>
      </c>
      <c r="H5" s="25">
        <v>63419869</v>
      </c>
      <c r="I5" s="25">
        <v>199406483</v>
      </c>
      <c r="J5" s="25">
        <v>89233295</v>
      </c>
      <c r="K5" s="25">
        <v>34127341</v>
      </c>
      <c r="L5" s="25">
        <v>5507854</v>
      </c>
      <c r="M5" s="25">
        <v>28619487</v>
      </c>
      <c r="N5" s="25">
        <v>7676565</v>
      </c>
      <c r="O5" s="25">
        <v>18366393</v>
      </c>
      <c r="P5" s="25"/>
      <c r="Q5" s="25"/>
      <c r="R5" s="25">
        <v>3126303</v>
      </c>
      <c r="S5" s="25">
        <v>14803356</v>
      </c>
      <c r="T5" s="25">
        <v>1178.0862372962522</v>
      </c>
      <c r="U5" s="31">
        <v>75744281</v>
      </c>
    </row>
    <row r="6" spans="1:22" s="30" customFormat="1" ht="26.25" customHeight="1">
      <c r="A6" s="27">
        <v>2</v>
      </c>
      <c r="B6" s="28" t="s">
        <v>29</v>
      </c>
      <c r="C6" s="11">
        <v>545</v>
      </c>
      <c r="D6" s="25">
        <v>45227925.399999999</v>
      </c>
      <c r="E6" s="25">
        <v>1167706.3</v>
      </c>
      <c r="F6" s="25">
        <v>46395631.699999996</v>
      </c>
      <c r="G6" s="25">
        <v>23161070.300000001</v>
      </c>
      <c r="H6" s="25">
        <v>2845000</v>
      </c>
      <c r="I6" s="25">
        <v>26006070.300000001</v>
      </c>
      <c r="J6" s="25">
        <v>20389561.399999995</v>
      </c>
      <c r="K6" s="25">
        <v>434284.5</v>
      </c>
      <c r="L6" s="25">
        <v>944620.5</v>
      </c>
      <c r="M6" s="25">
        <v>-510336</v>
      </c>
      <c r="N6" s="80">
        <v>7794537</v>
      </c>
      <c r="O6" s="25">
        <v>5348361</v>
      </c>
      <c r="P6" s="25"/>
      <c r="Q6" s="25"/>
      <c r="R6" s="25">
        <v>237137.7</v>
      </c>
      <c r="S6" s="25">
        <v>1698702.3</v>
      </c>
      <c r="T6" s="25">
        <v>25.486951749999992</v>
      </c>
      <c r="U6" s="31">
        <v>740506932</v>
      </c>
      <c r="V6" s="44"/>
    </row>
    <row r="7" spans="1:22" s="30" customFormat="1" ht="26.25" customHeight="1">
      <c r="A7" s="27">
        <v>3</v>
      </c>
      <c r="B7" s="28" t="s">
        <v>31</v>
      </c>
      <c r="C7" s="11">
        <v>550</v>
      </c>
      <c r="D7" s="25">
        <v>70026443.400000006</v>
      </c>
      <c r="E7" s="25">
        <v>1676280.6</v>
      </c>
      <c r="F7" s="25">
        <v>71702724</v>
      </c>
      <c r="G7" s="25">
        <v>49924153.299999997</v>
      </c>
      <c r="H7" s="25">
        <v>1969468.5</v>
      </c>
      <c r="I7" s="25">
        <v>51893621.799999997</v>
      </c>
      <c r="J7" s="25">
        <v>19809102.200000003</v>
      </c>
      <c r="K7" s="25">
        <v>5751840.5999999996</v>
      </c>
      <c r="L7" s="25">
        <v>1752618.2</v>
      </c>
      <c r="M7" s="25">
        <v>3999222.3999999994</v>
      </c>
      <c r="N7" s="25">
        <v>2952323.4</v>
      </c>
      <c r="O7" s="25">
        <v>6134760.1999999993</v>
      </c>
      <c r="P7" s="25"/>
      <c r="Q7" s="25">
        <v>0</v>
      </c>
      <c r="R7" s="25">
        <v>155155.20000000001</v>
      </c>
      <c r="S7" s="25">
        <v>661630.39999999967</v>
      </c>
      <c r="T7" s="25">
        <v>70.746793571428583</v>
      </c>
      <c r="U7" s="31">
        <v>279753341</v>
      </c>
    </row>
    <row r="8" spans="1:22" s="30" customFormat="1" ht="26.25" customHeight="1">
      <c r="A8" s="27">
        <v>4</v>
      </c>
      <c r="B8" s="28" t="s">
        <v>32</v>
      </c>
      <c r="C8" s="11">
        <v>438</v>
      </c>
      <c r="D8" s="25">
        <v>14497357.300000001</v>
      </c>
      <c r="E8" s="25">
        <v>345972.7</v>
      </c>
      <c r="F8" s="25">
        <v>14843330</v>
      </c>
      <c r="G8" s="25">
        <v>1913007.6</v>
      </c>
      <c r="H8" s="25">
        <v>235000</v>
      </c>
      <c r="I8" s="25">
        <v>2148007.6</v>
      </c>
      <c r="J8" s="25">
        <v>12695322.4</v>
      </c>
      <c r="K8" s="25">
        <v>976327.4</v>
      </c>
      <c r="L8" s="25">
        <v>0</v>
      </c>
      <c r="M8" s="25">
        <v>976327.4</v>
      </c>
      <c r="N8" s="25">
        <v>90012.800000000003</v>
      </c>
      <c r="O8" s="25">
        <v>584324.6</v>
      </c>
      <c r="P8" s="25">
        <v>0</v>
      </c>
      <c r="Q8" s="25">
        <v>0</v>
      </c>
      <c r="R8" s="25">
        <v>49492.4</v>
      </c>
      <c r="S8" s="25">
        <v>432523.19999999995</v>
      </c>
      <c r="T8" s="25">
        <v>8.4179973158947323</v>
      </c>
      <c r="U8" s="31">
        <v>1508116708</v>
      </c>
    </row>
    <row r="15" spans="1:22">
      <c r="N15" s="7"/>
      <c r="O15" s="7"/>
      <c r="P15" s="7"/>
      <c r="Q15" s="7"/>
    </row>
    <row r="16" spans="1:22">
      <c r="N16" s="7"/>
      <c r="P16" s="7"/>
      <c r="Q16" s="7"/>
    </row>
    <row r="17" spans="14:17">
      <c r="N17" s="7"/>
      <c r="O17" s="7"/>
      <c r="P17" s="7"/>
      <c r="Q17" s="7"/>
    </row>
    <row r="18" spans="14:17">
      <c r="O18" s="7"/>
      <c r="Q18" s="7"/>
    </row>
  </sheetData>
  <sortState xmlns:xlrd2="http://schemas.microsoft.com/office/spreadsheetml/2017/richdata2" ref="B5:U8">
    <sortCondition descending="1" ref="S5:S8"/>
  </sortState>
  <mergeCells count="7">
    <mergeCell ref="A1:U1"/>
    <mergeCell ref="A3:A4"/>
    <mergeCell ref="D3:J3"/>
    <mergeCell ref="K3:S3"/>
    <mergeCell ref="T3:U3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81FE-34DF-4F7D-B676-9B3D1FBAE51E}">
  <dimension ref="A1:V5"/>
  <sheetViews>
    <sheetView workbookViewId="0">
      <selection activeCell="K25" sqref="K25"/>
    </sheetView>
  </sheetViews>
  <sheetFormatPr defaultRowHeight="12"/>
  <cols>
    <col min="1" max="1" width="2.85546875" style="2" bestFit="1" customWidth="1"/>
    <col min="2" max="2" width="11.5703125" style="2" customWidth="1"/>
    <col min="3" max="3" width="5.140625" style="2" bestFit="1" customWidth="1"/>
    <col min="4" max="4" width="15.42578125" style="2" bestFit="1" customWidth="1"/>
    <col min="5" max="5" width="14.28515625" style="2" bestFit="1" customWidth="1"/>
    <col min="6" max="7" width="14.5703125" style="2" bestFit="1" customWidth="1"/>
    <col min="8" max="8" width="11.28515625" style="2" bestFit="1" customWidth="1"/>
    <col min="9" max="9" width="15.5703125" style="2" bestFit="1" customWidth="1"/>
    <col min="10" max="10" width="14.5703125" style="2" bestFit="1" customWidth="1"/>
    <col min="11" max="11" width="14.42578125" style="2" bestFit="1" customWidth="1"/>
    <col min="12" max="12" width="13.42578125" style="2" customWidth="1"/>
    <col min="13" max="13" width="13.5703125" style="2" bestFit="1" customWidth="1"/>
    <col min="14" max="14" width="12.42578125" style="2" bestFit="1" customWidth="1"/>
    <col min="15" max="15" width="13.5703125" style="2" bestFit="1" customWidth="1"/>
    <col min="16" max="16" width="12.42578125" style="2" bestFit="1" customWidth="1"/>
    <col min="17" max="17" width="13.140625" style="2" bestFit="1" customWidth="1"/>
    <col min="18" max="19" width="13.28515625" style="2" bestFit="1" customWidth="1"/>
    <col min="20" max="20" width="10.42578125" style="2" customWidth="1"/>
    <col min="21" max="21" width="13.5703125" style="2" bestFit="1" customWidth="1"/>
    <col min="22" max="22" width="11.28515625" style="2" bestFit="1" customWidth="1"/>
    <col min="23" max="16384" width="9.140625" style="2"/>
  </cols>
  <sheetData>
    <row r="1" spans="1:22">
      <c r="B1" s="67" t="s">
        <v>172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3" spans="1:22">
      <c r="A3" s="1"/>
      <c r="B3" s="54"/>
      <c r="C3" s="55"/>
      <c r="D3" s="69" t="s">
        <v>0</v>
      </c>
      <c r="E3" s="69"/>
      <c r="F3" s="69"/>
      <c r="G3" s="69"/>
      <c r="H3" s="69"/>
      <c r="I3" s="69"/>
      <c r="J3" s="69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2" s="15" customFormat="1" ht="96">
      <c r="A4" s="3" t="s">
        <v>2</v>
      </c>
      <c r="B4" s="4" t="s">
        <v>3</v>
      </c>
      <c r="C4" s="5" t="s">
        <v>4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165</v>
      </c>
      <c r="N4" s="4" t="s">
        <v>15</v>
      </c>
      <c r="O4" s="4" t="s">
        <v>16</v>
      </c>
      <c r="P4" s="4" t="s">
        <v>17</v>
      </c>
      <c r="Q4" s="4" t="s">
        <v>18</v>
      </c>
      <c r="R4" s="6" t="s">
        <v>19</v>
      </c>
      <c r="S4" s="6" t="s">
        <v>37</v>
      </c>
      <c r="T4" s="6" t="s">
        <v>20</v>
      </c>
      <c r="U4" s="8" t="s">
        <v>21</v>
      </c>
    </row>
    <row r="5" spans="1:22" s="30" customFormat="1" ht="45" customHeight="1">
      <c r="A5" s="27">
        <v>1</v>
      </c>
      <c r="B5" s="28" t="s">
        <v>30</v>
      </c>
      <c r="C5" s="11">
        <v>558</v>
      </c>
      <c r="D5" s="25">
        <v>381211234.80000001</v>
      </c>
      <c r="E5" s="25">
        <v>12621683.6</v>
      </c>
      <c r="F5" s="25">
        <v>393832918.40000004</v>
      </c>
      <c r="G5" s="25">
        <v>286786468.10000002</v>
      </c>
      <c r="H5" s="25"/>
      <c r="I5" s="25">
        <v>286786468.10000002</v>
      </c>
      <c r="J5" s="25">
        <v>107046450.30000001</v>
      </c>
      <c r="K5" s="25">
        <v>18552996.800000001</v>
      </c>
      <c r="L5" s="25">
        <v>6408661.0999999996</v>
      </c>
      <c r="M5" s="25">
        <v>12144335.700000001</v>
      </c>
      <c r="N5" s="25">
        <v>7075098.2000000002</v>
      </c>
      <c r="O5" s="25">
        <v>10151546.199999999</v>
      </c>
      <c r="P5" s="25"/>
      <c r="Q5" s="25"/>
      <c r="R5" s="25">
        <v>1034386.8</v>
      </c>
      <c r="S5" s="25">
        <v>8033500.9000000032</v>
      </c>
      <c r="T5" s="25">
        <v>1712.7432048000003</v>
      </c>
      <c r="U5" s="31">
        <v>62500000</v>
      </c>
      <c r="V5" s="33"/>
    </row>
  </sheetData>
  <mergeCells count="4">
    <mergeCell ref="D3:J3"/>
    <mergeCell ref="K3:S3"/>
    <mergeCell ref="T3:U3"/>
    <mergeCell ref="B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ХК</vt:lpstr>
      <vt:lpstr>ҮЦК</vt:lpstr>
      <vt:lpstr>Даатгал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2022-11-11T05:25:44Z</cp:lastPrinted>
  <dcterms:created xsi:type="dcterms:W3CDTF">2022-10-27T02:24:33Z</dcterms:created>
  <dcterms:modified xsi:type="dcterms:W3CDTF">2022-11-11T08:30:43Z</dcterms:modified>
</cp:coreProperties>
</file>