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r5124.MSE\Desktop\"/>
    </mc:Choice>
  </mc:AlternateContent>
  <bookViews>
    <workbookView xWindow="0" yWindow="0" windowWidth="20430" windowHeight="7080"/>
  </bookViews>
  <sheets>
    <sheet name="MNG" sheetId="1" r:id="rId1"/>
    <sheet name="ENG" sheetId="4" r:id="rId2"/>
  </sheets>
  <definedNames>
    <definedName name="_xlnm._FilterDatabase" localSheetId="0" hidden="1">MNG!$A$4:$M$62</definedName>
    <definedName name="_xlnm.Print_Area" localSheetId="0">MNG!$A$1:$M$64</definedName>
  </definedNames>
  <calcPr calcId="152511"/>
</workbook>
</file>

<file path=xl/calcChain.xml><?xml version="1.0" encoding="utf-8"?>
<calcChain xmlns="http://schemas.openxmlformats.org/spreadsheetml/2006/main">
  <c r="C3" i="4" l="1"/>
  <c r="C2" i="4"/>
  <c r="A60" i="4" l="1"/>
  <c r="I48" i="1" l="1"/>
  <c r="I35" i="1" l="1"/>
  <c r="I22" i="1" l="1"/>
  <c r="D63" i="1" l="1"/>
  <c r="I39" i="1" l="1"/>
  <c r="I17" i="1"/>
  <c r="I30" i="1"/>
  <c r="I34" i="1"/>
  <c r="I10" i="1"/>
  <c r="I54" i="1"/>
  <c r="I55" i="1"/>
  <c r="I56" i="1"/>
  <c r="I41" i="1"/>
  <c r="I52" i="1"/>
  <c r="I12" i="1"/>
  <c r="I15" i="1"/>
  <c r="I21" i="1"/>
  <c r="I42" i="1"/>
  <c r="I36" i="1"/>
  <c r="I8" i="1"/>
  <c r="I47" i="1"/>
  <c r="I45" i="1"/>
  <c r="I9" i="1"/>
  <c r="I53" i="1"/>
  <c r="I27" i="1"/>
  <c r="I31" i="1"/>
  <c r="I59" i="1"/>
  <c r="I51" i="1"/>
  <c r="I60" i="1"/>
  <c r="I62" i="1"/>
  <c r="I7" i="1"/>
  <c r="I20" i="1"/>
  <c r="I46" i="1"/>
  <c r="I24" i="1"/>
  <c r="I50" i="1"/>
  <c r="I14" i="1"/>
  <c r="I43" i="1"/>
  <c r="I18" i="1"/>
  <c r="I16" i="1"/>
  <c r="I25" i="1"/>
  <c r="I13" i="1"/>
  <c r="I19" i="1"/>
  <c r="I29" i="1"/>
  <c r="I37" i="1"/>
  <c r="I32" i="1"/>
  <c r="I28" i="1"/>
  <c r="I40" i="1"/>
  <c r="I23" i="1"/>
  <c r="I44" i="1"/>
  <c r="I26" i="1"/>
  <c r="I11" i="1"/>
  <c r="I49" i="1"/>
  <c r="I33" i="1"/>
  <c r="A55" i="4" l="1"/>
  <c r="A56" i="4"/>
  <c r="A57" i="4" s="1"/>
  <c r="A58" i="4" s="1"/>
  <c r="A59" i="4" s="1"/>
  <c r="J9" i="4" l="1"/>
  <c r="K9" i="4"/>
  <c r="L9" i="4"/>
  <c r="M9" i="4"/>
  <c r="J12" i="4"/>
  <c r="K12" i="4"/>
  <c r="L12" i="4"/>
  <c r="M12" i="4"/>
  <c r="J7" i="4"/>
  <c r="K7" i="4"/>
  <c r="L7" i="4"/>
  <c r="M7" i="4"/>
  <c r="J8" i="4"/>
  <c r="K8" i="4"/>
  <c r="L8" i="4"/>
  <c r="M8" i="4"/>
  <c r="J13" i="4"/>
  <c r="K13" i="4"/>
  <c r="L13" i="4"/>
  <c r="M13" i="4"/>
  <c r="J11" i="4"/>
  <c r="K11" i="4"/>
  <c r="L11" i="4"/>
  <c r="M11" i="4"/>
  <c r="J14" i="4"/>
  <c r="K14" i="4"/>
  <c r="L14" i="4"/>
  <c r="M14" i="4"/>
  <c r="J10" i="4"/>
  <c r="K10" i="4"/>
  <c r="L10" i="4"/>
  <c r="M10" i="4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l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8" i="4" l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</calcChain>
</file>

<file path=xl/sharedStrings.xml><?xml version="1.0" encoding="utf-8"?>
<sst xmlns="http://schemas.openxmlformats.org/spreadsheetml/2006/main" count="260" uniqueCount="200">
  <si>
    <t>№</t>
  </si>
  <si>
    <t>Үсгэн код</t>
  </si>
  <si>
    <t>Компанийн нэр</t>
  </si>
  <si>
    <t xml:space="preserve">Эргэлтийн хөрөнгө </t>
  </si>
  <si>
    <t>Эргэлтийн бус хөрөнгө</t>
  </si>
  <si>
    <t>Богино хугацаат өр төлбөр</t>
  </si>
  <si>
    <t>Нийт өр төлбөр</t>
  </si>
  <si>
    <t>Эздийн өмч</t>
  </si>
  <si>
    <t>TDB</t>
  </si>
  <si>
    <t>BDSC</t>
  </si>
  <si>
    <t>"БИ ДИ СЕК ҮЦК" ХК</t>
  </si>
  <si>
    <t>ARD</t>
  </si>
  <si>
    <t>GLMT</t>
  </si>
  <si>
    <t>"ГОЛОМТ КАПИТАЛ ҮЦК" ХХК</t>
  </si>
  <si>
    <t>BZIN</t>
  </si>
  <si>
    <t>"МИРЭ ЭССЭТ СЕКЬЮРИТИС МОНГОЛ ҮЦК" ХХК</t>
  </si>
  <si>
    <t>MNET</t>
  </si>
  <si>
    <t>"АРД СЕКЬЮРИТИЗ ҮЦК" ХХК</t>
  </si>
  <si>
    <t>ECM</t>
  </si>
  <si>
    <t>"ЕВРАЗИА КАПИТАЛ ХОЛДИНГ ҮЦК" ХК</t>
  </si>
  <si>
    <t>NSEC</t>
  </si>
  <si>
    <t>"НЭЙШНЛ СЕКЮРИТИС ҮЦК" ХХК</t>
  </si>
  <si>
    <t>DELG</t>
  </si>
  <si>
    <t>"ДЭЛГЭРХАНГАЙ СЕКЮРИТИЗ ҮЦК" ХХК</t>
  </si>
  <si>
    <t>STIN</t>
  </si>
  <si>
    <t>"СТАНДАРТ ИНВЕСТМЕНТ ҮЦК" ХХК</t>
  </si>
  <si>
    <t>MICC</t>
  </si>
  <si>
    <t>"ЭМ АЙ СИ СИ  ҮЦК" ХХК</t>
  </si>
  <si>
    <t>SGC</t>
  </si>
  <si>
    <t>"ЭС ЖИ КАПИТАЛ ҮЦК" ХХК</t>
  </si>
  <si>
    <t>ACE</t>
  </si>
  <si>
    <t>NOVL</t>
  </si>
  <si>
    <t>"НОВЕЛ ИНВЕСТМЕНТ ҮЦК" ХХК</t>
  </si>
  <si>
    <t>BLAC</t>
  </si>
  <si>
    <t>"БЛЭКСТОУН ИНТЕРНЭЙШНЛ ҮЦК" ХХК</t>
  </si>
  <si>
    <t>BLMB</t>
  </si>
  <si>
    <t xml:space="preserve">"БЛҮМСБЮРИ СЕКЮРИТИЕС ҮЦК" ХХК </t>
  </si>
  <si>
    <t>ALTN</t>
  </si>
  <si>
    <t>"АЛТАН ХОРОМСОГ ҮЦК" ХХК</t>
  </si>
  <si>
    <t>BULG</t>
  </si>
  <si>
    <t>"БУЛГАН БРОКЕР ҮЦК" ХХК</t>
  </si>
  <si>
    <t>APS</t>
  </si>
  <si>
    <t>"АЗИА ПАСИФИК СЕКЬЮРИТИС ҮЦК" ХХК</t>
  </si>
  <si>
    <t>GDSC</t>
  </si>
  <si>
    <t>"ГҮҮДСЕК ҮЦК" ХХК</t>
  </si>
  <si>
    <t>BUMB</t>
  </si>
  <si>
    <t>"БУМБАТ-АЛТАЙ ҮЦК" ХХК</t>
  </si>
  <si>
    <t>MONG</t>
  </si>
  <si>
    <t>"МОНГОЛ СЕКЮРИТИЕС ҮЦК" ХК</t>
  </si>
  <si>
    <t>SECP</t>
  </si>
  <si>
    <t>"СИКАП  ҮЦК" ХХК</t>
  </si>
  <si>
    <t>MIBG</t>
  </si>
  <si>
    <t>TNGR</t>
  </si>
  <si>
    <t>"ТЭНГЭР КАПИТАЛ  ҮЦК" ХХК</t>
  </si>
  <si>
    <t>TTOL</t>
  </si>
  <si>
    <t>HUN</t>
  </si>
  <si>
    <t>"ХҮННҮ ЭМПАЙР ҮЦК" ХХК</t>
  </si>
  <si>
    <t>ARGB</t>
  </si>
  <si>
    <t>"АРГАЙ БЭСТ ҮЦК" ХХК</t>
  </si>
  <si>
    <t>GATR</t>
  </si>
  <si>
    <t>"ГАЦУУРТ ТРЕЙД ҮЦК" ХХК</t>
  </si>
  <si>
    <t>FCX</t>
  </si>
  <si>
    <t>"ЭФ СИ ИКС ҮЦК" ХХК</t>
  </si>
  <si>
    <t>MSEC</t>
  </si>
  <si>
    <t>"МОНСЕК ҮЦК" ХХК</t>
  </si>
  <si>
    <t>BATS</t>
  </si>
  <si>
    <t>"БАТС ҮЦК" ХХК</t>
  </si>
  <si>
    <t>GAUL</t>
  </si>
  <si>
    <t>"ГАҮЛИ ҮЦК" ХХК</t>
  </si>
  <si>
    <t>GNDX</t>
  </si>
  <si>
    <t>"ГЕНДЕКС ҮЦК" ХХК</t>
  </si>
  <si>
    <t>TCHB</t>
  </si>
  <si>
    <t>"ТУЛГАТ ЧАНДМАНЬ БАЯН  ҮЦК" ХХК</t>
  </si>
  <si>
    <t>LFTI</t>
  </si>
  <si>
    <t>"ЛАЙФТАЙМ ИНВЕСТМЕНТ ҮЦК" ХХК</t>
  </si>
  <si>
    <t>MERG</t>
  </si>
  <si>
    <t>"МЭРГЭН САНАА ҮЦК" ХХК</t>
  </si>
  <si>
    <t>TABO</t>
  </si>
  <si>
    <t>"ТАВАН БОГД ҮЦК" ХХК</t>
  </si>
  <si>
    <t>ZRGD</t>
  </si>
  <si>
    <t>"ЗЭРГЭД ҮЦК" ХХК</t>
  </si>
  <si>
    <t>GDEV</t>
  </si>
  <si>
    <t>"ГРАНДДЕВЕЛОПМЕНТ ҮЦК" ХХК</t>
  </si>
  <si>
    <t>UNDR</t>
  </si>
  <si>
    <t>"ӨНДӨРХААН ИНВЕСТ ҮЦК" ХХК</t>
  </si>
  <si>
    <t>SANR</t>
  </si>
  <si>
    <t>"САНАР ҮЦК" ХХК</t>
  </si>
  <si>
    <t>MSDQ</t>
  </si>
  <si>
    <t>"МАСДАК ҮНЭТ ЦААСНЫ КОМПАНИ" ХХК</t>
  </si>
  <si>
    <t>DRBR</t>
  </si>
  <si>
    <t>"ДАРХАН БРОКЕР ҮЦК" ХХК</t>
  </si>
  <si>
    <t>BSK</t>
  </si>
  <si>
    <t>"БЛЮСКАЙ СЕКЬЮРИТИЗ ҮЦК" ХК</t>
  </si>
  <si>
    <t>DCF</t>
  </si>
  <si>
    <t>"ДИ СИ ЭФ" ХХК</t>
  </si>
  <si>
    <t>ZGB</t>
  </si>
  <si>
    <t>Нийт</t>
  </si>
  <si>
    <t>Нийт хөрөнгө</t>
  </si>
  <si>
    <t>Company name</t>
  </si>
  <si>
    <t>Symbol</t>
  </si>
  <si>
    <t>Current asset</t>
  </si>
  <si>
    <t>Non-current assets</t>
  </si>
  <si>
    <t>Total asset</t>
  </si>
  <si>
    <t xml:space="preserve">Short-term debt </t>
  </si>
  <si>
    <t>Owner's Eqiuty</t>
  </si>
  <si>
    <t>Net income (or loss)</t>
  </si>
  <si>
    <t>BALANCE SHEET /by thousand MNT/</t>
  </si>
  <si>
    <t>INCOME STATEMENT /by thousand MNT/</t>
  </si>
  <si>
    <t>Ranked by Net income (or loss)</t>
  </si>
  <si>
    <t>Note:</t>
  </si>
  <si>
    <t>Тайлант үеийн ашиг (алдагдал)</t>
  </si>
  <si>
    <t>Үндсэн үйл ажиллагааны мөнгөн орлого</t>
  </si>
  <si>
    <t>Үндсэн үйл ажиллагааны мөнгөн зарлага (-)</t>
  </si>
  <si>
    <t>Тайлант үеийн ашиг /алдагдал/-ийн үзүүлэлтээр жагсаав</t>
  </si>
  <si>
    <t>Total debt</t>
  </si>
  <si>
    <t>Үйл ажиллагааны орлого</t>
  </si>
  <si>
    <t>CASH FLOW /by thousand MNT/</t>
  </si>
  <si>
    <t>Operating income</t>
  </si>
  <si>
    <t>SILS</t>
  </si>
  <si>
    <t>"СИЛВЭР ЛАЙТ СЕКЮРИТИЗ ҮЦК" ХХК</t>
  </si>
  <si>
    <t>"АПЕКС КАПИТАЛ ҮЦК" ХХК</t>
  </si>
  <si>
    <t>SILVER LIGHT SECURITIES</t>
  </si>
  <si>
    <t>Operating cash expense</t>
  </si>
  <si>
    <t>Operating cash income</t>
  </si>
  <si>
    <t>BDSEC</t>
  </si>
  <si>
    <t>NOVEL INVESTMENT</t>
  </si>
  <si>
    <t>TENGER CAPITAL</t>
  </si>
  <si>
    <t>GOLOMT CAPITAL</t>
  </si>
  <si>
    <t>MIRAE ASSET SECURITIES MONGOLIA</t>
  </si>
  <si>
    <t>ARD CAPITAL GROUP</t>
  </si>
  <si>
    <t>TDB CAPITAL</t>
  </si>
  <si>
    <t>STANDART INVESTMENT</t>
  </si>
  <si>
    <t>ARD SECURITIES</t>
  </si>
  <si>
    <t>GAULI</t>
  </si>
  <si>
    <t>MONSEC</t>
  </si>
  <si>
    <t>NATIONAL SECURITIES</t>
  </si>
  <si>
    <t>ASIA PACIFIC SECURITIES</t>
  </si>
  <si>
    <t>BUMBAT-ALTAI</t>
  </si>
  <si>
    <t>LIFETIME INVESTMENT</t>
  </si>
  <si>
    <t>DELGERKHANGAI SECURITIES</t>
  </si>
  <si>
    <t>ZERGED</t>
  </si>
  <si>
    <t>BULGAN BROKER</t>
  </si>
  <si>
    <t>BLOOMSBURY SECURITIES</t>
  </si>
  <si>
    <t>UNDURKHAAN INVEST</t>
  </si>
  <si>
    <t>TAVAN BOGD</t>
  </si>
  <si>
    <t>SECAP</t>
  </si>
  <si>
    <t>TULGAT CHANDMANI BAYAN</t>
  </si>
  <si>
    <t>EURASIA CAPITAL HOLDING</t>
  </si>
  <si>
    <t>BLACKSTONE INTERNATIONAL</t>
  </si>
  <si>
    <t>ALTAN KHOROMSOG</t>
  </si>
  <si>
    <t>SANAR</t>
  </si>
  <si>
    <t>DARKHAN BROKER</t>
  </si>
  <si>
    <t>MERGEN SANAA</t>
  </si>
  <si>
    <t>MONGOL SECURITIES</t>
  </si>
  <si>
    <t>GRANDDEVELOPMENT</t>
  </si>
  <si>
    <t>MASDAQ</t>
  </si>
  <si>
    <t>GENDEX</t>
  </si>
  <si>
    <t>ARGAI BEST</t>
  </si>
  <si>
    <t>BLUESKY SECURITIES</t>
  </si>
  <si>
    <t>GATSUURT TRADE</t>
  </si>
  <si>
    <t>ACE AND T CAPITAL</t>
  </si>
  <si>
    <t>GOODSEC</t>
  </si>
  <si>
    <t>SG CAPITAL</t>
  </si>
  <si>
    <t>HUNNU EMPIRE</t>
  </si>
  <si>
    <t>APEX CAPITAL</t>
  </si>
  <si>
    <t>CTRL</t>
  </si>
  <si>
    <t>INVC</t>
  </si>
  <si>
    <t>"ЦЕНТРАЛ СЕКЮРИТИЙЗ ҮЦК" ХХК</t>
  </si>
  <si>
    <t>"ИНВЕСКОР КАПИТАЛ ҮЦК" ХХК</t>
  </si>
  <si>
    <t>INVESCORE</t>
  </si>
  <si>
    <t>CENTRALSECURITIES</t>
  </si>
  <si>
    <t>As of June 30, 2019</t>
  </si>
  <si>
    <t>МХБ-ИЙН ГИШҮҮН БРОКЕР ДИЛЕРИЙН КОМПАНИЙН 2020  ОНЫ 2-Р УЛИРЛЫН САНХҮҮГИЙН
ТАЙЛАНГИЙН ХУРААНГУЙ ҮЗҮҮЛЭЛТҮҮД</t>
  </si>
  <si>
    <t>"ДОМИКС ҮЦК" ХХК</t>
  </si>
  <si>
    <t>DOMI</t>
  </si>
  <si>
    <t>Эх сурвалж: Гишүүн ҮЦК-иудын МХБ-д ирүүлсэн санхүүгийн тайлан</t>
  </si>
  <si>
    <t>"МОНГОЛ ХУВЬЦАА" ХХК</t>
  </si>
  <si>
    <t>MOHU</t>
  </si>
  <si>
    <t>RISM</t>
  </si>
  <si>
    <t>"РАЙНОС ИНВЕСТМЕНТ ҮЦК" ХХК</t>
  </si>
  <si>
    <t>DOMIX</t>
  </si>
  <si>
    <t>RHINOS INVESTMENT</t>
  </si>
  <si>
    <t>MONGOL KHUVITSAA</t>
  </si>
  <si>
    <r>
      <rPr>
        <b/>
        <sz val="11"/>
        <color theme="1"/>
        <rFont val="Arial"/>
        <family val="2"/>
      </rPr>
      <t>Source</t>
    </r>
    <r>
      <rPr>
        <sz val="11"/>
        <color theme="1"/>
        <rFont val="Arial"/>
        <family val="2"/>
      </rPr>
      <t>:  recived balance sheet</t>
    </r>
  </si>
  <si>
    <t xml:space="preserve">BRIEF FINANCIAL STATEMENTS FOR THE 2ND QUARTER OF FY2020
OF MEMBER COMPANIES </t>
  </si>
  <si>
    <t>ОРЛОГЫН ТАЙЛАНГИЙН ҮЗҮҮЛЭЛТ</t>
  </si>
  <si>
    <t>МӨНГӨН ГҮЙЛГЭЭНИЙ ҮЗҮҮЛЭЛТ</t>
  </si>
  <si>
    <t>БАЛАНСЫН ҮЗҮҮЛЭЛТ</t>
  </si>
  <si>
    <t>"ӨЛЗИЙ ЭНД КО КАПИТАЛ ҮЦК" ХХК</t>
  </si>
  <si>
    <t>"МАНДАЛ КАПИТАЛ МАРКЕТС ХХК ҮЦК"</t>
  </si>
  <si>
    <t xml:space="preserve">2021 оны 12-р сарын 31-ний байдлаар </t>
  </si>
  <si>
    <t>BKOC</t>
  </si>
  <si>
    <t>"БКО КАПИТАЛ ҮЦК" ХХК</t>
  </si>
  <si>
    <t>"ТИ ДИ БИ СЕКЬЮРИТИЗ ҮЦК" ХХК</t>
  </si>
  <si>
    <t>STOK</t>
  </si>
  <si>
    <t>"СТОКЛАБ ҮЦК" ХХК</t>
  </si>
  <si>
    <t>"ТАВАНБОГД КАПИТАЛ ҮЦК" ХХК</t>
  </si>
  <si>
    <t>BCO CAPITAL</t>
  </si>
  <si>
    <t>vlookup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</si>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</sst>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i/>
      <sz val="12"/>
      <color theme="1"/>
      <name val="Times New Roman"/>
      <family val="1"/>
    </font>
    <font>
      <i/>
      <sz val="11"/>
      <color theme="1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82">
    <xf numFmtId="0" fontId="0" fillId="0" borderId="0" xfId="0"/>
    <xf numFmtId="0" fontId="4" fillId="0" borderId="0" xfId="0" applyFont="1" applyAlignment="1">
      <alignment vertical="center"/>
    </xf>
    <xf numFmtId="43" fontId="5" fillId="2" borderId="0" xfId="1" applyFont="1" applyFill="1" applyBorder="1" applyAlignment="1">
      <alignment vertical="center"/>
    </xf>
    <xf numFmtId="43" fontId="5" fillId="2" borderId="0" xfId="1" applyFont="1" applyFill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vertical="center" wrapText="1"/>
    </xf>
    <xf numFmtId="43" fontId="4" fillId="2" borderId="2" xfId="1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43" fontId="5" fillId="2" borderId="2" xfId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43" fontId="5" fillId="2" borderId="0" xfId="1" applyFont="1" applyFill="1" applyBorder="1" applyAlignment="1">
      <alignment horizontal="center" vertical="center" wrapText="1"/>
    </xf>
    <xf numFmtId="43" fontId="4" fillId="0" borderId="0" xfId="0" applyNumberFormat="1" applyFont="1" applyAlignment="1">
      <alignment vertical="center"/>
    </xf>
    <xf numFmtId="10" fontId="4" fillId="0" borderId="0" xfId="0" applyNumberFormat="1" applyFont="1" applyAlignment="1">
      <alignment horizontal="center" vertical="center"/>
    </xf>
    <xf numFmtId="0" fontId="4" fillId="0" borderId="0" xfId="2" applyNumberFormat="1" applyFont="1" applyAlignment="1">
      <alignment vertical="center"/>
    </xf>
    <xf numFmtId="0" fontId="4" fillId="0" borderId="0" xfId="0" applyNumberFormat="1" applyFont="1" applyAlignment="1">
      <alignment vertical="center"/>
    </xf>
    <xf numFmtId="164" fontId="4" fillId="0" borderId="0" xfId="2" applyNumberFormat="1" applyFont="1" applyAlignment="1">
      <alignment vertical="center"/>
    </xf>
    <xf numFmtId="0" fontId="4" fillId="0" borderId="0" xfId="0" applyFont="1" applyAlignment="1">
      <alignment horizontal="center"/>
    </xf>
    <xf numFmtId="0" fontId="9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3" fontId="5" fillId="2" borderId="0" xfId="1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5" fillId="3" borderId="2" xfId="0" applyNumberFormat="1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11" fillId="0" borderId="2" xfId="0" applyFont="1" applyBorder="1" applyAlignment="1">
      <alignment horizontal="center" vertical="top"/>
    </xf>
    <xf numFmtId="0" fontId="11" fillId="0" borderId="2" xfId="0" applyFont="1" applyBorder="1" applyAlignment="1">
      <alignment vertical="top"/>
    </xf>
    <xf numFmtId="0" fontId="14" fillId="2" borderId="2" xfId="0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 applyProtection="1">
      <alignment vertical="center" wrapText="1"/>
    </xf>
    <xf numFmtId="43" fontId="14" fillId="2" borderId="2" xfId="1" applyFont="1" applyFill="1" applyBorder="1" applyAlignment="1">
      <alignment horizontal="right" vertical="center"/>
    </xf>
    <xf numFmtId="0" fontId="14" fillId="2" borderId="2" xfId="0" applyNumberFormat="1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 applyProtection="1">
      <alignment horizontal="center" vertical="center" wrapText="1"/>
    </xf>
    <xf numFmtId="43" fontId="13" fillId="2" borderId="2" xfId="1" applyFont="1" applyFill="1" applyBorder="1" applyAlignment="1">
      <alignment horizontal="right" vertical="center"/>
    </xf>
    <xf numFmtId="0" fontId="13" fillId="3" borderId="2" xfId="0" applyNumberFormat="1" applyFont="1" applyFill="1" applyBorder="1" applyAlignment="1">
      <alignment horizontal="center" vertical="center"/>
    </xf>
    <xf numFmtId="0" fontId="13" fillId="3" borderId="2" xfId="0" applyNumberFormat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43" fontId="13" fillId="2" borderId="0" xfId="1" applyFont="1" applyFill="1" applyBorder="1" applyAlignment="1">
      <alignment vertical="center"/>
    </xf>
    <xf numFmtId="43" fontId="13" fillId="2" borderId="0" xfId="1" applyFont="1" applyFill="1" applyBorder="1" applyAlignment="1">
      <alignment vertical="center" wrapText="1"/>
    </xf>
    <xf numFmtId="43" fontId="13" fillId="2" borderId="0" xfId="1" applyFont="1" applyFill="1" applyBorder="1" applyAlignment="1">
      <alignment horizontal="center" vertical="center"/>
    </xf>
    <xf numFmtId="43" fontId="13" fillId="2" borderId="0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3" fontId="2" fillId="2" borderId="0" xfId="1" applyFont="1" applyFill="1" applyBorder="1" applyAlignment="1">
      <alignment horizontal="right" vertical="center"/>
    </xf>
    <xf numFmtId="43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vertical="center"/>
    </xf>
    <xf numFmtId="10" fontId="2" fillId="0" borderId="0" xfId="0" applyNumberFormat="1" applyFont="1" applyAlignment="1">
      <alignment horizontal="center" vertical="center"/>
    </xf>
    <xf numFmtId="164" fontId="2" fillId="0" borderId="0" xfId="2" applyNumberFormat="1" applyFont="1" applyAlignment="1">
      <alignment vertical="center"/>
    </xf>
    <xf numFmtId="0" fontId="2" fillId="0" borderId="0" xfId="2" applyNumberFormat="1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43" fontId="14" fillId="2" borderId="2" xfId="1" applyFont="1" applyFill="1" applyBorder="1" applyAlignment="1" applyProtection="1">
      <alignment horizontal="center" vertical="center" wrapText="1"/>
    </xf>
    <xf numFmtId="43" fontId="2" fillId="0" borderId="0" xfId="1" applyFont="1"/>
    <xf numFmtId="0" fontId="14" fillId="2" borderId="2" xfId="1" applyNumberFormat="1" applyFont="1" applyFill="1" applyBorder="1" applyAlignment="1" applyProtection="1">
      <alignment horizontal="center" vertical="center" wrapText="1"/>
    </xf>
    <xf numFmtId="43" fontId="2" fillId="0" borderId="2" xfId="1" applyFont="1" applyBorder="1" applyAlignment="1">
      <alignment vertical="center"/>
    </xf>
    <xf numFmtId="43" fontId="1" fillId="2" borderId="2" xfId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7" fillId="2" borderId="2" xfId="0" applyFont="1" applyFill="1" applyBorder="1" applyAlignment="1" applyProtection="1">
      <alignment horizontal="left" vertical="center" wrapText="1"/>
    </xf>
    <xf numFmtId="0" fontId="12" fillId="3" borderId="2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3" fillId="3" borderId="2" xfId="0" applyNumberFormat="1" applyFont="1" applyFill="1" applyBorder="1" applyAlignment="1">
      <alignment horizontal="center" vertical="center"/>
    </xf>
    <xf numFmtId="0" fontId="13" fillId="3" borderId="2" xfId="0" applyNumberFormat="1" applyFont="1" applyFill="1" applyBorder="1" applyAlignment="1">
      <alignment horizontal="center" vertical="center" wrapText="1"/>
    </xf>
    <xf numFmtId="0" fontId="13" fillId="3" borderId="4" xfId="0" applyNumberFormat="1" applyFont="1" applyFill="1" applyBorder="1" applyAlignment="1">
      <alignment horizontal="center" vertical="center" wrapText="1"/>
    </xf>
    <xf numFmtId="0" fontId="13" fillId="3" borderId="3" xfId="0" applyNumberFormat="1" applyFont="1" applyFill="1" applyBorder="1" applyAlignment="1">
      <alignment horizontal="center" vertical="center" wrapText="1"/>
    </xf>
    <xf numFmtId="43" fontId="13" fillId="2" borderId="0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5" fontId="4" fillId="0" borderId="1" xfId="0" applyNumberFormat="1" applyFont="1" applyBorder="1" applyAlignment="1">
      <alignment horizontal="left" vertical="center"/>
    </xf>
    <xf numFmtId="0" fontId="6" fillId="3" borderId="5" xfId="0" applyNumberFormat="1" applyFont="1" applyFill="1" applyBorder="1" applyAlignment="1" applyProtection="1">
      <alignment horizontal="center" vertical="center" wrapText="1"/>
    </xf>
    <xf numFmtId="0" fontId="6" fillId="3" borderId="6" xfId="0" applyNumberFormat="1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/>
    </xf>
    <xf numFmtId="0" fontId="5" fillId="3" borderId="3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43" fontId="5" fillId="2" borderId="0" xfId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/>
    </xf>
    <xf numFmtId="43" fontId="14" fillId="2" borderId="2" xfId="1" applyFont="1" applyFill="1" applyBorder="1" applyAlignment="1" applyProtection="1">
      <alignment vertical="center" wrapText="1"/>
    </xf>
    <xf numFmtId="0" fontId="14" fillId="2" borderId="2" xfId="0" applyFont="1" applyFill="1" applyBorder="1" applyAlignment="1">
      <alignment horizontal="lef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"/>
  <sheetViews>
    <sheetView tabSelected="1" topLeftCell="A4" zoomScale="70" zoomScaleNormal="70" zoomScaleSheetLayoutView="70" zoomScalePageLayoutView="70" workbookViewId="0">
      <pane xSplit="3" ySplit="3" topLeftCell="D38" activePane="bottomRight" state="frozen"/>
      <selection activeCell="A4" sqref="A4"/>
      <selection pane="topRight" activeCell="D4" sqref="D4"/>
      <selection pane="bottomLeft" activeCell="A7" sqref="A7"/>
      <selection pane="bottomRight" activeCell="C7" sqref="C7:C60"/>
    </sheetView>
  </sheetViews>
  <sheetFormatPr defaultRowHeight="15" x14ac:dyDescent="0.25"/>
  <cols>
    <col min="1" max="1" width="6.140625" style="38" customWidth="1"/>
    <col min="2" max="2" width="9.42578125" style="38" customWidth="1"/>
    <col min="3" max="3" width="51.140625" style="38" customWidth="1"/>
    <col min="4" max="4" width="22.28515625" style="38" customWidth="1"/>
    <col min="5" max="5" width="23.85546875" style="38" bestFit="1" customWidth="1"/>
    <col min="6" max="6" width="21.28515625" style="38" customWidth="1"/>
    <col min="7" max="7" width="23.85546875" style="38" bestFit="1" customWidth="1"/>
    <col min="8" max="8" width="22.140625" style="38" bestFit="1" customWidth="1"/>
    <col min="9" max="9" width="21.7109375" style="38" customWidth="1"/>
    <col min="10" max="10" width="22.28515625" style="38" customWidth="1"/>
    <col min="11" max="12" width="22.85546875" style="38" customWidth="1"/>
    <col min="13" max="13" width="21.7109375" style="38" customWidth="1"/>
    <col min="14" max="16384" width="9.140625" style="38"/>
  </cols>
  <sheetData>
    <row r="1" spans="1:13" ht="15" customHeight="1" x14ac:dyDescent="0.25">
      <c r="D1" s="39"/>
      <c r="E1" s="65" t="s">
        <v>172</v>
      </c>
      <c r="F1" s="65"/>
      <c r="G1" s="65"/>
      <c r="H1" s="65"/>
      <c r="I1" s="65"/>
      <c r="J1" s="40"/>
      <c r="K1" s="40"/>
      <c r="L1" s="40"/>
      <c r="M1" s="39"/>
    </row>
    <row r="2" spans="1:13" ht="15" customHeight="1" x14ac:dyDescent="0.25">
      <c r="C2" s="41"/>
      <c r="D2" s="41"/>
      <c r="E2" s="65"/>
      <c r="F2" s="65"/>
      <c r="G2" s="65"/>
      <c r="H2" s="65"/>
      <c r="I2" s="65"/>
      <c r="J2" s="40"/>
      <c r="K2" s="40"/>
      <c r="L2" s="40"/>
      <c r="M2" s="41"/>
    </row>
    <row r="3" spans="1:13" ht="15.75" x14ac:dyDescent="0.25">
      <c r="C3" s="41"/>
      <c r="D3" s="41"/>
      <c r="E3" s="42"/>
      <c r="F3" s="42"/>
      <c r="G3" s="42"/>
      <c r="H3" s="42"/>
      <c r="I3" s="41"/>
      <c r="J3" s="42"/>
      <c r="K3" s="42"/>
      <c r="L3" s="42"/>
      <c r="M3" s="41"/>
    </row>
    <row r="4" spans="1:13" ht="14.25" customHeight="1" x14ac:dyDescent="0.25">
      <c r="J4" s="66" t="s">
        <v>190</v>
      </c>
      <c r="K4" s="67"/>
      <c r="L4" s="67"/>
      <c r="M4" s="67"/>
    </row>
    <row r="5" spans="1:13" ht="37.5" customHeight="1" x14ac:dyDescent="0.25">
      <c r="A5" s="59" t="s">
        <v>0</v>
      </c>
      <c r="B5" s="59" t="s">
        <v>1</v>
      </c>
      <c r="C5" s="59" t="s">
        <v>2</v>
      </c>
      <c r="D5" s="61" t="s">
        <v>187</v>
      </c>
      <c r="E5" s="61"/>
      <c r="F5" s="61"/>
      <c r="G5" s="61"/>
      <c r="H5" s="61"/>
      <c r="I5" s="61"/>
      <c r="J5" s="63" t="s">
        <v>186</v>
      </c>
      <c r="K5" s="64"/>
      <c r="L5" s="62" t="s">
        <v>185</v>
      </c>
      <c r="M5" s="62"/>
    </row>
    <row r="6" spans="1:13" s="43" customFormat="1" ht="47.25" x14ac:dyDescent="0.25">
      <c r="A6" s="59"/>
      <c r="B6" s="59"/>
      <c r="C6" s="59"/>
      <c r="D6" s="35" t="s">
        <v>97</v>
      </c>
      <c r="E6" s="36" t="s">
        <v>3</v>
      </c>
      <c r="F6" s="36" t="s">
        <v>4</v>
      </c>
      <c r="G6" s="36" t="s">
        <v>5</v>
      </c>
      <c r="H6" s="36" t="s">
        <v>6</v>
      </c>
      <c r="I6" s="35" t="s">
        <v>7</v>
      </c>
      <c r="J6" s="36" t="s">
        <v>111</v>
      </c>
      <c r="K6" s="36" t="s">
        <v>112</v>
      </c>
      <c r="L6" s="36" t="s">
        <v>115</v>
      </c>
      <c r="M6" s="36" t="s">
        <v>110</v>
      </c>
    </row>
    <row r="7" spans="1:13" s="50" customFormat="1" x14ac:dyDescent="0.2">
      <c r="A7" s="28">
        <v>1</v>
      </c>
      <c r="B7" s="28" t="s">
        <v>12</v>
      </c>
      <c r="C7" s="31" t="s">
        <v>13</v>
      </c>
      <c r="D7" s="37">
        <v>8761653890.8500004</v>
      </c>
      <c r="E7" s="37">
        <v>8517010238.1300001</v>
      </c>
      <c r="F7" s="37">
        <v>244643652.84999999</v>
      </c>
      <c r="G7" s="30">
        <v>5324758764.2700005</v>
      </c>
      <c r="H7" s="30">
        <v>5324758764.2700005</v>
      </c>
      <c r="I7" s="30">
        <f t="shared" ref="I7:I37" si="0">D7-H7</f>
        <v>3436895126.5799999</v>
      </c>
      <c r="J7" s="30">
        <v>2965442536.8499999</v>
      </c>
      <c r="K7" s="30">
        <v>4922961757.1899996</v>
      </c>
      <c r="L7" s="30">
        <v>3775125000</v>
      </c>
      <c r="M7" s="37">
        <v>2161849464.71</v>
      </c>
    </row>
    <row r="8" spans="1:13" s="50" customFormat="1" x14ac:dyDescent="0.2">
      <c r="A8" s="28">
        <f t="shared" ref="A8:A38" si="1">A7+1</f>
        <v>2</v>
      </c>
      <c r="B8" s="28" t="s">
        <v>16</v>
      </c>
      <c r="C8" s="29" t="s">
        <v>17</v>
      </c>
      <c r="D8" s="37">
        <v>18070691134.639999</v>
      </c>
      <c r="E8" s="37">
        <v>14453948227.639999</v>
      </c>
      <c r="F8" s="37">
        <v>3616742907</v>
      </c>
      <c r="G8" s="37">
        <v>1254583586.4200001</v>
      </c>
      <c r="H8" s="37">
        <v>2249092577.0100002</v>
      </c>
      <c r="I8" s="30">
        <f>D8-H8</f>
        <v>15821598557.629999</v>
      </c>
      <c r="J8" s="37">
        <v>1208665673.2</v>
      </c>
      <c r="K8" s="44">
        <v>-510776698.93000001</v>
      </c>
      <c r="L8" s="37">
        <v>3106659958.4400001</v>
      </c>
      <c r="M8" s="37">
        <v>1634673750.1400001</v>
      </c>
    </row>
    <row r="9" spans="1:13" s="50" customFormat="1" x14ac:dyDescent="0.2">
      <c r="A9" s="28">
        <f t="shared" si="1"/>
        <v>3</v>
      </c>
      <c r="B9" s="28" t="s">
        <v>9</v>
      </c>
      <c r="C9" s="29" t="s">
        <v>10</v>
      </c>
      <c r="D9" s="37">
        <v>24127701000</v>
      </c>
      <c r="E9" s="37">
        <v>19649868.800000001</v>
      </c>
      <c r="F9" s="37">
        <v>4477832200</v>
      </c>
      <c r="G9" s="37">
        <v>6040099000</v>
      </c>
      <c r="H9" s="37">
        <v>6040099000</v>
      </c>
      <c r="I9" s="30">
        <f>D9-H9</f>
        <v>18087602000</v>
      </c>
      <c r="J9" s="37">
        <v>2659637700</v>
      </c>
      <c r="K9" s="37">
        <v>1334217300</v>
      </c>
      <c r="L9" s="37">
        <v>3378231300</v>
      </c>
      <c r="M9" s="37">
        <v>1634528800</v>
      </c>
    </row>
    <row r="10" spans="1:13" s="50" customFormat="1" x14ac:dyDescent="0.2">
      <c r="A10" s="28">
        <f t="shared" si="1"/>
        <v>4</v>
      </c>
      <c r="B10" s="28" t="s">
        <v>166</v>
      </c>
      <c r="C10" s="29" t="s">
        <v>168</v>
      </c>
      <c r="D10" s="37">
        <v>2448263578.73</v>
      </c>
      <c r="E10" s="37">
        <v>2302176156.96</v>
      </c>
      <c r="F10" s="37">
        <v>146087421.77000001</v>
      </c>
      <c r="G10" s="37">
        <v>200642777.46000001</v>
      </c>
      <c r="H10" s="37">
        <v>200642777.46000001</v>
      </c>
      <c r="I10" s="30">
        <f>D10-H10</f>
        <v>2247620801.27</v>
      </c>
      <c r="J10" s="37">
        <v>1992215414.6300001</v>
      </c>
      <c r="K10" s="37">
        <v>2037048063.1500001</v>
      </c>
      <c r="L10" s="37">
        <v>1088168901.1700001</v>
      </c>
      <c r="M10" s="37">
        <v>537954277.61000001</v>
      </c>
    </row>
    <row r="11" spans="1:13" s="50" customFormat="1" x14ac:dyDescent="0.2">
      <c r="A11" s="28">
        <f t="shared" si="1"/>
        <v>5</v>
      </c>
      <c r="B11" s="28" t="s">
        <v>51</v>
      </c>
      <c r="C11" s="29" t="s">
        <v>189</v>
      </c>
      <c r="D11" s="37">
        <v>3052695000</v>
      </c>
      <c r="E11" s="37">
        <v>2885268000</v>
      </c>
      <c r="F11" s="37">
        <v>167427000</v>
      </c>
      <c r="G11" s="30">
        <v>1189268000</v>
      </c>
      <c r="H11" s="30">
        <v>1189325000</v>
      </c>
      <c r="I11" s="30">
        <f>D11-H11</f>
        <v>1863370000</v>
      </c>
      <c r="J11" s="30">
        <v>76316999000</v>
      </c>
      <c r="K11" s="30">
        <v>74799216000</v>
      </c>
      <c r="L11" s="30">
        <v>1784637000</v>
      </c>
      <c r="M11" s="37">
        <v>523223000</v>
      </c>
    </row>
    <row r="12" spans="1:13" s="50" customFormat="1" x14ac:dyDescent="0.2">
      <c r="A12" s="28">
        <f t="shared" si="1"/>
        <v>6</v>
      </c>
      <c r="B12" s="28" t="s">
        <v>178</v>
      </c>
      <c r="C12" s="29" t="s">
        <v>179</v>
      </c>
      <c r="D12" s="37">
        <v>2035670772.95</v>
      </c>
      <c r="E12" s="37">
        <v>1642454505.01</v>
      </c>
      <c r="F12" s="37">
        <v>393216267.94</v>
      </c>
      <c r="G12" s="30">
        <v>89325358.379999995</v>
      </c>
      <c r="H12" s="30">
        <v>415088020.51999998</v>
      </c>
      <c r="I12" s="30">
        <f>D12-H12</f>
        <v>1620582752.4300001</v>
      </c>
      <c r="J12" s="30">
        <v>1116551872.6600001</v>
      </c>
      <c r="K12" s="30">
        <v>1455322367.3800001</v>
      </c>
      <c r="L12" s="30">
        <v>808448439.09000003</v>
      </c>
      <c r="M12" s="37">
        <v>180043030.69</v>
      </c>
    </row>
    <row r="13" spans="1:13" s="50" customFormat="1" x14ac:dyDescent="0.2">
      <c r="A13" s="28">
        <f t="shared" si="1"/>
        <v>7</v>
      </c>
      <c r="B13" s="28" t="s">
        <v>45</v>
      </c>
      <c r="C13" s="29" t="s">
        <v>46</v>
      </c>
      <c r="D13" s="37">
        <v>1726299500</v>
      </c>
      <c r="E13" s="37">
        <v>1694939000</v>
      </c>
      <c r="F13" s="37">
        <v>31360500</v>
      </c>
      <c r="G13" s="30">
        <v>1166110400</v>
      </c>
      <c r="H13" s="30">
        <v>1233610400</v>
      </c>
      <c r="I13" s="30">
        <f>D13-H13</f>
        <v>492689100</v>
      </c>
      <c r="J13" s="30">
        <v>200811600</v>
      </c>
      <c r="K13" s="30">
        <v>68747700</v>
      </c>
      <c r="L13" s="30">
        <v>200811600</v>
      </c>
      <c r="M13" s="37">
        <v>134772300</v>
      </c>
    </row>
    <row r="14" spans="1:13" s="50" customFormat="1" x14ac:dyDescent="0.2">
      <c r="A14" s="28">
        <f t="shared" si="1"/>
        <v>8</v>
      </c>
      <c r="B14" s="28" t="s">
        <v>11</v>
      </c>
      <c r="C14" s="29" t="s">
        <v>188</v>
      </c>
      <c r="D14" s="37">
        <v>3611679826.5799999</v>
      </c>
      <c r="E14" s="37">
        <v>3550238571.3499999</v>
      </c>
      <c r="F14" s="37">
        <v>61441255.229999997</v>
      </c>
      <c r="G14" s="30">
        <v>1960579607.79</v>
      </c>
      <c r="H14" s="30">
        <v>1960579607.79</v>
      </c>
      <c r="I14" s="30">
        <f>D14-H14</f>
        <v>1651100218.79</v>
      </c>
      <c r="J14" s="30">
        <v>1721183485.47</v>
      </c>
      <c r="K14" s="30">
        <v>1062516739.1900001</v>
      </c>
      <c r="L14" s="30">
        <v>900544687.5</v>
      </c>
      <c r="M14" s="37">
        <v>86876801.870000005</v>
      </c>
    </row>
    <row r="15" spans="1:13" s="50" customFormat="1" x14ac:dyDescent="0.2">
      <c r="A15" s="28">
        <f t="shared" si="1"/>
        <v>9</v>
      </c>
      <c r="B15" s="28" t="s">
        <v>37</v>
      </c>
      <c r="C15" s="29" t="s">
        <v>38</v>
      </c>
      <c r="D15" s="37">
        <v>1018534246.99</v>
      </c>
      <c r="E15" s="37">
        <v>1018534246.99</v>
      </c>
      <c r="F15" s="37">
        <v>0</v>
      </c>
      <c r="G15" s="30">
        <v>27227352.77</v>
      </c>
      <c r="H15" s="30">
        <v>27227352.77</v>
      </c>
      <c r="I15" s="30">
        <f>D15-H15</f>
        <v>991306894.22000003</v>
      </c>
      <c r="J15" s="30">
        <v>116343283</v>
      </c>
      <c r="K15" s="30">
        <v>48240773.93</v>
      </c>
      <c r="L15" s="30">
        <v>11649171.460000001</v>
      </c>
      <c r="M15" s="37">
        <v>67776149.319999993</v>
      </c>
    </row>
    <row r="16" spans="1:13" s="50" customFormat="1" x14ac:dyDescent="0.2">
      <c r="A16" s="28">
        <f t="shared" si="1"/>
        <v>10</v>
      </c>
      <c r="B16" s="28" t="s">
        <v>28</v>
      </c>
      <c r="C16" s="29" t="s">
        <v>29</v>
      </c>
      <c r="D16" s="37">
        <v>665478149.94000006</v>
      </c>
      <c r="E16" s="37">
        <v>656763899.94000006</v>
      </c>
      <c r="F16" s="37">
        <v>8714250</v>
      </c>
      <c r="G16" s="30">
        <v>32909456.920000002</v>
      </c>
      <c r="H16" s="30">
        <v>32909458.920000002</v>
      </c>
      <c r="I16" s="30">
        <f>D16-H16</f>
        <v>632568691.0200001</v>
      </c>
      <c r="J16" s="30">
        <v>118509858.11</v>
      </c>
      <c r="K16" s="30">
        <v>54526573.399999999</v>
      </c>
      <c r="L16" s="30">
        <v>59384169.909999996</v>
      </c>
      <c r="M16" s="37">
        <v>30851155.030000001</v>
      </c>
    </row>
    <row r="17" spans="1:13" s="50" customFormat="1" ht="16.5" customHeight="1" x14ac:dyDescent="0.2">
      <c r="A17" s="28">
        <f t="shared" si="1"/>
        <v>11</v>
      </c>
      <c r="B17" s="28" t="s">
        <v>69</v>
      </c>
      <c r="C17" s="29" t="s">
        <v>70</v>
      </c>
      <c r="D17" s="37">
        <v>154860966.81</v>
      </c>
      <c r="E17" s="37">
        <v>154860966.81</v>
      </c>
      <c r="F17" s="37">
        <v>0</v>
      </c>
      <c r="G17" s="30">
        <v>61793534.479999997</v>
      </c>
      <c r="H17" s="30">
        <v>61793534.479999997</v>
      </c>
      <c r="I17" s="30">
        <f>D17-H17</f>
        <v>93067432.330000013</v>
      </c>
      <c r="J17" s="30">
        <v>36112349.130000003</v>
      </c>
      <c r="K17" s="30">
        <v>-356192</v>
      </c>
      <c r="L17" s="30">
        <v>32212349.129999999</v>
      </c>
      <c r="M17" s="37">
        <v>27577595.559999999</v>
      </c>
    </row>
    <row r="18" spans="1:13" s="50" customFormat="1" x14ac:dyDescent="0.2">
      <c r="A18" s="28">
        <f t="shared" si="1"/>
        <v>12</v>
      </c>
      <c r="B18" s="52" t="s">
        <v>63</v>
      </c>
      <c r="C18" s="80" t="s">
        <v>64</v>
      </c>
      <c r="D18" s="37">
        <v>455878123.56</v>
      </c>
      <c r="E18" s="37">
        <v>447978123.56</v>
      </c>
      <c r="F18" s="37">
        <v>7900000</v>
      </c>
      <c r="G18" s="30">
        <v>1022200.89</v>
      </c>
      <c r="H18" s="30">
        <v>1022200.89</v>
      </c>
      <c r="I18" s="30">
        <f>D18-H18</f>
        <v>454855922.67000002</v>
      </c>
      <c r="J18" s="30">
        <v>48411763.219999999</v>
      </c>
      <c r="K18" s="30">
        <v>18861751.859999999</v>
      </c>
      <c r="L18" s="30">
        <v>48411763.219999999</v>
      </c>
      <c r="M18" s="37">
        <v>16542906.970000001</v>
      </c>
    </row>
    <row r="19" spans="1:13" s="50" customFormat="1" x14ac:dyDescent="0.2">
      <c r="A19" s="28">
        <f t="shared" si="1"/>
        <v>13</v>
      </c>
      <c r="B19" s="28" t="s">
        <v>43</v>
      </c>
      <c r="C19" s="29" t="s">
        <v>44</v>
      </c>
      <c r="D19" s="37">
        <v>1933745952.8499999</v>
      </c>
      <c r="E19" s="37">
        <v>1723206476.25</v>
      </c>
      <c r="F19" s="37">
        <v>210539476.59999999</v>
      </c>
      <c r="G19" s="30">
        <v>61866604.390000001</v>
      </c>
      <c r="H19" s="30">
        <v>191964485.05000001</v>
      </c>
      <c r="I19" s="30">
        <f>D19-H19</f>
        <v>1741781467.8</v>
      </c>
      <c r="J19" s="30">
        <v>897891240.20000005</v>
      </c>
      <c r="K19" s="30">
        <v>-1059778824.16</v>
      </c>
      <c r="L19" s="30">
        <v>921716990.26999998</v>
      </c>
      <c r="M19" s="37">
        <v>12366477.57</v>
      </c>
    </row>
    <row r="20" spans="1:13" s="50" customFormat="1" x14ac:dyDescent="0.2">
      <c r="A20" s="28">
        <f t="shared" si="1"/>
        <v>14</v>
      </c>
      <c r="B20" s="28" t="s">
        <v>14</v>
      </c>
      <c r="C20" s="81" t="s">
        <v>15</v>
      </c>
      <c r="D20" s="37">
        <v>4906133858.25</v>
      </c>
      <c r="E20" s="37">
        <v>3654365460.8600001</v>
      </c>
      <c r="F20" s="37">
        <v>1251768397.3900001</v>
      </c>
      <c r="G20" s="37">
        <v>369370338.42000002</v>
      </c>
      <c r="H20" s="37">
        <v>369370338.42000002</v>
      </c>
      <c r="I20" s="30">
        <f>D20-H20</f>
        <v>4536763519.8299999</v>
      </c>
      <c r="J20" s="37">
        <v>548236005.09000003</v>
      </c>
      <c r="K20" s="37">
        <v>499606400</v>
      </c>
      <c r="L20" s="37">
        <v>177469470.80000001</v>
      </c>
      <c r="M20" s="37">
        <v>11812506.57</v>
      </c>
    </row>
    <row r="21" spans="1:13" s="50" customFormat="1" x14ac:dyDescent="0.2">
      <c r="A21" s="28">
        <f t="shared" si="1"/>
        <v>15</v>
      </c>
      <c r="B21" s="28" t="s">
        <v>35</v>
      </c>
      <c r="C21" s="29" t="s">
        <v>36</v>
      </c>
      <c r="D21" s="37">
        <v>485252574.17000002</v>
      </c>
      <c r="E21" s="37">
        <v>246355142.78</v>
      </c>
      <c r="F21" s="37">
        <v>238897431.38999999</v>
      </c>
      <c r="G21" s="30">
        <v>90044491.930000007</v>
      </c>
      <c r="H21" s="30">
        <v>90044491.930000007</v>
      </c>
      <c r="I21" s="30">
        <f>D21-H21</f>
        <v>395208082.24000001</v>
      </c>
      <c r="J21" s="30">
        <v>23513203.960000001</v>
      </c>
      <c r="K21" s="30">
        <v>46976738.689999998</v>
      </c>
      <c r="L21" s="30">
        <v>68243428.700000003</v>
      </c>
      <c r="M21" s="37">
        <v>3152110.48</v>
      </c>
    </row>
    <row r="22" spans="1:13" s="50" customFormat="1" x14ac:dyDescent="0.2">
      <c r="A22" s="28">
        <f t="shared" si="1"/>
        <v>16</v>
      </c>
      <c r="B22" s="28" t="s">
        <v>71</v>
      </c>
      <c r="C22" s="29" t="s">
        <v>72</v>
      </c>
      <c r="D22" s="37">
        <v>136833670.75</v>
      </c>
      <c r="E22" s="37">
        <v>105420045.75</v>
      </c>
      <c r="F22" s="37">
        <v>31413625</v>
      </c>
      <c r="G22" s="30">
        <v>0</v>
      </c>
      <c r="H22" s="30">
        <v>0</v>
      </c>
      <c r="I22" s="30">
        <f>D22-H22</f>
        <v>136833670.75</v>
      </c>
      <c r="J22" s="30">
        <v>9507489.1699999999</v>
      </c>
      <c r="K22" s="30">
        <v>7205710.71</v>
      </c>
      <c r="L22" s="30">
        <v>10354704.4</v>
      </c>
      <c r="M22" s="37">
        <v>2458018.6</v>
      </c>
    </row>
    <row r="23" spans="1:13" s="50" customFormat="1" x14ac:dyDescent="0.2">
      <c r="A23" s="28">
        <f t="shared" si="1"/>
        <v>17</v>
      </c>
      <c r="B23" s="28" t="s">
        <v>75</v>
      </c>
      <c r="C23" s="29" t="s">
        <v>76</v>
      </c>
      <c r="D23" s="37">
        <v>200211417.46000001</v>
      </c>
      <c r="E23" s="37">
        <v>116014907.45999999</v>
      </c>
      <c r="F23" s="37">
        <v>84196510</v>
      </c>
      <c r="G23" s="30">
        <v>30896.5</v>
      </c>
      <c r="H23" s="30">
        <v>30896.5</v>
      </c>
      <c r="I23" s="30">
        <f>D23-H23</f>
        <v>200180520.96000001</v>
      </c>
      <c r="J23" s="30">
        <v>9747620.7699999996</v>
      </c>
      <c r="K23" s="30">
        <v>7465743.4199999999</v>
      </c>
      <c r="L23" s="30">
        <v>8256270.7699999996</v>
      </c>
      <c r="M23" s="37">
        <v>2259058.58</v>
      </c>
    </row>
    <row r="24" spans="1:13" s="50" customFormat="1" x14ac:dyDescent="0.2">
      <c r="A24" s="28">
        <f t="shared" si="1"/>
        <v>18</v>
      </c>
      <c r="B24" s="28" t="s">
        <v>39</v>
      </c>
      <c r="C24" s="29" t="s">
        <v>40</v>
      </c>
      <c r="D24" s="37">
        <v>447912444.26999998</v>
      </c>
      <c r="E24" s="37">
        <v>295402716.26999998</v>
      </c>
      <c r="F24" s="37">
        <v>152509728</v>
      </c>
      <c r="G24" s="30">
        <v>26643.75</v>
      </c>
      <c r="H24" s="30">
        <v>14527856.76</v>
      </c>
      <c r="I24" s="30">
        <f>D24-H24</f>
        <v>433384587.50999999</v>
      </c>
      <c r="J24" s="30">
        <v>23105097.170000002</v>
      </c>
      <c r="K24" s="30">
        <v>24703971.940000001</v>
      </c>
      <c r="L24" s="30">
        <v>6933306.8300000001</v>
      </c>
      <c r="M24" s="37">
        <v>637731.63</v>
      </c>
    </row>
    <row r="25" spans="1:13" s="50" customFormat="1" x14ac:dyDescent="0.2">
      <c r="A25" s="28">
        <f t="shared" si="1"/>
        <v>19</v>
      </c>
      <c r="B25" s="28" t="s">
        <v>77</v>
      </c>
      <c r="C25" s="29" t="s">
        <v>78</v>
      </c>
      <c r="D25" s="37">
        <v>166454594</v>
      </c>
      <c r="E25" s="37">
        <v>159290379</v>
      </c>
      <c r="F25" s="37">
        <v>7164215</v>
      </c>
      <c r="G25" s="30">
        <v>1622738.3</v>
      </c>
      <c r="H25" s="30">
        <v>1622738.3</v>
      </c>
      <c r="I25" s="30">
        <f>D25-H25</f>
        <v>164831855.69999999</v>
      </c>
      <c r="J25" s="30">
        <v>18462771</v>
      </c>
      <c r="K25" s="30">
        <v>20777505.600000001</v>
      </c>
      <c r="L25" s="30">
        <v>15213787.4</v>
      </c>
      <c r="M25" s="37">
        <v>257924.2</v>
      </c>
    </row>
    <row r="26" spans="1:13" s="50" customFormat="1" x14ac:dyDescent="0.2">
      <c r="A26" s="28">
        <f t="shared" si="1"/>
        <v>20</v>
      </c>
      <c r="B26" s="28" t="s">
        <v>95</v>
      </c>
      <c r="C26" s="29" t="s">
        <v>196</v>
      </c>
      <c r="D26" s="37">
        <v>1680426618.9100001</v>
      </c>
      <c r="E26" s="37">
        <v>1159892451.5999999</v>
      </c>
      <c r="F26" s="37">
        <v>520534167.31</v>
      </c>
      <c r="G26" s="30">
        <v>292372668.86000001</v>
      </c>
      <c r="H26" s="30">
        <v>522088753.64999998</v>
      </c>
      <c r="I26" s="30">
        <f>D26-H26</f>
        <v>1158337865.2600002</v>
      </c>
      <c r="J26" s="30">
        <v>5758787577.3100004</v>
      </c>
      <c r="K26" s="30">
        <v>-6334376256.6999998</v>
      </c>
      <c r="L26" s="30">
        <v>409069000</v>
      </c>
      <c r="M26" s="30">
        <v>0</v>
      </c>
    </row>
    <row r="27" spans="1:13" s="50" customFormat="1" x14ac:dyDescent="0.2">
      <c r="A27" s="28">
        <f t="shared" si="1"/>
        <v>21</v>
      </c>
      <c r="B27" s="28" t="s">
        <v>83</v>
      </c>
      <c r="C27" s="29" t="s">
        <v>84</v>
      </c>
      <c r="D27" s="37">
        <v>119984803.14</v>
      </c>
      <c r="E27" s="37">
        <v>112430503.14</v>
      </c>
      <c r="F27" s="37">
        <v>7554300</v>
      </c>
      <c r="G27" s="30">
        <v>738139.04</v>
      </c>
      <c r="H27" s="30">
        <v>738139.04</v>
      </c>
      <c r="I27" s="30">
        <f>D27-H27</f>
        <v>119246664.09999999</v>
      </c>
      <c r="J27" s="30">
        <v>8537390.3100000005</v>
      </c>
      <c r="K27" s="30">
        <v>-8373086.0499999998</v>
      </c>
      <c r="L27" s="30">
        <v>8537390.3100000005</v>
      </c>
      <c r="M27" s="37">
        <v>-211195.74</v>
      </c>
    </row>
    <row r="28" spans="1:13" s="50" customFormat="1" x14ac:dyDescent="0.2">
      <c r="A28" s="28">
        <f t="shared" si="1"/>
        <v>22</v>
      </c>
      <c r="B28" s="28" t="s">
        <v>73</v>
      </c>
      <c r="C28" s="29" t="s">
        <v>74</v>
      </c>
      <c r="D28" s="37">
        <v>1201202700</v>
      </c>
      <c r="E28" s="37">
        <v>0</v>
      </c>
      <c r="F28" s="37">
        <v>5000000</v>
      </c>
      <c r="G28" s="30">
        <v>18000000</v>
      </c>
      <c r="H28" s="30">
        <v>18785200</v>
      </c>
      <c r="I28" s="30">
        <f>D28-H28</f>
        <v>1182417500</v>
      </c>
      <c r="J28" s="30">
        <v>42649400</v>
      </c>
      <c r="K28" s="30">
        <v>37473300</v>
      </c>
      <c r="L28" s="30">
        <v>42649400</v>
      </c>
      <c r="M28" s="37">
        <v>-479800</v>
      </c>
    </row>
    <row r="29" spans="1:13" s="50" customFormat="1" x14ac:dyDescent="0.2">
      <c r="A29" s="28">
        <f t="shared" si="1"/>
        <v>23</v>
      </c>
      <c r="B29" s="28" t="s">
        <v>79</v>
      </c>
      <c r="C29" s="29" t="s">
        <v>80</v>
      </c>
      <c r="D29" s="37">
        <v>115369942.73999999</v>
      </c>
      <c r="E29" s="37">
        <v>81828366.489999995</v>
      </c>
      <c r="F29" s="37">
        <v>33541576.25</v>
      </c>
      <c r="G29" s="30">
        <v>0</v>
      </c>
      <c r="H29" s="30">
        <v>0</v>
      </c>
      <c r="I29" s="30">
        <f>D29-H29</f>
        <v>115369942.73999999</v>
      </c>
      <c r="J29" s="30">
        <v>11663887.539999999</v>
      </c>
      <c r="K29" s="30">
        <v>8840112.4000000004</v>
      </c>
      <c r="L29" s="30">
        <v>10864655.539999999</v>
      </c>
      <c r="M29" s="37">
        <v>-896041.02</v>
      </c>
    </row>
    <row r="30" spans="1:13" s="50" customFormat="1" x14ac:dyDescent="0.2">
      <c r="A30" s="28">
        <f t="shared" si="1"/>
        <v>24</v>
      </c>
      <c r="B30" s="28" t="s">
        <v>174</v>
      </c>
      <c r="C30" s="29" t="s">
        <v>173</v>
      </c>
      <c r="D30" s="37">
        <v>124560525.44</v>
      </c>
      <c r="E30" s="37">
        <v>92216525.439999998</v>
      </c>
      <c r="F30" s="37">
        <v>32344000</v>
      </c>
      <c r="G30" s="30">
        <v>187935.72</v>
      </c>
      <c r="H30" s="30">
        <v>187935.72</v>
      </c>
      <c r="I30" s="30">
        <f>D30-H30</f>
        <v>124372589.72</v>
      </c>
      <c r="J30" s="30">
        <v>4674779.4800000004</v>
      </c>
      <c r="K30" s="30">
        <v>5507732.1399999997</v>
      </c>
      <c r="L30" s="30">
        <v>4674779.4800000004</v>
      </c>
      <c r="M30" s="37">
        <v>-1016920.52</v>
      </c>
    </row>
    <row r="31" spans="1:13" s="50" customFormat="1" ht="15.75" customHeight="1" x14ac:dyDescent="0.2">
      <c r="A31" s="28">
        <f t="shared" si="1"/>
        <v>25</v>
      </c>
      <c r="B31" s="28" t="s">
        <v>87</v>
      </c>
      <c r="C31" s="29" t="s">
        <v>88</v>
      </c>
      <c r="D31" s="37">
        <v>102619400</v>
      </c>
      <c r="E31" s="37">
        <v>77783500</v>
      </c>
      <c r="F31" s="37">
        <v>24835900</v>
      </c>
      <c r="G31" s="30">
        <v>3835800</v>
      </c>
      <c r="H31" s="30">
        <v>3835800</v>
      </c>
      <c r="I31" s="30">
        <f>D31-H31</f>
        <v>98783600</v>
      </c>
      <c r="J31" s="30">
        <v>2169800</v>
      </c>
      <c r="K31" s="30">
        <v>3207700</v>
      </c>
      <c r="L31" s="30">
        <v>2169700</v>
      </c>
      <c r="M31" s="37">
        <v>-3468400</v>
      </c>
    </row>
    <row r="32" spans="1:13" s="50" customFormat="1" ht="16.5" customHeight="1" x14ac:dyDescent="0.2">
      <c r="A32" s="28">
        <f t="shared" si="1"/>
        <v>26</v>
      </c>
      <c r="B32" s="28" t="s">
        <v>89</v>
      </c>
      <c r="C32" s="29" t="s">
        <v>90</v>
      </c>
      <c r="D32" s="37">
        <v>95708588.319999993</v>
      </c>
      <c r="E32" s="37">
        <v>65733588.32</v>
      </c>
      <c r="F32" s="37">
        <v>29975000</v>
      </c>
      <c r="G32" s="30">
        <v>398061.93</v>
      </c>
      <c r="H32" s="30">
        <v>398061.93</v>
      </c>
      <c r="I32" s="30">
        <f>D32-H32</f>
        <v>95310526.389999986</v>
      </c>
      <c r="J32" s="30">
        <v>9956887.5700000003</v>
      </c>
      <c r="K32" s="30">
        <v>14869649.960000001</v>
      </c>
      <c r="L32" s="30">
        <v>9956887.5700000003</v>
      </c>
      <c r="M32" s="37">
        <v>-5145737.07</v>
      </c>
    </row>
    <row r="33" spans="1:13" s="50" customFormat="1" x14ac:dyDescent="0.2">
      <c r="A33" s="28">
        <f t="shared" si="1"/>
        <v>27</v>
      </c>
      <c r="B33" s="28" t="s">
        <v>41</v>
      </c>
      <c r="C33" s="29" t="s">
        <v>42</v>
      </c>
      <c r="D33" s="37">
        <v>296069756.56999999</v>
      </c>
      <c r="E33" s="37">
        <v>296032216.93000001</v>
      </c>
      <c r="F33" s="37">
        <v>37539.64</v>
      </c>
      <c r="G33" s="30">
        <v>478173545.5</v>
      </c>
      <c r="H33" s="30">
        <v>478173545.5</v>
      </c>
      <c r="I33" s="30">
        <f>D33-H33</f>
        <v>-182103788.93000001</v>
      </c>
      <c r="J33" s="30">
        <v>1103100</v>
      </c>
      <c r="K33" s="30">
        <v>10835500</v>
      </c>
      <c r="L33" s="30">
        <v>861700.22</v>
      </c>
      <c r="M33" s="37">
        <v>-7786997.2199999997</v>
      </c>
    </row>
    <row r="34" spans="1:13" s="50" customFormat="1" x14ac:dyDescent="0.2">
      <c r="A34" s="28">
        <f t="shared" si="1"/>
        <v>28</v>
      </c>
      <c r="B34" s="28" t="s">
        <v>22</v>
      </c>
      <c r="C34" s="29" t="s">
        <v>23</v>
      </c>
      <c r="D34" s="37">
        <v>973206333</v>
      </c>
      <c r="E34" s="37">
        <v>973206333</v>
      </c>
      <c r="F34" s="37">
        <v>0</v>
      </c>
      <c r="G34" s="30">
        <v>24421578</v>
      </c>
      <c r="H34" s="30">
        <v>24421578</v>
      </c>
      <c r="I34" s="30">
        <f>D34-H34</f>
        <v>948784755</v>
      </c>
      <c r="J34" s="30">
        <v>4630000</v>
      </c>
      <c r="K34" s="30">
        <v>6082280</v>
      </c>
      <c r="L34" s="30">
        <v>4630000</v>
      </c>
      <c r="M34" s="37">
        <v>-8474210</v>
      </c>
    </row>
    <row r="35" spans="1:13" s="50" customFormat="1" x14ac:dyDescent="0.2">
      <c r="A35" s="28">
        <f t="shared" si="1"/>
        <v>29</v>
      </c>
      <c r="B35" s="28" t="s">
        <v>85</v>
      </c>
      <c r="C35" s="29" t="s">
        <v>86</v>
      </c>
      <c r="D35" s="30">
        <v>112254000</v>
      </c>
      <c r="E35" s="56">
        <v>0</v>
      </c>
      <c r="F35" s="56">
        <v>0</v>
      </c>
      <c r="G35" s="30">
        <v>0</v>
      </c>
      <c r="H35" s="30">
        <v>1574000</v>
      </c>
      <c r="I35" s="30">
        <f>D35-H35</f>
        <v>110680000</v>
      </c>
      <c r="J35" s="30">
        <v>6408000</v>
      </c>
      <c r="K35" s="30">
        <v>17267000</v>
      </c>
      <c r="L35" s="30">
        <v>6408000</v>
      </c>
      <c r="M35" s="56">
        <v>-11696000</v>
      </c>
    </row>
    <row r="36" spans="1:13" s="50" customFormat="1" x14ac:dyDescent="0.2">
      <c r="A36" s="28">
        <f t="shared" si="1"/>
        <v>30</v>
      </c>
      <c r="B36" s="28" t="s">
        <v>31</v>
      </c>
      <c r="C36" s="29" t="s">
        <v>32</v>
      </c>
      <c r="D36" s="37">
        <v>1891546200</v>
      </c>
      <c r="E36" s="37">
        <v>1888246200</v>
      </c>
      <c r="F36" s="37">
        <v>3300000</v>
      </c>
      <c r="G36" s="30">
        <v>147658300</v>
      </c>
      <c r="H36" s="30">
        <v>147658300</v>
      </c>
      <c r="I36" s="30">
        <f>D36-H36</f>
        <v>1743887900</v>
      </c>
      <c r="J36" s="30">
        <v>390841000</v>
      </c>
      <c r="K36" s="30">
        <v>92492000</v>
      </c>
      <c r="L36" s="30">
        <v>61562136.990000002</v>
      </c>
      <c r="M36" s="37">
        <v>-13787500</v>
      </c>
    </row>
    <row r="37" spans="1:13" s="50" customFormat="1" x14ac:dyDescent="0.2">
      <c r="A37" s="54">
        <f t="shared" si="1"/>
        <v>31</v>
      </c>
      <c r="B37" s="28" t="s">
        <v>55</v>
      </c>
      <c r="C37" s="29" t="s">
        <v>56</v>
      </c>
      <c r="D37" s="56">
        <v>268809600</v>
      </c>
      <c r="E37" s="56">
        <v>259517600</v>
      </c>
      <c r="F37" s="56">
        <v>9292000</v>
      </c>
      <c r="G37" s="30">
        <v>0</v>
      </c>
      <c r="H37" s="30">
        <v>0</v>
      </c>
      <c r="I37" s="30">
        <f>D37-H37</f>
        <v>268809600</v>
      </c>
      <c r="J37" s="30">
        <v>24220446.100000001</v>
      </c>
      <c r="K37" s="30">
        <v>-20603032.25</v>
      </c>
      <c r="L37" s="30">
        <v>1609977.7</v>
      </c>
      <c r="M37" s="37">
        <v>-17743366.149999999</v>
      </c>
    </row>
    <row r="38" spans="1:13" s="53" customFormat="1" x14ac:dyDescent="0.2">
      <c r="A38" s="28">
        <f t="shared" si="1"/>
        <v>32</v>
      </c>
      <c r="B38" s="28" t="s">
        <v>177</v>
      </c>
      <c r="C38" s="29" t="s">
        <v>176</v>
      </c>
      <c r="D38" s="37">
        <v>80751804.25</v>
      </c>
      <c r="E38" s="37">
        <v>80751804.25</v>
      </c>
      <c r="F38" s="37">
        <v>0</v>
      </c>
      <c r="G38" s="30">
        <v>30671478</v>
      </c>
      <c r="H38" s="30">
        <v>30671478</v>
      </c>
      <c r="I38" s="30">
        <v>50080326.25</v>
      </c>
      <c r="J38" s="30">
        <v>625205.21</v>
      </c>
      <c r="K38" s="30">
        <v>16708111</v>
      </c>
      <c r="L38" s="30">
        <v>729785.21</v>
      </c>
      <c r="M38" s="37">
        <v>-21316140.789999999</v>
      </c>
    </row>
    <row r="39" spans="1:13" s="50" customFormat="1" x14ac:dyDescent="0.2">
      <c r="A39" s="28">
        <f t="shared" ref="A39:A57" si="2">A38+1</f>
        <v>33</v>
      </c>
      <c r="B39" s="28" t="s">
        <v>57</v>
      </c>
      <c r="C39" s="29" t="s">
        <v>58</v>
      </c>
      <c r="D39" s="30">
        <v>466484505.19</v>
      </c>
      <c r="E39" s="37">
        <v>203531905.19</v>
      </c>
      <c r="F39" s="37">
        <v>262952600</v>
      </c>
      <c r="G39" s="30">
        <v>5472563.4299999997</v>
      </c>
      <c r="H39" s="30">
        <v>5472563.4299999997</v>
      </c>
      <c r="I39" s="30">
        <f>D39-H39</f>
        <v>461011941.75999999</v>
      </c>
      <c r="J39" s="30">
        <v>17736240.390000001</v>
      </c>
      <c r="K39" s="55">
        <v>-45440357.079999998</v>
      </c>
      <c r="L39" s="30">
        <v>32614510.300000001</v>
      </c>
      <c r="M39" s="37">
        <v>-21500664.890000001</v>
      </c>
    </row>
    <row r="40" spans="1:13" s="50" customFormat="1" x14ac:dyDescent="0.2">
      <c r="A40" s="28">
        <f t="shared" si="2"/>
        <v>34</v>
      </c>
      <c r="B40" s="28" t="s">
        <v>91</v>
      </c>
      <c r="C40" s="29" t="s">
        <v>92</v>
      </c>
      <c r="D40" s="30">
        <v>264832334.31999999</v>
      </c>
      <c r="E40" s="37">
        <v>252832414.96000001</v>
      </c>
      <c r="F40" s="37">
        <v>11999919.359999999</v>
      </c>
      <c r="G40" s="37">
        <v>914343.41</v>
      </c>
      <c r="H40" s="37">
        <v>914343.41</v>
      </c>
      <c r="I40" s="30">
        <f>D40-H40</f>
        <v>263917990.91</v>
      </c>
      <c r="J40" s="37">
        <v>0</v>
      </c>
      <c r="K40" s="37">
        <v>-32176379.98</v>
      </c>
      <c r="L40" s="37">
        <v>0</v>
      </c>
      <c r="M40" s="37">
        <v>-24382290.02</v>
      </c>
    </row>
    <row r="41" spans="1:13" s="50" customFormat="1" x14ac:dyDescent="0.2">
      <c r="A41" s="28">
        <f t="shared" si="2"/>
        <v>35</v>
      </c>
      <c r="B41" s="28" t="s">
        <v>47</v>
      </c>
      <c r="C41" s="29" t="s">
        <v>48</v>
      </c>
      <c r="D41" s="37">
        <v>311961758.64999998</v>
      </c>
      <c r="E41" s="37">
        <v>306695260.67000002</v>
      </c>
      <c r="F41" s="37">
        <v>5266497.9800000004</v>
      </c>
      <c r="G41" s="37">
        <v>165236449.68000001</v>
      </c>
      <c r="H41" s="37">
        <v>165236449.68000001</v>
      </c>
      <c r="I41" s="30">
        <f>D41-H41</f>
        <v>146725308.96999997</v>
      </c>
      <c r="J41" s="37">
        <v>39328750</v>
      </c>
      <c r="K41" s="37">
        <v>29352922.670000002</v>
      </c>
      <c r="L41" s="37">
        <v>237750</v>
      </c>
      <c r="M41" s="37">
        <v>-34537101.299999997</v>
      </c>
    </row>
    <row r="42" spans="1:13" s="50" customFormat="1" x14ac:dyDescent="0.2">
      <c r="A42" s="28">
        <f t="shared" si="2"/>
        <v>36</v>
      </c>
      <c r="B42" s="28" t="s">
        <v>49</v>
      </c>
      <c r="C42" s="29" t="s">
        <v>50</v>
      </c>
      <c r="D42" s="37">
        <v>1389015418</v>
      </c>
      <c r="E42" s="37">
        <v>1376694874</v>
      </c>
      <c r="F42" s="37">
        <v>12320544</v>
      </c>
      <c r="G42" s="37">
        <v>32600845</v>
      </c>
      <c r="H42" s="37">
        <v>32600845</v>
      </c>
      <c r="I42" s="30">
        <f>D42-H42</f>
        <v>1356414573</v>
      </c>
      <c r="J42" s="37">
        <v>40701660</v>
      </c>
      <c r="K42" s="37">
        <v>-77665292</v>
      </c>
      <c r="L42" s="37">
        <v>40701660</v>
      </c>
      <c r="M42" s="37">
        <v>-45174098</v>
      </c>
    </row>
    <row r="43" spans="1:13" s="50" customFormat="1" x14ac:dyDescent="0.2">
      <c r="A43" s="28">
        <f t="shared" si="2"/>
        <v>37</v>
      </c>
      <c r="B43" s="28" t="s">
        <v>24</v>
      </c>
      <c r="C43" s="29" t="s">
        <v>25</v>
      </c>
      <c r="D43" s="37">
        <v>1073942848.0999999</v>
      </c>
      <c r="E43" s="37">
        <v>358808700.19999999</v>
      </c>
      <c r="F43" s="37">
        <v>715134148</v>
      </c>
      <c r="G43" s="30">
        <v>39925676.600000001</v>
      </c>
      <c r="H43" s="30">
        <v>39925676.600000001</v>
      </c>
      <c r="I43" s="30">
        <f>D43-H43</f>
        <v>1034017171.4999999</v>
      </c>
      <c r="J43" s="30">
        <v>171341732.09999999</v>
      </c>
      <c r="K43" s="30">
        <v>166859748.30000001</v>
      </c>
      <c r="L43" s="30">
        <v>80428955.099999994</v>
      </c>
      <c r="M43" s="37">
        <v>-46754283.5</v>
      </c>
    </row>
    <row r="44" spans="1:13" s="50" customFormat="1" x14ac:dyDescent="0.2">
      <c r="A44" s="28">
        <f t="shared" si="2"/>
        <v>38</v>
      </c>
      <c r="B44" s="28" t="s">
        <v>194</v>
      </c>
      <c r="C44" s="29" t="s">
        <v>195</v>
      </c>
      <c r="D44" s="37">
        <v>955563499.61000001</v>
      </c>
      <c r="E44" s="37">
        <v>909240522.60000002</v>
      </c>
      <c r="F44" s="37">
        <v>46322977.009999998</v>
      </c>
      <c r="G44" s="30">
        <v>5065110.8499999996</v>
      </c>
      <c r="H44" s="30">
        <v>5065110.8499999996</v>
      </c>
      <c r="I44" s="30">
        <f>D44-H44</f>
        <v>950498388.75999999</v>
      </c>
      <c r="J44" s="30">
        <v>0</v>
      </c>
      <c r="K44" s="30">
        <v>43635752</v>
      </c>
      <c r="L44" s="30">
        <v>0</v>
      </c>
      <c r="M44" s="37">
        <v>-49501611.240000002</v>
      </c>
    </row>
    <row r="45" spans="1:13" s="50" customFormat="1" x14ac:dyDescent="0.2">
      <c r="A45" s="28">
        <f t="shared" si="2"/>
        <v>39</v>
      </c>
      <c r="B45" s="28" t="s">
        <v>20</v>
      </c>
      <c r="C45" s="29" t="s">
        <v>21</v>
      </c>
      <c r="D45" s="37">
        <v>1478870605.6900001</v>
      </c>
      <c r="E45" s="37">
        <v>1452773834.8</v>
      </c>
      <c r="F45" s="37">
        <v>26096770.890000001</v>
      </c>
      <c r="G45" s="37">
        <v>474200754.54000002</v>
      </c>
      <c r="H45" s="37">
        <v>474200754.54000002</v>
      </c>
      <c r="I45" s="30">
        <f>D45-H45</f>
        <v>1004669851.1500001</v>
      </c>
      <c r="J45" s="37">
        <v>1336734865</v>
      </c>
      <c r="K45" s="37">
        <v>1652930872</v>
      </c>
      <c r="L45" s="37">
        <v>105682286.18000001</v>
      </c>
      <c r="M45" s="37">
        <v>-77541040.989999995</v>
      </c>
    </row>
    <row r="46" spans="1:13" s="50" customFormat="1" x14ac:dyDescent="0.2">
      <c r="A46" s="28">
        <f t="shared" si="2"/>
        <v>40</v>
      </c>
      <c r="B46" s="28" t="s">
        <v>52</v>
      </c>
      <c r="C46" s="29" t="s">
        <v>53</v>
      </c>
      <c r="D46" s="37">
        <v>401180000</v>
      </c>
      <c r="E46" s="37">
        <v>492721000</v>
      </c>
      <c r="F46" s="37">
        <v>0</v>
      </c>
      <c r="G46" s="30">
        <v>0</v>
      </c>
      <c r="H46" s="30">
        <v>14136000</v>
      </c>
      <c r="I46" s="30">
        <f>D46-H46</f>
        <v>387044000</v>
      </c>
      <c r="J46" s="30">
        <v>167597000</v>
      </c>
      <c r="K46" s="30">
        <v>171793000</v>
      </c>
      <c r="L46" s="30">
        <v>29984000</v>
      </c>
      <c r="M46" s="37">
        <v>-84845000</v>
      </c>
    </row>
    <row r="47" spans="1:13" s="50" customFormat="1" x14ac:dyDescent="0.2">
      <c r="A47" s="28">
        <f t="shared" si="2"/>
        <v>41</v>
      </c>
      <c r="B47" s="28" t="s">
        <v>67</v>
      </c>
      <c r="C47" s="29" t="s">
        <v>68</v>
      </c>
      <c r="D47" s="37">
        <v>173893200</v>
      </c>
      <c r="E47" s="37">
        <v>155799100</v>
      </c>
      <c r="F47" s="37">
        <v>18094100</v>
      </c>
      <c r="G47" s="30">
        <v>131411500</v>
      </c>
      <c r="H47" s="30">
        <v>131411500</v>
      </c>
      <c r="I47" s="30">
        <f>D47-H47</f>
        <v>42481700</v>
      </c>
      <c r="J47" s="30">
        <v>68299000</v>
      </c>
      <c r="K47" s="30">
        <v>253703700</v>
      </c>
      <c r="L47" s="30">
        <v>56015500</v>
      </c>
      <c r="M47" s="37">
        <v>-110307300</v>
      </c>
    </row>
    <row r="48" spans="1:13" s="50" customFormat="1" x14ac:dyDescent="0.2">
      <c r="A48" s="28">
        <f t="shared" si="2"/>
        <v>42</v>
      </c>
      <c r="B48" s="28" t="s">
        <v>8</v>
      </c>
      <c r="C48" s="29" t="s">
        <v>193</v>
      </c>
      <c r="D48" s="37">
        <v>27392736436.869999</v>
      </c>
      <c r="E48" s="37">
        <v>27217436142.41</v>
      </c>
      <c r="F48" s="37">
        <v>175300294.46000001</v>
      </c>
      <c r="G48" s="37">
        <v>4949320294.1400003</v>
      </c>
      <c r="H48" s="37">
        <v>5286794789.4499998</v>
      </c>
      <c r="I48" s="30">
        <f>D48-H48</f>
        <v>22105941647.419998</v>
      </c>
      <c r="J48" s="37">
        <v>6880736906.1999998</v>
      </c>
      <c r="K48" s="37">
        <v>985289966.45000005</v>
      </c>
      <c r="L48" s="37">
        <v>-986054713.41999996</v>
      </c>
      <c r="M48" s="37">
        <v>-2442748498.8200002</v>
      </c>
    </row>
    <row r="49" spans="1:13" s="50" customFormat="1" x14ac:dyDescent="0.2">
      <c r="A49" s="28">
        <f t="shared" si="2"/>
        <v>43</v>
      </c>
      <c r="B49" s="28" t="s">
        <v>118</v>
      </c>
      <c r="C49" s="29" t="s">
        <v>119</v>
      </c>
      <c r="D49" s="37"/>
      <c r="E49" s="37"/>
      <c r="F49" s="37"/>
      <c r="G49" s="30"/>
      <c r="H49" s="30"/>
      <c r="I49" s="30">
        <f>D49-H49</f>
        <v>0</v>
      </c>
      <c r="J49" s="30"/>
      <c r="K49" s="30"/>
      <c r="L49" s="30"/>
      <c r="M49" s="37"/>
    </row>
    <row r="50" spans="1:13" s="50" customFormat="1" x14ac:dyDescent="0.2">
      <c r="A50" s="28">
        <f t="shared" si="2"/>
        <v>44</v>
      </c>
      <c r="B50" s="28" t="s">
        <v>26</v>
      </c>
      <c r="C50" s="29" t="s">
        <v>27</v>
      </c>
      <c r="D50" s="37"/>
      <c r="E50" s="37"/>
      <c r="F50" s="44"/>
      <c r="G50" s="37"/>
      <c r="H50" s="37"/>
      <c r="I50" s="30">
        <f>D50-H50</f>
        <v>0</v>
      </c>
      <c r="J50" s="37"/>
      <c r="K50" s="37"/>
      <c r="L50" s="37"/>
      <c r="M50" s="37"/>
    </row>
    <row r="51" spans="1:13" s="50" customFormat="1" x14ac:dyDescent="0.2">
      <c r="A51" s="28">
        <f t="shared" si="2"/>
        <v>45</v>
      </c>
      <c r="B51" s="28" t="s">
        <v>59</v>
      </c>
      <c r="C51" s="29" t="s">
        <v>60</v>
      </c>
      <c r="D51" s="37"/>
      <c r="E51" s="37"/>
      <c r="F51" s="37"/>
      <c r="G51" s="30"/>
      <c r="H51" s="30"/>
      <c r="I51" s="30">
        <f>D51-H51</f>
        <v>0</v>
      </c>
      <c r="J51" s="30"/>
      <c r="K51" s="30"/>
      <c r="L51" s="30"/>
      <c r="M51" s="37"/>
    </row>
    <row r="52" spans="1:13" s="50" customFormat="1" x14ac:dyDescent="0.2">
      <c r="A52" s="28">
        <f t="shared" si="2"/>
        <v>46</v>
      </c>
      <c r="B52" s="28" t="s">
        <v>61</v>
      </c>
      <c r="C52" s="29" t="s">
        <v>62</v>
      </c>
      <c r="D52" s="37"/>
      <c r="E52" s="37"/>
      <c r="F52" s="37"/>
      <c r="G52" s="37"/>
      <c r="H52" s="37"/>
      <c r="I52" s="30">
        <f>D52-H52</f>
        <v>0</v>
      </c>
      <c r="J52" s="37"/>
      <c r="K52" s="37"/>
      <c r="L52" s="37"/>
      <c r="M52" s="37"/>
    </row>
    <row r="53" spans="1:13" s="50" customFormat="1" x14ac:dyDescent="0.2">
      <c r="A53" s="28">
        <f t="shared" si="2"/>
        <v>47</v>
      </c>
      <c r="B53" s="28" t="s">
        <v>18</v>
      </c>
      <c r="C53" s="29" t="s">
        <v>19</v>
      </c>
      <c r="D53" s="37"/>
      <c r="E53" s="37"/>
      <c r="F53" s="37"/>
      <c r="G53" s="37"/>
      <c r="H53" s="37"/>
      <c r="I53" s="30">
        <f>D53-H53</f>
        <v>0</v>
      </c>
      <c r="J53" s="37"/>
      <c r="K53" s="37"/>
      <c r="L53" s="37"/>
      <c r="M53" s="37"/>
    </row>
    <row r="54" spans="1:13" s="50" customFormat="1" x14ac:dyDescent="0.2">
      <c r="A54" s="28">
        <f t="shared" si="2"/>
        <v>48</v>
      </c>
      <c r="B54" s="28" t="s">
        <v>93</v>
      </c>
      <c r="C54" s="29" t="s">
        <v>94</v>
      </c>
      <c r="D54" s="37"/>
      <c r="E54" s="37"/>
      <c r="F54" s="37"/>
      <c r="G54" s="37"/>
      <c r="H54" s="37"/>
      <c r="I54" s="30">
        <f>D54-H54</f>
        <v>0</v>
      </c>
      <c r="J54" s="37"/>
      <c r="K54" s="37"/>
      <c r="L54" s="37"/>
      <c r="M54" s="37"/>
    </row>
    <row r="55" spans="1:13" s="50" customFormat="1" x14ac:dyDescent="0.2">
      <c r="A55" s="28">
        <f t="shared" si="2"/>
        <v>49</v>
      </c>
      <c r="B55" s="28" t="s">
        <v>165</v>
      </c>
      <c r="C55" s="29" t="s">
        <v>167</v>
      </c>
      <c r="D55" s="37"/>
      <c r="E55" s="37"/>
      <c r="F55" s="37"/>
      <c r="G55" s="37"/>
      <c r="H55" s="37"/>
      <c r="I55" s="30">
        <f>D55-H55</f>
        <v>0</v>
      </c>
      <c r="J55" s="37"/>
      <c r="K55" s="37"/>
      <c r="L55" s="37"/>
      <c r="M55" s="37"/>
    </row>
    <row r="56" spans="1:13" s="50" customFormat="1" x14ac:dyDescent="0.2">
      <c r="A56" s="28">
        <f t="shared" si="2"/>
        <v>50</v>
      </c>
      <c r="B56" s="28" t="s">
        <v>33</v>
      </c>
      <c r="C56" s="29" t="s">
        <v>34</v>
      </c>
      <c r="D56" s="37"/>
      <c r="E56" s="37"/>
      <c r="F56" s="37"/>
      <c r="G56" s="37"/>
      <c r="H56" s="37"/>
      <c r="I56" s="30">
        <f>D56-H56</f>
        <v>0</v>
      </c>
      <c r="J56" s="37"/>
      <c r="K56" s="37"/>
      <c r="L56" s="37"/>
      <c r="M56" s="37"/>
    </row>
    <row r="57" spans="1:13" s="50" customFormat="1" x14ac:dyDescent="0.2">
      <c r="A57" s="28">
        <f t="shared" si="2"/>
        <v>51</v>
      </c>
      <c r="B57" s="28" t="s">
        <v>191</v>
      </c>
      <c r="C57" s="29" t="s">
        <v>192</v>
      </c>
      <c r="D57" s="37"/>
      <c r="E57" s="37"/>
      <c r="F57" s="37"/>
      <c r="G57" s="30"/>
      <c r="H57" s="30"/>
      <c r="I57" s="30"/>
      <c r="J57" s="30"/>
      <c r="K57" s="30"/>
      <c r="L57" s="30"/>
      <c r="M57" s="37"/>
    </row>
    <row r="58" spans="1:13" s="50" customFormat="1" x14ac:dyDescent="0.2">
      <c r="A58" s="28">
        <v>52</v>
      </c>
      <c r="B58" s="28" t="s">
        <v>81</v>
      </c>
      <c r="C58" s="29" t="s">
        <v>82</v>
      </c>
      <c r="D58" s="37"/>
      <c r="E58" s="37"/>
      <c r="F58" s="37"/>
      <c r="G58" s="37"/>
      <c r="H58" s="37"/>
      <c r="I58" s="30"/>
      <c r="J58" s="37"/>
      <c r="K58" s="37"/>
      <c r="L58" s="37"/>
      <c r="M58" s="37"/>
    </row>
    <row r="59" spans="1:13" s="50" customFormat="1" x14ac:dyDescent="0.2">
      <c r="A59" s="28">
        <v>53</v>
      </c>
      <c r="B59" s="28" t="s">
        <v>65</v>
      </c>
      <c r="C59" s="29" t="s">
        <v>66</v>
      </c>
      <c r="D59" s="37"/>
      <c r="E59" s="37"/>
      <c r="F59" s="37"/>
      <c r="G59" s="30"/>
      <c r="H59" s="30"/>
      <c r="I59" s="30">
        <f>D59-H59</f>
        <v>0</v>
      </c>
      <c r="J59" s="30"/>
      <c r="K59" s="30"/>
      <c r="L59" s="30"/>
      <c r="M59" s="37"/>
    </row>
    <row r="60" spans="1:13" s="50" customFormat="1" x14ac:dyDescent="0.2">
      <c r="A60" s="28">
        <v>54</v>
      </c>
      <c r="B60" s="28" t="s">
        <v>54</v>
      </c>
      <c r="C60" s="32" t="s">
        <v>120</v>
      </c>
      <c r="D60" s="37"/>
      <c r="E60" s="37"/>
      <c r="F60" s="37"/>
      <c r="G60" s="30"/>
      <c r="H60" s="30"/>
      <c r="I60" s="30">
        <f>D60-H60</f>
        <v>0</v>
      </c>
      <c r="J60" s="30"/>
      <c r="K60" s="30"/>
      <c r="L60" s="30"/>
      <c r="M60" s="37"/>
    </row>
    <row r="61" spans="1:13" s="50" customFormat="1" x14ac:dyDescent="0.2">
      <c r="A61" s="28"/>
      <c r="B61" s="28"/>
      <c r="C61" s="32"/>
      <c r="D61" s="37"/>
      <c r="E61" s="37"/>
      <c r="F61" s="37"/>
      <c r="G61" s="30"/>
      <c r="H61" s="30"/>
      <c r="I61" s="30"/>
      <c r="J61" s="30"/>
      <c r="K61" s="30"/>
      <c r="L61" s="30"/>
      <c r="M61" s="37"/>
    </row>
    <row r="62" spans="1:13" s="50" customFormat="1" ht="15.75" x14ac:dyDescent="0.2">
      <c r="A62" s="29"/>
      <c r="B62" s="29"/>
      <c r="C62" s="33" t="s">
        <v>96</v>
      </c>
      <c r="D62" s="37"/>
      <c r="E62" s="34"/>
      <c r="F62" s="34"/>
      <c r="G62" s="34"/>
      <c r="H62" s="34"/>
      <c r="I62" s="30">
        <f t="shared" ref="I62" si="3">D62-H62</f>
        <v>0</v>
      </c>
      <c r="J62" s="34"/>
      <c r="K62" s="34"/>
      <c r="L62" s="34"/>
      <c r="M62" s="34"/>
    </row>
    <row r="63" spans="1:13" ht="14.25" customHeight="1" x14ac:dyDescent="0.25">
      <c r="D63" s="38">
        <f>+COUNTA(D7:D57)</f>
        <v>42</v>
      </c>
    </row>
    <row r="64" spans="1:13" x14ac:dyDescent="0.25">
      <c r="C64" s="60" t="s">
        <v>113</v>
      </c>
      <c r="D64" s="60"/>
      <c r="G64" s="57" t="s">
        <v>198</v>
      </c>
      <c r="J64" s="60" t="s">
        <v>175</v>
      </c>
      <c r="K64" s="60"/>
      <c r="L64" s="60"/>
      <c r="M64" s="60"/>
    </row>
    <row r="65" spans="3:13" ht="14.25" customHeight="1" x14ac:dyDescent="0.25"/>
    <row r="66" spans="3:13" x14ac:dyDescent="0.25">
      <c r="D66" s="45"/>
      <c r="E66" s="45"/>
      <c r="G66" s="45"/>
      <c r="I66" s="45"/>
      <c r="M66" s="45"/>
    </row>
    <row r="67" spans="3:13" x14ac:dyDescent="0.25">
      <c r="D67" s="45"/>
      <c r="E67" s="45"/>
      <c r="F67" s="45"/>
      <c r="G67" s="45"/>
      <c r="H67" s="45"/>
      <c r="I67" s="45"/>
      <c r="J67" s="45"/>
      <c r="K67" s="45"/>
      <c r="L67" s="45"/>
    </row>
    <row r="68" spans="3:13" x14ac:dyDescent="0.25">
      <c r="D68" s="45"/>
      <c r="E68" s="45"/>
      <c r="F68" s="45"/>
      <c r="G68" s="45"/>
      <c r="H68" s="45"/>
      <c r="I68" s="45"/>
      <c r="J68" s="45"/>
      <c r="K68" s="45"/>
      <c r="L68" s="45"/>
    </row>
    <row r="70" spans="3:13" x14ac:dyDescent="0.25">
      <c r="M70" s="45"/>
    </row>
    <row r="71" spans="3:13" x14ac:dyDescent="0.25">
      <c r="M71" s="45"/>
    </row>
    <row r="72" spans="3:13" x14ac:dyDescent="0.2">
      <c r="C72" s="51"/>
      <c r="E72" s="43"/>
      <c r="F72" s="43"/>
      <c r="G72" s="43"/>
      <c r="H72" s="43"/>
      <c r="J72" s="46"/>
      <c r="K72" s="46"/>
      <c r="L72" s="46"/>
    </row>
    <row r="73" spans="3:13" x14ac:dyDescent="0.25">
      <c r="C73" s="43"/>
      <c r="E73" s="43"/>
      <c r="F73" s="43"/>
      <c r="G73" s="43"/>
      <c r="H73" s="47"/>
      <c r="J73" s="48"/>
      <c r="K73" s="49"/>
      <c r="L73" s="49"/>
    </row>
    <row r="74" spans="3:13" x14ac:dyDescent="0.25">
      <c r="C74" s="43"/>
      <c r="E74" s="43"/>
      <c r="F74" s="43"/>
      <c r="G74" s="43"/>
      <c r="H74" s="47"/>
      <c r="J74" s="48"/>
      <c r="K74" s="46"/>
      <c r="L74" s="46"/>
    </row>
    <row r="75" spans="3:13" x14ac:dyDescent="0.25">
      <c r="J75" s="46"/>
      <c r="K75" s="46"/>
      <c r="L75" s="46"/>
    </row>
  </sheetData>
  <autoFilter ref="A4:M62">
    <filterColumn colId="9" showButton="0"/>
    <filterColumn colId="10" showButton="0"/>
    <filterColumn colId="11" showButton="0"/>
  </autoFilter>
  <sortState ref="B8:M61">
    <sortCondition descending="1" ref="M8:M61"/>
  </sortState>
  <mergeCells count="10">
    <mergeCell ref="E1:I2"/>
    <mergeCell ref="C64:D64"/>
    <mergeCell ref="J4:M4"/>
    <mergeCell ref="A5:A6"/>
    <mergeCell ref="B5:B6"/>
    <mergeCell ref="C5:C6"/>
    <mergeCell ref="J64:M64"/>
    <mergeCell ref="D5:I5"/>
    <mergeCell ref="L5:M5"/>
    <mergeCell ref="J5:K5"/>
  </mergeCells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3"/>
  <sheetViews>
    <sheetView view="pageBreakPreview" zoomScale="85" zoomScaleNormal="85" zoomScaleSheetLayoutView="8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8" sqref="D8"/>
    </sheetView>
  </sheetViews>
  <sheetFormatPr defaultRowHeight="14.25" x14ac:dyDescent="0.25"/>
  <cols>
    <col min="1" max="1" width="6.140625" style="1" customWidth="1"/>
    <col min="2" max="2" width="9.85546875" style="1" customWidth="1"/>
    <col min="3" max="3" width="48.140625" style="1" customWidth="1"/>
    <col min="4" max="9" width="21.7109375" style="1" customWidth="1"/>
    <col min="10" max="10" width="23" style="1" customWidth="1"/>
    <col min="11" max="11" width="22.7109375" style="1" customWidth="1"/>
    <col min="12" max="12" width="24" style="1" customWidth="1"/>
    <col min="13" max="13" width="19.5703125" style="1" bestFit="1" customWidth="1"/>
    <col min="14" max="14" width="14.7109375" style="1" customWidth="1"/>
    <col min="15" max="16384" width="9.140625" style="1"/>
  </cols>
  <sheetData>
    <row r="1" spans="1:13" ht="15" customHeight="1" x14ac:dyDescent="0.25">
      <c r="D1" s="2"/>
      <c r="E1" s="78" t="s">
        <v>184</v>
      </c>
      <c r="F1" s="78"/>
      <c r="G1" s="78"/>
      <c r="H1" s="78"/>
      <c r="I1" s="78"/>
      <c r="J1" s="19"/>
      <c r="K1" s="19"/>
      <c r="L1" s="2"/>
    </row>
    <row r="2" spans="1:13" ht="15" customHeight="1" x14ac:dyDescent="0.25">
      <c r="C2" s="3" t="e">
        <f>V</f>
        <v>#NAME?</v>
      </c>
      <c r="D2" s="3"/>
      <c r="E2" s="78"/>
      <c r="F2" s="78"/>
      <c r="G2" s="78"/>
      <c r="H2" s="78"/>
      <c r="I2" s="78"/>
      <c r="J2" s="19"/>
      <c r="K2" s="19"/>
      <c r="L2" s="3"/>
    </row>
    <row r="3" spans="1:13" ht="15.75" x14ac:dyDescent="0.25">
      <c r="C3" s="3" t="e">
        <f>vlookup</f>
        <v>#NAME?</v>
      </c>
      <c r="D3" s="17"/>
      <c r="E3" s="10"/>
      <c r="F3" s="10"/>
      <c r="G3" s="10"/>
      <c r="H3" s="10"/>
      <c r="J3"/>
      <c r="K3" s="10"/>
      <c r="L3" s="17"/>
      <c r="M3" s="17"/>
    </row>
    <row r="4" spans="1:13" ht="14.25" customHeight="1" x14ac:dyDescent="0.25">
      <c r="A4" s="68"/>
      <c r="B4" s="68"/>
      <c r="C4" s="68"/>
      <c r="D4" s="18"/>
      <c r="I4" s="18"/>
      <c r="L4" s="77" t="s">
        <v>171</v>
      </c>
      <c r="M4" s="77"/>
    </row>
    <row r="5" spans="1:13" ht="36.75" customHeight="1" x14ac:dyDescent="0.25">
      <c r="A5" s="69" t="s">
        <v>0</v>
      </c>
      <c r="B5" s="71" t="s">
        <v>99</v>
      </c>
      <c r="C5" s="71" t="s">
        <v>98</v>
      </c>
      <c r="D5" s="79" t="s">
        <v>106</v>
      </c>
      <c r="E5" s="79"/>
      <c r="F5" s="79"/>
      <c r="G5" s="79"/>
      <c r="H5" s="79"/>
      <c r="I5" s="79"/>
      <c r="J5" s="75" t="s">
        <v>116</v>
      </c>
      <c r="K5" s="76"/>
      <c r="L5" s="73" t="s">
        <v>107</v>
      </c>
      <c r="M5" s="74"/>
    </row>
    <row r="6" spans="1:13" s="9" customFormat="1" ht="36" customHeight="1" x14ac:dyDescent="0.25">
      <c r="A6" s="70"/>
      <c r="B6" s="72"/>
      <c r="C6" s="72"/>
      <c r="D6" s="21" t="s">
        <v>102</v>
      </c>
      <c r="E6" s="22" t="s">
        <v>100</v>
      </c>
      <c r="F6" s="22" t="s">
        <v>101</v>
      </c>
      <c r="G6" s="23" t="s">
        <v>103</v>
      </c>
      <c r="H6" s="22" t="s">
        <v>114</v>
      </c>
      <c r="I6" s="21" t="s">
        <v>104</v>
      </c>
      <c r="J6" s="24" t="s">
        <v>123</v>
      </c>
      <c r="K6" s="24" t="s">
        <v>122</v>
      </c>
      <c r="L6" s="25" t="s">
        <v>117</v>
      </c>
      <c r="M6" s="24" t="s">
        <v>105</v>
      </c>
    </row>
    <row r="7" spans="1:13" ht="14.25" customHeight="1" x14ac:dyDescent="0.25">
      <c r="A7" s="4">
        <v>1</v>
      </c>
      <c r="B7" s="26" t="s">
        <v>43</v>
      </c>
      <c r="C7" s="27" t="s">
        <v>161</v>
      </c>
      <c r="D7" s="6"/>
      <c r="E7" s="6"/>
      <c r="F7" s="6"/>
      <c r="G7" s="6"/>
      <c r="H7" s="6"/>
      <c r="I7" s="6"/>
      <c r="J7" s="6">
        <f>+VLOOKUP($B7,MNG!$B$7:$M$60,9,0)</f>
        <v>897891240.20000005</v>
      </c>
      <c r="K7" s="6">
        <f>+VLOOKUP($B7,MNG!$B$7:$M$60,10,0)</f>
        <v>-1059778824.16</v>
      </c>
      <c r="L7" s="6">
        <f>+VLOOKUP($B7,MNG!$B$7:$M$60,11,0)</f>
        <v>921716990.26999998</v>
      </c>
      <c r="M7" s="6">
        <f>+VLOOKUP($B7,MNG!$B$7:$M$60,12,0)</f>
        <v>12366477.57</v>
      </c>
    </row>
    <row r="8" spans="1:13" ht="14.25" customHeight="1" x14ac:dyDescent="0.25">
      <c r="A8" s="4">
        <f t="shared" ref="A8:A41" si="0">A7+1</f>
        <v>2</v>
      </c>
      <c r="B8" s="26" t="s">
        <v>54</v>
      </c>
      <c r="C8" s="27" t="s">
        <v>164</v>
      </c>
      <c r="D8" s="6"/>
      <c r="E8" s="6"/>
      <c r="F8" s="6"/>
      <c r="G8" s="6"/>
      <c r="H8" s="6"/>
      <c r="I8" s="6"/>
      <c r="J8" s="6">
        <f>+VLOOKUP($B8,MNG!$B$7:$M$60,9,0)</f>
        <v>0</v>
      </c>
      <c r="K8" s="6">
        <f>+VLOOKUP($B8,MNG!$B$7:$M$60,10,0)</f>
        <v>0</v>
      </c>
      <c r="L8" s="6">
        <f>+VLOOKUP($B8,MNG!$B$7:$M$60,11,0)</f>
        <v>0</v>
      </c>
      <c r="M8" s="6">
        <f>+VLOOKUP($B8,MNG!$B$7:$M$60,12,0)</f>
        <v>0</v>
      </c>
    </row>
    <row r="9" spans="1:13" ht="14.25" customHeight="1" x14ac:dyDescent="0.25">
      <c r="A9" s="4">
        <f t="shared" si="0"/>
        <v>3</v>
      </c>
      <c r="B9" s="26" t="s">
        <v>14</v>
      </c>
      <c r="C9" s="27" t="s">
        <v>128</v>
      </c>
      <c r="D9" s="6"/>
      <c r="E9" s="6"/>
      <c r="F9" s="6"/>
      <c r="G9" s="6"/>
      <c r="H9" s="6"/>
      <c r="I9" s="6"/>
      <c r="J9" s="6">
        <f>+VLOOKUP($B9,MNG!$B$7:$M$60,9,0)</f>
        <v>548236005.09000003</v>
      </c>
      <c r="K9" s="6">
        <f>+VLOOKUP($B9,MNG!$B$7:$M$60,10,0)</f>
        <v>499606400</v>
      </c>
      <c r="L9" s="6">
        <f>+VLOOKUP($B9,MNG!$B$7:$M$60,11,0)</f>
        <v>177469470.80000001</v>
      </c>
      <c r="M9" s="6">
        <f>+VLOOKUP($B9,MNG!$B$7:$M$60,12,0)</f>
        <v>11812506.57</v>
      </c>
    </row>
    <row r="10" spans="1:13" ht="14.25" customHeight="1" x14ac:dyDescent="0.25">
      <c r="A10" s="4">
        <f t="shared" si="0"/>
        <v>4</v>
      </c>
      <c r="B10" s="26" t="s">
        <v>28</v>
      </c>
      <c r="C10" s="27" t="s">
        <v>162</v>
      </c>
      <c r="D10" s="6"/>
      <c r="E10" s="6"/>
      <c r="F10" s="6"/>
      <c r="G10" s="6"/>
      <c r="H10" s="6"/>
      <c r="I10" s="6"/>
      <c r="J10" s="6">
        <f>+VLOOKUP($B10,MNG!$B$7:$M$60,9,0)</f>
        <v>118509858.11</v>
      </c>
      <c r="K10" s="6">
        <f>+VLOOKUP($B10,MNG!$B$7:$M$60,10,0)</f>
        <v>54526573.399999999</v>
      </c>
      <c r="L10" s="6">
        <f>+VLOOKUP($B10,MNG!$B$7:$M$60,11,0)</f>
        <v>59384169.909999996</v>
      </c>
      <c r="M10" s="6">
        <f>+VLOOKUP($B10,MNG!$B$7:$M$60,12,0)</f>
        <v>30851155.030000001</v>
      </c>
    </row>
    <row r="11" spans="1:13" ht="14.25" customHeight="1" x14ac:dyDescent="0.25">
      <c r="A11" s="4">
        <f t="shared" si="0"/>
        <v>5</v>
      </c>
      <c r="B11" s="26" t="s">
        <v>63</v>
      </c>
      <c r="C11" s="27" t="s">
        <v>134</v>
      </c>
      <c r="D11" s="6"/>
      <c r="E11" s="6"/>
      <c r="F11" s="6"/>
      <c r="G11" s="6"/>
      <c r="H11" s="6"/>
      <c r="I11" s="6"/>
      <c r="J11" s="6">
        <f>+VLOOKUP($B11,MNG!$B$7:$M$60,9,0)</f>
        <v>48411763.219999999</v>
      </c>
      <c r="K11" s="6">
        <f>+VLOOKUP($B11,MNG!$B$7:$M$60,10,0)</f>
        <v>18861751.859999999</v>
      </c>
      <c r="L11" s="6">
        <f>+VLOOKUP($B11,MNG!$B$7:$M$60,11,0)</f>
        <v>48411763.219999999</v>
      </c>
      <c r="M11" s="6">
        <f>+VLOOKUP($B11,MNG!$B$7:$M$60,12,0)</f>
        <v>16542906.970000001</v>
      </c>
    </row>
    <row r="12" spans="1:13" ht="14.25" customHeight="1" x14ac:dyDescent="0.25">
      <c r="A12" s="4">
        <f t="shared" si="0"/>
        <v>6</v>
      </c>
      <c r="B12" s="26" t="s">
        <v>12</v>
      </c>
      <c r="C12" s="27" t="s">
        <v>127</v>
      </c>
      <c r="D12" s="6"/>
      <c r="E12" s="6"/>
      <c r="F12" s="6"/>
      <c r="G12" s="6"/>
      <c r="H12" s="6"/>
      <c r="I12" s="6"/>
      <c r="J12" s="6">
        <f>+VLOOKUP($B12,MNG!$B$7:$M$60,9,0)</f>
        <v>2965442536.8499999</v>
      </c>
      <c r="K12" s="6">
        <f>+VLOOKUP($B12,MNG!$B$7:$M$60,10,0)</f>
        <v>4922961757.1899996</v>
      </c>
      <c r="L12" s="6">
        <f>+VLOOKUP($B12,MNG!$B$7:$M$60,11,0)</f>
        <v>3775125000</v>
      </c>
      <c r="M12" s="6">
        <f>+VLOOKUP($B12,MNG!$B$7:$M$60,12,0)</f>
        <v>2161849464.71</v>
      </c>
    </row>
    <row r="13" spans="1:13" ht="14.25" customHeight="1" x14ac:dyDescent="0.25">
      <c r="A13" s="4">
        <f t="shared" si="0"/>
        <v>7</v>
      </c>
      <c r="B13" s="26" t="s">
        <v>79</v>
      </c>
      <c r="C13" s="27" t="s">
        <v>140</v>
      </c>
      <c r="D13" s="6"/>
      <c r="E13" s="6"/>
      <c r="F13" s="6"/>
      <c r="G13" s="6"/>
      <c r="H13" s="6"/>
      <c r="I13" s="6"/>
      <c r="J13" s="6">
        <f>+VLOOKUP($B13,MNG!$B$7:$M$60,9,0)</f>
        <v>11663887.539999999</v>
      </c>
      <c r="K13" s="6">
        <f>+VLOOKUP($B13,MNG!$B$7:$M$60,10,0)</f>
        <v>8840112.4000000004</v>
      </c>
      <c r="L13" s="6">
        <f>+VLOOKUP($B13,MNG!$B$7:$M$60,11,0)</f>
        <v>10864655.539999999</v>
      </c>
      <c r="M13" s="6">
        <f>+VLOOKUP($B13,MNG!$B$7:$M$60,12,0)</f>
        <v>-896041.02</v>
      </c>
    </row>
    <row r="14" spans="1:13" ht="14.25" customHeight="1" x14ac:dyDescent="0.25">
      <c r="A14" s="4">
        <f t="shared" si="0"/>
        <v>8</v>
      </c>
      <c r="B14" s="26" t="s">
        <v>89</v>
      </c>
      <c r="C14" s="27" t="s">
        <v>151</v>
      </c>
      <c r="D14" s="6"/>
      <c r="E14" s="6"/>
      <c r="F14" s="6"/>
      <c r="G14" s="6"/>
      <c r="H14" s="6"/>
      <c r="I14" s="6"/>
      <c r="J14" s="6">
        <f>+VLOOKUP($B14,MNG!$B$7:$M$60,9,0)</f>
        <v>9956887.5700000003</v>
      </c>
      <c r="K14" s="6">
        <f>+VLOOKUP($B14,MNG!$B$7:$M$60,10,0)</f>
        <v>14869649.960000001</v>
      </c>
      <c r="L14" s="6">
        <f>+VLOOKUP($B14,MNG!$B$7:$M$60,11,0)</f>
        <v>9956887.5700000003</v>
      </c>
      <c r="M14" s="6">
        <f>+VLOOKUP($B14,MNG!$B$7:$M$60,12,0)</f>
        <v>-5145737.07</v>
      </c>
    </row>
    <row r="15" spans="1:13" ht="14.25" customHeight="1" x14ac:dyDescent="0.25">
      <c r="A15" s="4">
        <f t="shared" si="0"/>
        <v>9</v>
      </c>
      <c r="B15" s="26" t="s">
        <v>55</v>
      </c>
      <c r="C15" s="27" t="s">
        <v>163</v>
      </c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ht="14.25" customHeight="1" x14ac:dyDescent="0.25">
      <c r="A16" s="4">
        <f t="shared" si="0"/>
        <v>10</v>
      </c>
      <c r="B16" s="26" t="s">
        <v>85</v>
      </c>
      <c r="C16" s="27" t="s">
        <v>150</v>
      </c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 ht="14.25" customHeight="1" x14ac:dyDescent="0.25">
      <c r="A17" s="4">
        <f t="shared" si="0"/>
        <v>11</v>
      </c>
      <c r="B17" s="26" t="s">
        <v>174</v>
      </c>
      <c r="C17" s="27" t="s">
        <v>180</v>
      </c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 ht="14.25" customHeight="1" x14ac:dyDescent="0.25">
      <c r="A18" s="4">
        <f t="shared" si="0"/>
        <v>12</v>
      </c>
      <c r="B18" s="26" t="s">
        <v>75</v>
      </c>
      <c r="C18" s="27" t="s">
        <v>152</v>
      </c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s="7" customFormat="1" ht="14.25" customHeight="1" x14ac:dyDescent="0.25">
      <c r="A19" s="4">
        <f t="shared" si="0"/>
        <v>13</v>
      </c>
      <c r="B19" s="26" t="s">
        <v>178</v>
      </c>
      <c r="C19" s="27" t="s">
        <v>181</v>
      </c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s="7" customFormat="1" ht="14.25" customHeight="1" x14ac:dyDescent="0.25">
      <c r="A20" s="4">
        <f t="shared" si="0"/>
        <v>14</v>
      </c>
      <c r="B20" s="26" t="s">
        <v>73</v>
      </c>
      <c r="C20" s="27" t="s">
        <v>138</v>
      </c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14.25" customHeight="1" x14ac:dyDescent="0.25">
      <c r="A21" s="4">
        <f t="shared" si="0"/>
        <v>15</v>
      </c>
      <c r="B21" s="26" t="s">
        <v>71</v>
      </c>
      <c r="C21" s="27" t="s">
        <v>146</v>
      </c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14.25" customHeight="1" x14ac:dyDescent="0.25">
      <c r="A22" s="4">
        <f t="shared" si="0"/>
        <v>16</v>
      </c>
      <c r="B22" s="26" t="s">
        <v>83</v>
      </c>
      <c r="C22" s="27" t="s">
        <v>143</v>
      </c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s="7" customFormat="1" ht="14.25" customHeight="1" x14ac:dyDescent="0.25">
      <c r="A23" s="4">
        <f t="shared" si="0"/>
        <v>17</v>
      </c>
      <c r="B23" s="26" t="s">
        <v>11</v>
      </c>
      <c r="C23" s="27" t="s">
        <v>129</v>
      </c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s="7" customFormat="1" ht="14.25" customHeight="1" x14ac:dyDescent="0.25">
      <c r="A24" s="4">
        <f t="shared" si="0"/>
        <v>18</v>
      </c>
      <c r="B24" s="26" t="s">
        <v>39</v>
      </c>
      <c r="C24" s="27" t="s">
        <v>141</v>
      </c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s="7" customFormat="1" ht="14.25" customHeight="1" x14ac:dyDescent="0.25">
      <c r="A25" s="4">
        <f t="shared" si="0"/>
        <v>19</v>
      </c>
      <c r="B25" s="26" t="s">
        <v>87</v>
      </c>
      <c r="C25" s="27" t="s">
        <v>155</v>
      </c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s="7" customFormat="1" ht="14.25" customHeight="1" x14ac:dyDescent="0.25">
      <c r="A26" s="4">
        <f t="shared" si="0"/>
        <v>20</v>
      </c>
      <c r="B26" s="26" t="s">
        <v>77</v>
      </c>
      <c r="C26" s="27" t="s">
        <v>144</v>
      </c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s="7" customFormat="1" ht="14.25" customHeight="1" x14ac:dyDescent="0.25">
      <c r="A27" s="4">
        <f>A59+1</f>
        <v>39</v>
      </c>
      <c r="B27" s="26" t="s">
        <v>51</v>
      </c>
      <c r="C27" s="27" t="s">
        <v>51</v>
      </c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ht="14.25" customHeight="1" x14ac:dyDescent="0.25">
      <c r="A28" s="4">
        <f t="shared" si="0"/>
        <v>40</v>
      </c>
      <c r="B28" s="26" t="s">
        <v>41</v>
      </c>
      <c r="C28" s="27" t="s">
        <v>136</v>
      </c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ht="14.25" customHeight="1" x14ac:dyDescent="0.25">
      <c r="A29" s="4">
        <f t="shared" si="0"/>
        <v>41</v>
      </c>
      <c r="B29" s="26" t="s">
        <v>91</v>
      </c>
      <c r="C29" s="27" t="s">
        <v>158</v>
      </c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ht="14.25" customHeight="1" x14ac:dyDescent="0.25">
      <c r="A30" s="4">
        <f t="shared" si="0"/>
        <v>42</v>
      </c>
      <c r="B30" s="26" t="s">
        <v>37</v>
      </c>
      <c r="C30" s="27" t="s">
        <v>149</v>
      </c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s="7" customFormat="1" ht="14.25" customHeight="1" x14ac:dyDescent="0.25">
      <c r="A31" s="4">
        <f t="shared" si="0"/>
        <v>43</v>
      </c>
      <c r="B31" s="26" t="s">
        <v>177</v>
      </c>
      <c r="C31" s="27" t="s">
        <v>182</v>
      </c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 s="7" customFormat="1" ht="14.25" customHeight="1" x14ac:dyDescent="0.25">
      <c r="A32" s="4">
        <f t="shared" si="0"/>
        <v>44</v>
      </c>
      <c r="B32" s="26" t="s">
        <v>33</v>
      </c>
      <c r="C32" s="27" t="s">
        <v>148</v>
      </c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ht="14.25" customHeight="1" x14ac:dyDescent="0.25">
      <c r="A33" s="4">
        <f t="shared" si="0"/>
        <v>45</v>
      </c>
      <c r="B33" s="26" t="s">
        <v>61</v>
      </c>
      <c r="C33" s="27" t="s">
        <v>61</v>
      </c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4.25" customHeight="1" x14ac:dyDescent="0.25">
      <c r="A34" s="4">
        <f t="shared" si="0"/>
        <v>46</v>
      </c>
      <c r="B34" s="26" t="s">
        <v>81</v>
      </c>
      <c r="C34" s="27" t="s">
        <v>154</v>
      </c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ht="14.25" customHeight="1" x14ac:dyDescent="0.25">
      <c r="A35" s="4">
        <f t="shared" si="0"/>
        <v>47</v>
      </c>
      <c r="B35" s="26" t="s">
        <v>49</v>
      </c>
      <c r="C35" s="27" t="s">
        <v>145</v>
      </c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s="7" customFormat="1" ht="14.25" customHeight="1" x14ac:dyDescent="0.25">
      <c r="A36" s="4">
        <f t="shared" si="0"/>
        <v>48</v>
      </c>
      <c r="B36" s="4" t="s">
        <v>166</v>
      </c>
      <c r="C36" s="27" t="s">
        <v>169</v>
      </c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s="7" customFormat="1" ht="14.25" customHeight="1" x14ac:dyDescent="0.25">
      <c r="A37" s="4">
        <f t="shared" si="0"/>
        <v>49</v>
      </c>
      <c r="B37" s="26" t="s">
        <v>52</v>
      </c>
      <c r="C37" s="27" t="s">
        <v>126</v>
      </c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 ht="14.25" customHeight="1" x14ac:dyDescent="0.25">
      <c r="A38" s="4">
        <f t="shared" si="0"/>
        <v>50</v>
      </c>
      <c r="B38" s="26" t="s">
        <v>16</v>
      </c>
      <c r="C38" s="27" t="s">
        <v>132</v>
      </c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ht="14.25" customHeight="1" x14ac:dyDescent="0.25">
      <c r="A39" s="4">
        <f t="shared" si="0"/>
        <v>51</v>
      </c>
      <c r="B39" s="26" t="s">
        <v>24</v>
      </c>
      <c r="C39" s="27" t="s">
        <v>131</v>
      </c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3" ht="14.25" customHeight="1" x14ac:dyDescent="0.25">
      <c r="A40" s="4">
        <f t="shared" si="0"/>
        <v>52</v>
      </c>
      <c r="B40" s="26" t="s">
        <v>18</v>
      </c>
      <c r="C40" s="27" t="s">
        <v>147</v>
      </c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 ht="14.25" customHeight="1" x14ac:dyDescent="0.25">
      <c r="A41" s="4">
        <f t="shared" si="0"/>
        <v>53</v>
      </c>
      <c r="B41" s="26" t="s">
        <v>8</v>
      </c>
      <c r="C41" s="27" t="s">
        <v>130</v>
      </c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3" s="7" customFormat="1" ht="14.25" customHeight="1" x14ac:dyDescent="0.25">
      <c r="A42" s="4">
        <f>A26+1</f>
        <v>21</v>
      </c>
      <c r="B42" s="26" t="s">
        <v>45</v>
      </c>
      <c r="C42" s="27" t="s">
        <v>137</v>
      </c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 s="7" customFormat="1" ht="14.25" customHeight="1" x14ac:dyDescent="0.25">
      <c r="A43" s="4">
        <f t="shared" ref="A43:A60" si="1">A42+1</f>
        <v>22</v>
      </c>
      <c r="B43" s="26" t="s">
        <v>35</v>
      </c>
      <c r="C43" s="27" t="s">
        <v>142</v>
      </c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1:13" s="7" customFormat="1" ht="14.25" customHeight="1" x14ac:dyDescent="0.25">
      <c r="A44" s="4">
        <f t="shared" si="1"/>
        <v>23</v>
      </c>
      <c r="B44" s="26" t="s">
        <v>69</v>
      </c>
      <c r="C44" s="27" t="s">
        <v>156</v>
      </c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1:13" s="7" customFormat="1" ht="14.25" customHeight="1" x14ac:dyDescent="0.25">
      <c r="A45" s="4">
        <f t="shared" si="1"/>
        <v>24</v>
      </c>
      <c r="B45" s="26" t="s">
        <v>31</v>
      </c>
      <c r="C45" s="27" t="s">
        <v>125</v>
      </c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1:13" s="7" customFormat="1" ht="14.25" customHeight="1" x14ac:dyDescent="0.25">
      <c r="A46" s="4">
        <f t="shared" si="1"/>
        <v>25</v>
      </c>
      <c r="B46" s="26" t="s">
        <v>67</v>
      </c>
      <c r="C46" s="27" t="s">
        <v>133</v>
      </c>
      <c r="D46" s="6"/>
      <c r="E46" s="6"/>
      <c r="F46" s="6"/>
      <c r="G46" s="6"/>
      <c r="H46" s="6"/>
      <c r="I46" s="6"/>
      <c r="J46" s="6"/>
      <c r="K46" s="6"/>
      <c r="L46" s="6"/>
      <c r="M46" s="6"/>
    </row>
    <row r="47" spans="1:13" s="7" customFormat="1" ht="14.25" customHeight="1" x14ac:dyDescent="0.25">
      <c r="A47" s="4">
        <f t="shared" si="1"/>
        <v>26</v>
      </c>
      <c r="B47" s="26" t="s">
        <v>9</v>
      </c>
      <c r="C47" s="27" t="s">
        <v>124</v>
      </c>
      <c r="D47" s="6"/>
      <c r="E47" s="6"/>
      <c r="F47" s="6"/>
      <c r="G47" s="6"/>
      <c r="H47" s="6"/>
      <c r="I47" s="6"/>
      <c r="J47" s="6"/>
      <c r="K47" s="6"/>
      <c r="L47" s="6"/>
      <c r="M47" s="6"/>
    </row>
    <row r="48" spans="1:13" s="7" customFormat="1" ht="14.25" customHeight="1" x14ac:dyDescent="0.25">
      <c r="A48" s="4">
        <f t="shared" si="1"/>
        <v>27</v>
      </c>
      <c r="B48" s="26" t="s">
        <v>26</v>
      </c>
      <c r="C48" s="27" t="s">
        <v>26</v>
      </c>
      <c r="D48" s="6"/>
      <c r="E48" s="6"/>
      <c r="F48" s="6"/>
      <c r="G48" s="6"/>
      <c r="H48" s="6"/>
      <c r="I48" s="6"/>
      <c r="J48" s="6"/>
      <c r="K48" s="6"/>
      <c r="L48" s="6"/>
      <c r="M48" s="6"/>
    </row>
    <row r="49" spans="1:13" s="7" customFormat="1" ht="14.25" customHeight="1" x14ac:dyDescent="0.25">
      <c r="A49" s="4">
        <f t="shared" si="1"/>
        <v>28</v>
      </c>
      <c r="B49" s="26" t="s">
        <v>65</v>
      </c>
      <c r="C49" s="27" t="s">
        <v>65</v>
      </c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1:13" ht="14.25" customHeight="1" x14ac:dyDescent="0.25">
      <c r="A50" s="4">
        <f t="shared" si="1"/>
        <v>29</v>
      </c>
      <c r="B50" s="26" t="s">
        <v>47</v>
      </c>
      <c r="C50" s="27" t="s">
        <v>153</v>
      </c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1:13" ht="14.25" customHeight="1" x14ac:dyDescent="0.25">
      <c r="A51" s="4">
        <f t="shared" si="1"/>
        <v>30</v>
      </c>
      <c r="B51" s="26" t="s">
        <v>22</v>
      </c>
      <c r="C51" s="27" t="s">
        <v>139</v>
      </c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3" s="7" customFormat="1" ht="14.25" customHeight="1" x14ac:dyDescent="0.25">
      <c r="A52" s="4">
        <f t="shared" si="1"/>
        <v>31</v>
      </c>
      <c r="B52" s="26" t="s">
        <v>95</v>
      </c>
      <c r="C52" s="27" t="s">
        <v>95</v>
      </c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1:13" s="7" customFormat="1" ht="14.25" customHeight="1" x14ac:dyDescent="0.25">
      <c r="A53" s="4">
        <f t="shared" si="1"/>
        <v>32</v>
      </c>
      <c r="B53" s="26" t="s">
        <v>59</v>
      </c>
      <c r="C53" s="27" t="s">
        <v>159</v>
      </c>
      <c r="D53" s="6"/>
      <c r="E53" s="6"/>
      <c r="F53" s="6"/>
      <c r="G53" s="6"/>
      <c r="H53" s="6"/>
      <c r="I53" s="6"/>
      <c r="J53" s="6"/>
      <c r="K53" s="6"/>
      <c r="L53" s="6"/>
      <c r="M53" s="6"/>
    </row>
    <row r="54" spans="1:13" ht="14.25" customHeight="1" x14ac:dyDescent="0.25">
      <c r="A54" s="4">
        <f t="shared" si="1"/>
        <v>33</v>
      </c>
      <c r="B54" s="26" t="s">
        <v>165</v>
      </c>
      <c r="C54" s="27" t="s">
        <v>170</v>
      </c>
      <c r="D54" s="6"/>
      <c r="E54" s="6"/>
      <c r="F54" s="6"/>
      <c r="G54" s="6"/>
      <c r="H54" s="6"/>
      <c r="I54" s="6"/>
      <c r="J54" s="6"/>
      <c r="K54" s="6"/>
      <c r="L54" s="6"/>
      <c r="M54" s="6"/>
    </row>
    <row r="55" spans="1:13" ht="14.25" customHeight="1" x14ac:dyDescent="0.25">
      <c r="A55" s="4">
        <f t="shared" si="1"/>
        <v>34</v>
      </c>
      <c r="B55" s="4" t="s">
        <v>118</v>
      </c>
      <c r="C55" s="5" t="s">
        <v>121</v>
      </c>
      <c r="D55" s="6"/>
      <c r="E55" s="6"/>
      <c r="F55" s="6"/>
      <c r="G55" s="6"/>
      <c r="H55" s="6"/>
      <c r="I55" s="6"/>
      <c r="J55" s="6"/>
      <c r="K55" s="6"/>
      <c r="L55" s="6"/>
      <c r="M55" s="6"/>
    </row>
    <row r="56" spans="1:13" ht="14.25" customHeight="1" x14ac:dyDescent="0.25">
      <c r="A56" s="4">
        <f t="shared" si="1"/>
        <v>35</v>
      </c>
      <c r="B56" s="26" t="s">
        <v>30</v>
      </c>
      <c r="C56" s="27" t="s">
        <v>160</v>
      </c>
      <c r="D56" s="6"/>
      <c r="E56" s="6"/>
      <c r="F56" s="6"/>
      <c r="G56" s="6"/>
      <c r="H56" s="6"/>
      <c r="I56" s="6"/>
      <c r="J56" s="6"/>
      <c r="K56" s="6"/>
      <c r="L56" s="6"/>
      <c r="M56" s="6"/>
    </row>
    <row r="57" spans="1:13" s="7" customFormat="1" ht="14.25" customHeight="1" x14ac:dyDescent="0.25">
      <c r="A57" s="4">
        <f t="shared" si="1"/>
        <v>36</v>
      </c>
      <c r="B57" s="26" t="s">
        <v>93</v>
      </c>
      <c r="C57" s="27" t="s">
        <v>93</v>
      </c>
      <c r="D57" s="6"/>
      <c r="E57" s="6"/>
      <c r="F57" s="6"/>
      <c r="G57" s="6"/>
      <c r="H57" s="6"/>
      <c r="I57" s="6"/>
      <c r="J57" s="6"/>
      <c r="K57" s="6"/>
      <c r="L57" s="6"/>
      <c r="M57" s="6"/>
    </row>
    <row r="58" spans="1:13" ht="14.25" customHeight="1" x14ac:dyDescent="0.25">
      <c r="A58" s="4">
        <f t="shared" si="1"/>
        <v>37</v>
      </c>
      <c r="B58" s="26" t="s">
        <v>57</v>
      </c>
      <c r="C58" s="27" t="s">
        <v>157</v>
      </c>
      <c r="D58" s="6"/>
      <c r="E58" s="6"/>
      <c r="F58" s="6"/>
      <c r="G58" s="6"/>
      <c r="H58" s="6"/>
      <c r="I58" s="6"/>
      <c r="J58" s="6"/>
      <c r="K58" s="6"/>
      <c r="L58" s="6"/>
      <c r="M58" s="6"/>
    </row>
    <row r="59" spans="1:13" ht="14.25" customHeight="1" x14ac:dyDescent="0.25">
      <c r="A59" s="4">
        <f t="shared" si="1"/>
        <v>38</v>
      </c>
      <c r="B59" s="26" t="s">
        <v>20</v>
      </c>
      <c r="C59" s="27" t="s">
        <v>135</v>
      </c>
      <c r="D59" s="6"/>
      <c r="E59" s="6"/>
      <c r="F59" s="6"/>
      <c r="G59" s="6"/>
      <c r="H59" s="6"/>
      <c r="I59" s="6"/>
      <c r="J59" s="6"/>
      <c r="K59" s="6"/>
      <c r="L59" s="6"/>
      <c r="M59" s="6"/>
    </row>
    <row r="60" spans="1:13" ht="14.25" customHeight="1" x14ac:dyDescent="0.25">
      <c r="A60" s="4">
        <f t="shared" si="1"/>
        <v>39</v>
      </c>
      <c r="B60" s="4" t="s">
        <v>191</v>
      </c>
      <c r="C60" s="58" t="s">
        <v>197</v>
      </c>
      <c r="D60" s="8" t="s">
        <v>199</v>
      </c>
      <c r="E60" s="8"/>
      <c r="F60" s="8"/>
      <c r="G60" s="8"/>
      <c r="H60" s="8"/>
      <c r="I60" s="8"/>
      <c r="J60" s="8"/>
      <c r="K60" s="8"/>
      <c r="L60" s="8"/>
      <c r="M60" s="8"/>
    </row>
    <row r="62" spans="1:13" ht="14.25" customHeight="1" x14ac:dyDescent="0.25">
      <c r="B62" s="20" t="s">
        <v>109</v>
      </c>
      <c r="C62" s="20" t="s">
        <v>108</v>
      </c>
      <c r="K62" s="1" t="s">
        <v>183</v>
      </c>
    </row>
    <row r="64" spans="1:13" x14ac:dyDescent="0.25">
      <c r="D64" s="11"/>
      <c r="E64" s="11"/>
      <c r="G64" s="11"/>
      <c r="I64" s="11"/>
      <c r="L64" s="11"/>
    </row>
    <row r="65" spans="3:12" x14ac:dyDescent="0.25">
      <c r="D65" s="11"/>
      <c r="E65" s="11"/>
      <c r="F65" s="11"/>
      <c r="G65" s="11"/>
      <c r="H65" s="11"/>
      <c r="I65" s="11"/>
      <c r="J65" s="11"/>
      <c r="K65" s="11"/>
    </row>
    <row r="66" spans="3:12" x14ac:dyDescent="0.25">
      <c r="D66" s="11"/>
      <c r="E66" s="11"/>
      <c r="F66" s="11"/>
      <c r="G66" s="11"/>
      <c r="H66" s="11"/>
      <c r="I66" s="11"/>
      <c r="J66" s="11"/>
      <c r="K66" s="11"/>
    </row>
    <row r="68" spans="3:12" x14ac:dyDescent="0.25">
      <c r="L68" s="11"/>
    </row>
    <row r="69" spans="3:12" x14ac:dyDescent="0.25">
      <c r="L69" s="11"/>
    </row>
    <row r="70" spans="3:12" x14ac:dyDescent="0.2">
      <c r="C70" s="16"/>
      <c r="E70" s="9"/>
      <c r="F70" s="9"/>
      <c r="G70" s="9"/>
      <c r="H70" s="9"/>
      <c r="J70" s="14"/>
      <c r="K70" s="14"/>
    </row>
    <row r="71" spans="3:12" x14ac:dyDescent="0.25">
      <c r="C71" s="9"/>
      <c r="E71" s="9"/>
      <c r="F71" s="9"/>
      <c r="G71" s="9"/>
      <c r="H71" s="12"/>
      <c r="J71" s="15"/>
      <c r="K71" s="13"/>
    </row>
    <row r="72" spans="3:12" x14ac:dyDescent="0.25">
      <c r="C72" s="9"/>
      <c r="E72" s="9"/>
      <c r="F72" s="9"/>
      <c r="G72" s="9"/>
      <c r="H72" s="12"/>
      <c r="J72" s="15"/>
      <c r="K72" s="14"/>
    </row>
    <row r="73" spans="3:12" x14ac:dyDescent="0.25">
      <c r="J73" s="14"/>
      <c r="K73" s="14"/>
    </row>
  </sheetData>
  <sortState ref="B7:M60">
    <sortCondition descending="1" ref="M7:M60"/>
  </sortState>
  <mergeCells count="9">
    <mergeCell ref="E1:I2"/>
    <mergeCell ref="D5:I5"/>
    <mergeCell ref="A4:C4"/>
    <mergeCell ref="A5:A6"/>
    <mergeCell ref="B5:B6"/>
    <mergeCell ref="C5:C6"/>
    <mergeCell ref="L5:M5"/>
    <mergeCell ref="J5:K5"/>
    <mergeCell ref="L4:M4"/>
  </mergeCells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MNG</vt:lpstr>
      <vt:lpstr>ENG</vt:lpstr>
      <vt:lpstr>MNG!Print_Area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Ulziibat</dc:creator>
  <cp:lastModifiedBy>Ариунсанаа . С</cp:lastModifiedBy>
  <cp:lastPrinted>2019-10-23T08:53:38Z</cp:lastPrinted>
  <dcterms:created xsi:type="dcterms:W3CDTF">2017-04-06T23:52:35Z</dcterms:created>
  <dcterms:modified xsi:type="dcterms:W3CDTF">2022-06-30T11:35:35Z</dcterms:modified>
</cp:coreProperties>
</file>