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75" windowWidth="19320" windowHeight="7770"/>
  </bookViews>
  <sheets>
    <sheet name="Баланс2017-(2)" sheetId="32" r:id="rId1"/>
    <sheet name="Өмч 2017(2)" sheetId="33" r:id="rId2"/>
  </sheets>
  <definedNames>
    <definedName name="_xlnm.Print_Area" localSheetId="0">'Баланс2017-(2)'!$A$296:$D$354</definedName>
    <definedName name="_xlnm.Print_Area" localSheetId="1">'Өмч 2017(2)'!$A$1:$J$27</definedName>
  </definedNames>
  <calcPr calcId="124519"/>
</workbook>
</file>

<file path=xl/calcChain.xml><?xml version="1.0" encoding="utf-8"?>
<calcChain xmlns="http://schemas.openxmlformats.org/spreadsheetml/2006/main">
  <c r="D315" i="32"/>
  <c r="D311"/>
  <c r="D312"/>
  <c r="D302"/>
  <c r="C301"/>
  <c r="C318" s="1"/>
  <c r="C308"/>
  <c r="D126"/>
  <c r="D124"/>
  <c r="D133"/>
  <c r="D122"/>
  <c r="F22" i="33"/>
  <c r="J21"/>
  <c r="J20"/>
  <c r="J19"/>
  <c r="J18"/>
  <c r="J16"/>
  <c r="J15"/>
  <c r="J13"/>
  <c r="J12"/>
  <c r="J11"/>
  <c r="J10"/>
  <c r="J9"/>
  <c r="I8"/>
  <c r="I14" s="1"/>
  <c r="J7"/>
  <c r="J6"/>
  <c r="D348" i="32"/>
  <c r="D341"/>
  <c r="D336"/>
  <c r="D328"/>
  <c r="D320"/>
  <c r="D308"/>
  <c r="D301"/>
  <c r="C261"/>
  <c r="C263" s="1"/>
  <c r="C265" s="1"/>
  <c r="D246"/>
  <c r="D261" s="1"/>
  <c r="D263" s="1"/>
  <c r="D265" s="1"/>
  <c r="D186" s="1"/>
  <c r="C187"/>
  <c r="D183"/>
  <c r="D175"/>
  <c r="C175"/>
  <c r="C158"/>
  <c r="D147"/>
  <c r="D158" s="1"/>
  <c r="C141"/>
  <c r="D141"/>
  <c r="C131"/>
  <c r="D349"/>
  <c r="D334" l="1"/>
  <c r="D346"/>
  <c r="J8" i="33"/>
  <c r="D318" i="32"/>
  <c r="D347" s="1"/>
  <c r="D350" s="1"/>
  <c r="D176"/>
  <c r="C176"/>
  <c r="C188"/>
  <c r="C189" s="1"/>
  <c r="C142"/>
  <c r="J14" i="33"/>
  <c r="D187" i="32"/>
  <c r="D188" s="1"/>
  <c r="D131"/>
  <c r="D142" s="1"/>
  <c r="D189" l="1"/>
  <c r="J17" i="33" l="1"/>
  <c r="I22"/>
  <c r="J22" s="1"/>
</calcChain>
</file>

<file path=xl/sharedStrings.xml><?xml version="1.0" encoding="utf-8"?>
<sst xmlns="http://schemas.openxmlformats.org/spreadsheetml/2006/main" count="304" uniqueCount="254">
  <si>
    <t xml:space="preserve">Сангийн сайдын 2012 оны </t>
  </si>
  <si>
    <t>..... дугаар тушаалын</t>
  </si>
  <si>
    <t>2 дугаар хавсралт</t>
  </si>
  <si>
    <t>Шуудангийн хаяг : __________________________________________________________</t>
  </si>
  <si>
    <t xml:space="preserve">            </t>
  </si>
  <si>
    <t>Төрийн . . . . . хувь</t>
  </si>
  <si>
    <t>хувийн . . . . . . хувь.</t>
  </si>
  <si>
    <t>САНХҮҮГИЙН ТАЙЛАН</t>
  </si>
  <si>
    <t>Сар, өдөр</t>
  </si>
  <si>
    <t>Гарын үсэг</t>
  </si>
  <si>
    <t>бодит байдлын тухай мэдэгдэл</t>
  </si>
  <si>
    <r>
      <t>1.</t>
    </r>
    <r>
      <rPr>
        <sz val="7"/>
        <color theme="1"/>
        <rFont val="Times New Roman"/>
        <family val="1"/>
        <charset val="204"/>
      </rPr>
      <t xml:space="preserve">            </t>
    </r>
    <r>
      <rPr>
        <sz val="12"/>
        <color theme="1"/>
        <rFont val="Times New Roman"/>
        <family val="1"/>
        <charset val="204"/>
      </rPr>
      <t>Бүх ажил гүйлгээ бодитоор гарсан бөгөөд холбогдох анхан шатны баримтыг үндэслэн нягтлан бодох бүртгэл, санхүүгийн тайланд үнэн зөв тусгасан</t>
    </r>
  </si>
  <si>
    <r>
      <t>2.</t>
    </r>
    <r>
      <rPr>
        <sz val="7"/>
        <color theme="1"/>
        <rFont val="Times New Roman"/>
        <family val="1"/>
        <charset val="204"/>
      </rPr>
      <t xml:space="preserve">            </t>
    </r>
    <r>
      <rPr>
        <sz val="12"/>
        <color theme="1"/>
        <rFont val="Times New Roman"/>
        <family val="1"/>
        <charset val="204"/>
      </rPr>
      <t>Санхүүгийн тайланд тусгагдсан бүх тооцоолол үнэн зөв хийгдсэн</t>
    </r>
  </si>
  <si>
    <r>
      <t>3.</t>
    </r>
    <r>
      <rPr>
        <sz val="7"/>
        <color theme="1"/>
        <rFont val="Times New Roman"/>
        <family val="1"/>
        <charset val="204"/>
      </rPr>
      <t xml:space="preserve">            </t>
    </r>
    <r>
      <rPr>
        <sz val="12"/>
        <color theme="1"/>
        <rFont val="Times New Roman"/>
        <family val="1"/>
        <charset val="204"/>
      </rPr>
      <t>Аж ахуйн нэгжийн үйл ажиллагааны эдийн засаг, санхүүгийн бүхий л үйл явцыг иж бүрэн хамарсан</t>
    </r>
  </si>
  <si>
    <r>
      <t>4.</t>
    </r>
    <r>
      <rPr>
        <sz val="7"/>
        <color theme="1"/>
        <rFont val="Times New Roman"/>
        <family val="1"/>
        <charset val="204"/>
      </rPr>
      <t xml:space="preserve">            </t>
    </r>
    <r>
      <rPr>
        <sz val="12"/>
        <color theme="1"/>
        <rFont val="Times New Roman"/>
        <family val="1"/>
        <charset val="204"/>
      </rPr>
      <t>Тайлант үеийн үр дүнд өмнөх оны ажил гүйлгээнээс шилжин тусгагдаагүй, мөн тайлант оны ажил гүйлгээнээс орхигдсон зүйл байхгүй</t>
    </r>
  </si>
  <si>
    <r>
      <t>5.</t>
    </r>
    <r>
      <rPr>
        <sz val="7"/>
        <color theme="1"/>
        <rFont val="Times New Roman"/>
        <family val="1"/>
        <charset val="204"/>
      </rPr>
      <t xml:space="preserve">            </t>
    </r>
    <r>
      <rPr>
        <sz val="12"/>
        <color theme="1"/>
        <rFont val="Times New Roman"/>
        <family val="1"/>
        <charset val="204"/>
      </rPr>
      <t>Бүх хөрөнгө, авлага, өр төлбөр, орлого, зардлыг холбогдох Санхүүгийн тайлагналын олон улсын стандартын дагуу үнэн зөв тусгасан</t>
    </r>
  </si>
  <si>
    <r>
      <t>6.</t>
    </r>
    <r>
      <rPr>
        <sz val="7"/>
        <color theme="1"/>
        <rFont val="Times New Roman"/>
        <family val="1"/>
        <charset val="204"/>
      </rPr>
      <t xml:space="preserve">            </t>
    </r>
    <r>
      <rPr>
        <sz val="12"/>
        <color theme="1"/>
        <rFont val="Times New Roman"/>
        <family val="1"/>
        <charset val="204"/>
      </rPr>
      <t>Энэ тайланд тусгагдсан бүхий л зүйл манай байгууллагын албан ёсны өмчлөлд байдаг бөгөөд орхигдсон зүйл үгүй болно.</t>
    </r>
  </si>
  <si>
    <t>Үзүүлэлт</t>
  </si>
  <si>
    <t>Биологийн хөрөнгө</t>
  </si>
  <si>
    <t>№</t>
  </si>
  <si>
    <t>Нийт дүн</t>
  </si>
  <si>
    <t>1.2.1</t>
  </si>
  <si>
    <t>1.2.2</t>
  </si>
  <si>
    <t>Хянаж хүлээн авсан байгууллагын нэр</t>
  </si>
  <si>
    <t xml:space="preserve">Дансны авлага </t>
  </si>
  <si>
    <t xml:space="preserve">                                 </t>
  </si>
  <si>
    <t>САНХҮҮГИЙН БАЙДЛЫН ТАЙЛАН</t>
  </si>
  <si>
    <t xml:space="preserve">                </t>
  </si>
  <si>
    <t>( Аж ахуйн нэгжийн нэр )</t>
  </si>
  <si>
    <t xml:space="preserve">                                                                                                                                                               /төгрөгөөр/</t>
  </si>
  <si>
    <t>Мөрийн дугаар</t>
  </si>
  <si>
    <t>ХӨРӨНГӨ</t>
  </si>
  <si>
    <t>Эргэлтийн хөрөнгө</t>
  </si>
  <si>
    <t>1.1.1</t>
  </si>
  <si>
    <t>Мөнгө,түүнтэй адилтгах хөрөнгө</t>
  </si>
  <si>
    <t>1.1.2</t>
  </si>
  <si>
    <t>1.1.3</t>
  </si>
  <si>
    <t>Татвар, НДШ – ийн авлага</t>
  </si>
  <si>
    <t>1.1.4</t>
  </si>
  <si>
    <t>Бусад авлага</t>
  </si>
  <si>
    <t>1.1.5</t>
  </si>
  <si>
    <t>1.1.6</t>
  </si>
  <si>
    <t>Бараа материал</t>
  </si>
  <si>
    <t>1.1.7</t>
  </si>
  <si>
    <t>1.1.8</t>
  </si>
  <si>
    <t>Бусад эргэлтийн хөрөнгө</t>
  </si>
  <si>
    <t>1.1.9</t>
  </si>
  <si>
    <t>Борлуулах зорилгоор эзэмшиж буй эргэлтийн бус хөрөнгө (борлуулах бүлэг хөрөнгө)</t>
  </si>
  <si>
    <t>1.1.11</t>
  </si>
  <si>
    <t>Эргэлтийн хөрөнгийн дүн</t>
  </si>
  <si>
    <t>Эргэлтийн бус хөрөнгө</t>
  </si>
  <si>
    <t>Үндсэн хөрөнгө</t>
  </si>
  <si>
    <t>Биет бус хөрөнгө</t>
  </si>
  <si>
    <t>1.2.3</t>
  </si>
  <si>
    <t>1.2.4</t>
  </si>
  <si>
    <t>Урт хугацаат  хөрөнгө оруулалт</t>
  </si>
  <si>
    <t>1.2.5</t>
  </si>
  <si>
    <t>Хайгуул ба үнэлгээний хөрөнгө</t>
  </si>
  <si>
    <t>1.2.6</t>
  </si>
  <si>
    <t>Хойшлогдсон татварын хөрөнгө</t>
  </si>
  <si>
    <t>1.2.7</t>
  </si>
  <si>
    <t>Хөрөнгө оруулалтын зориулалттай үл хөдлөх хөрөнгө</t>
  </si>
  <si>
    <t>1.2.8</t>
  </si>
  <si>
    <t>Бусад эргэлтийн бус хөрөнгө</t>
  </si>
  <si>
    <t>1.2.10</t>
  </si>
  <si>
    <t>Эргэлтийн бус хөрөнгийн дүн</t>
  </si>
  <si>
    <t>НИЙТ ХӨРӨНГИЙН ДҮН</t>
  </si>
  <si>
    <t>ӨР ТӨЛБӨР БА ЭЗДИЙН ӨМЧ</t>
  </si>
  <si>
    <t>Өр төлбөр</t>
  </si>
  <si>
    <t>2.1.1</t>
  </si>
  <si>
    <t>Богино хугацаат өр төлбөр</t>
  </si>
  <si>
    <t>2.1.1.1</t>
  </si>
  <si>
    <t>Дансны өглөг</t>
  </si>
  <si>
    <t>2.1.1.2</t>
  </si>
  <si>
    <t>Цалингийн  өглөг</t>
  </si>
  <si>
    <t>2.1.1.3</t>
  </si>
  <si>
    <t>2.1.1.4</t>
  </si>
  <si>
    <t>НДШ - ийн  өглөг</t>
  </si>
  <si>
    <t>2.1.1.5</t>
  </si>
  <si>
    <t>Богино хугацаат зээл</t>
  </si>
  <si>
    <t>2.1.1.6</t>
  </si>
  <si>
    <t>Хүүний  өглөг</t>
  </si>
  <si>
    <t>2.1.1.7</t>
  </si>
  <si>
    <t>Ногдол ашгийн  өглөг</t>
  </si>
  <si>
    <t>2.1.1.8</t>
  </si>
  <si>
    <t>Урьдчилж орсон орлого</t>
  </si>
  <si>
    <t>2.1.1.9</t>
  </si>
  <si>
    <t>2.1.1.10</t>
  </si>
  <si>
    <t>Бусад богино хугацаат өр төлбөр</t>
  </si>
  <si>
    <t>2.1.1.11</t>
  </si>
  <si>
    <t>Борлуулах зорилгоор эзэмшиж буй эргэлтийн бус хөрөнгө (борлуулах бүлэг хөрөнгө) - нд хамаарах өр төлбөр</t>
  </si>
  <si>
    <t>2.1.1.12</t>
  </si>
  <si>
    <t>2.1.1.13</t>
  </si>
  <si>
    <t>Богино хугацаат өр төлбөрийн дүн</t>
  </si>
  <si>
    <t>2.1.2</t>
  </si>
  <si>
    <t>Урт хугацаат өр төлбөр</t>
  </si>
  <si>
    <t>2.1.2.1</t>
  </si>
  <si>
    <t>2.1.2.2</t>
  </si>
  <si>
    <t>Нөөц /өр төлбөр/</t>
  </si>
  <si>
    <t>2.1.2.3</t>
  </si>
  <si>
    <t xml:space="preserve">Хойшлогдсон татварын өр </t>
  </si>
  <si>
    <t>2.1.2.4</t>
  </si>
  <si>
    <t>Бусад урт хугацаат өр төлбөр</t>
  </si>
  <si>
    <t>2.1.2.6</t>
  </si>
  <si>
    <t>Урт хугацаат өр төлбөрийн дүн</t>
  </si>
  <si>
    <t>Өр төлбөрийн нийт дүн</t>
  </si>
  <si>
    <t>2.3.1</t>
  </si>
  <si>
    <t>Өмч:                         -     төрийн</t>
  </si>
  <si>
    <t>2.3.2</t>
  </si>
  <si>
    <t>2.3.3</t>
  </si>
  <si>
    <t>2.3.4</t>
  </si>
  <si>
    <t>Халаасны хувьцаа</t>
  </si>
  <si>
    <t>2.3.5</t>
  </si>
  <si>
    <t>Нэмж төлөгдсөн капитал</t>
  </si>
  <si>
    <t>2.3.6</t>
  </si>
  <si>
    <t>Хөрөнгийн дахин үнэлгээний нэмэгдэл</t>
  </si>
  <si>
    <t>2.3.7</t>
  </si>
  <si>
    <t>Гадаад валютын хөрвүүлэлтийн нөөц</t>
  </si>
  <si>
    <t>2.3.8</t>
  </si>
  <si>
    <t>Эздийн өмчийн бусад хэсэг</t>
  </si>
  <si>
    <t>2.3.9</t>
  </si>
  <si>
    <t>Хуримтлагдсан ашиг</t>
  </si>
  <si>
    <t>2.3.11</t>
  </si>
  <si>
    <t>Эздийн өмчийн дүн</t>
  </si>
  <si>
    <t>ӨР ТӨЛБӨР БА ЭЗДИЙН ӨМЧИЙН ДҮН</t>
  </si>
  <si>
    <t xml:space="preserve">Ерөнхий нягтлан бодогч         </t>
  </si>
  <si>
    <t>Захирал</t>
  </si>
  <si>
    <t>ОРЛОГЫН ДЭЛГЭРЭНГҮЙ ТАЙЛАН</t>
  </si>
  <si>
    <t>Борлуулалтын орлого (цэвэр)</t>
  </si>
  <si>
    <t>Борлуулалтын өртөг</t>
  </si>
  <si>
    <t>Түрээсийн орлого</t>
  </si>
  <si>
    <t>Хүүний орлого</t>
  </si>
  <si>
    <t>Ногдол ашгийн орлого</t>
  </si>
  <si>
    <t>Эрхийн шимтгэлийн орлого</t>
  </si>
  <si>
    <t>Бусад орлого</t>
  </si>
  <si>
    <t>Борлуулалт, маркетингийн зардал</t>
  </si>
  <si>
    <t>Ерөнхий ба удирдлагын зардал</t>
  </si>
  <si>
    <t>Санхүүгийн зардал</t>
  </si>
  <si>
    <t>Бусад зардал</t>
  </si>
  <si>
    <t>Гадаад валютын ханшийн зөрүүний  олз (гарз)</t>
  </si>
  <si>
    <t>Үндсэн хөрөнгө данснаас хассаны олз (гарз)</t>
  </si>
  <si>
    <t>Биет бус хөрөнгө данснаас хассаны олз (гарз)</t>
  </si>
  <si>
    <t>Хөрөнгө оруулалт борлуулснаас үүссэн  олз (гарз)</t>
  </si>
  <si>
    <t>Бусад ашиг ( алдагдал)</t>
  </si>
  <si>
    <t>Орлогын татварын зардал</t>
  </si>
  <si>
    <t>Татварын дараах ашиг (алдагдал)</t>
  </si>
  <si>
    <t xml:space="preserve">Зогсоосон үйл ажиллагааны татварын дараах ашиг (алдагдал) </t>
  </si>
  <si>
    <t>Тайлант үеийн цэвэр ашиг ( алдагдал)</t>
  </si>
  <si>
    <t>Бусад дэлгэрэнгүй орлого</t>
  </si>
  <si>
    <t>Хөрөнгийн дахин үнэлгээний нэмэгдлийн зөрүү</t>
  </si>
  <si>
    <t>Гадаад валютын хөрвүүлэлтийн зөрүү</t>
  </si>
  <si>
    <t xml:space="preserve">Бусад  олз (гарз) </t>
  </si>
  <si>
    <t>Орлогын нийт дүн</t>
  </si>
  <si>
    <t>Нэгж хувьцаанд ногдох суурь ашиг (алдагдал)</t>
  </si>
  <si>
    <t xml:space="preserve">             </t>
  </si>
  <si>
    <t xml:space="preserve">                                                               </t>
  </si>
  <si>
    <t>МӨНГӨН ГҮЙЛГЭЭНИЙ ТАЙЛАН</t>
  </si>
  <si>
    <t xml:space="preserve">                   ҮЗҮҮЛЭЛТ</t>
  </si>
  <si>
    <t>Үндсэн үйл ажиллагааны мөнгөн гүйлгээ</t>
  </si>
  <si>
    <t>Мөнгөн орлогын дүн (+)</t>
  </si>
  <si>
    <t xml:space="preserve">                 Татаас, санхүүжилтийн орлого</t>
  </si>
  <si>
    <t xml:space="preserve">                 Бусад мөнгөн орлого</t>
  </si>
  <si>
    <t>Мөнгөн зарлагын дүн (-)</t>
  </si>
  <si>
    <t xml:space="preserve">      Ажиллагчдад төлсөн </t>
  </si>
  <si>
    <t xml:space="preserve">      Нийгмийн даатгалын байгууллагад төлсөн </t>
  </si>
  <si>
    <t xml:space="preserve">              Бараа материал худалдан авахад төлсөн</t>
  </si>
  <si>
    <t xml:space="preserve">      Ашиглалтын зардалд төлсөн </t>
  </si>
  <si>
    <t xml:space="preserve">      Түлш шатахуун, тээврийн хөлс, сэлбэг хэрэгсэлд төлсөн </t>
  </si>
  <si>
    <t xml:space="preserve">      Хүүний төлбөрт төлсөн </t>
  </si>
  <si>
    <t xml:space="preserve">      Татварын байгууллагад төлсөн </t>
  </si>
  <si>
    <t xml:space="preserve">      Даатгалын төлбөрт төлсөн </t>
  </si>
  <si>
    <t xml:space="preserve">      Бусад мөнгөн зарлага</t>
  </si>
  <si>
    <t>Үндсэн үйл ажиллагааны цэвэр мөнгөн гүйлгээний дүн</t>
  </si>
  <si>
    <t>Хөрөнгө оруулалтын үйл ажиллагааны мөнгөн гүйлгээ</t>
  </si>
  <si>
    <t xml:space="preserve">      Үндсэн хөрөнгө борлуулсны орлого</t>
  </si>
  <si>
    <t xml:space="preserve">      Биет бус хөрөнгө борлуулсны орлого</t>
  </si>
  <si>
    <t xml:space="preserve">  Хөрөнгө оруулалт борлуулсны орлого</t>
  </si>
  <si>
    <t xml:space="preserve">      Бусад урт хугацаат хөрөнгө борлуулсны орлого</t>
  </si>
  <si>
    <t xml:space="preserve">      Бусдад олгосон зээл, мөнгөн   урьдчилгааны буцаан төлөлт</t>
  </si>
  <si>
    <t xml:space="preserve">             Хүлээн авсан хүүний орлого</t>
  </si>
  <si>
    <t xml:space="preserve">             Хүлээн авсан ногдол ашиг</t>
  </si>
  <si>
    <t xml:space="preserve">     Үндсэн хөрөнгө олж эзэмшихэд төлсөн </t>
  </si>
  <si>
    <t xml:space="preserve">         Биет бус хөрөнгө олж эзэмшихэд төлсөн </t>
  </si>
  <si>
    <t xml:space="preserve">         Хөрөнгө оруулалт олж эзэмшихэд төлсөн </t>
  </si>
  <si>
    <t xml:space="preserve">         Бусад урт хугацаат хөрөнгө олж эзэмшихэд төлсөн      </t>
  </si>
  <si>
    <t>Хөрөнгө оруулалтын үйл ажиллагааны цэвэр мөнгөн гүйлгээний дүн</t>
  </si>
  <si>
    <t>Санхүүгийн үйл ажиллагааны мөнгөн гүйлгээ</t>
  </si>
  <si>
    <t xml:space="preserve">       Төрөл бүрийн хандив</t>
  </si>
  <si>
    <t xml:space="preserve">       Зээл, өрийн үнэт цаасны төлбөрт төлсөн мөнгө</t>
  </si>
  <si>
    <t xml:space="preserve">      Санхүүгийн түрээсийн өглөгт төлсөн  </t>
  </si>
  <si>
    <t xml:space="preserve">    Хувьцаа буцаан худалдаж авахад төлсөн</t>
  </si>
  <si>
    <t xml:space="preserve">      Төлсөн ногдол ашиг</t>
  </si>
  <si>
    <t>Санхүүгийн үйл ажиллагааны цэвэр мөнгөн гүйлгээний дүн</t>
  </si>
  <si>
    <t>Бүх цэвэр мөнгөн гүйлгээ</t>
  </si>
  <si>
    <t>Мөнгө, түүнтэй адилтгах хөрөнгийн эхний үлдэгдэл</t>
  </si>
  <si>
    <t>Мөнгө, түүнтэй адилтгах хөрөнгийн эцсийн үлдэгдэл</t>
  </si>
  <si>
    <t xml:space="preserve">                                        </t>
  </si>
  <si>
    <t xml:space="preserve">  ( Аж ахуйн нэгжийн нэр ) </t>
  </si>
  <si>
    <t xml:space="preserve"> Хувьцаа болон өмчийн бусад үнэт цаас гаргаснаас хүлээн авсан</t>
  </si>
  <si>
    <t>ӨМЧИЙН ӨӨРЧЛӨЛТИЙН ТАЙЛАН</t>
  </si>
  <si>
    <t>ҮЗҮҮЛЭЛТ</t>
  </si>
  <si>
    <t>Өмч</t>
  </si>
  <si>
    <t>Нягтлан бодох бүртгэлийн бодлогын өөрчлөлтийн нөлөө, алдааны залруулга</t>
  </si>
  <si>
    <t>Залруулсан  үлдэгдэл</t>
  </si>
  <si>
    <t>Тайлант үеийн цэвэр ашиг         (алдагдал)</t>
  </si>
  <si>
    <t>Өмчид гарсан өөрчлөлт</t>
  </si>
  <si>
    <t xml:space="preserve">Зарласан ногдол ашиг </t>
  </si>
  <si>
    <t>Дахин үнэлгээний нэмэгдлийн хэрэгжсэн дүн</t>
  </si>
  <si>
    <t>Тайлант үеийн цэвэр ашиг (алдагдал)</t>
  </si>
  <si>
    <t>/төгрөгөөр/</t>
  </si>
  <si>
    <t xml:space="preserve"> ( Аж ахуйн нэгжийн нэр )</t>
  </si>
  <si>
    <r>
      <t xml:space="preserve">Хаяг :  </t>
    </r>
    <r>
      <rPr>
        <u/>
        <sz val="11"/>
        <color theme="1"/>
        <rFont val="Arial"/>
        <family val="2"/>
        <charset val="204"/>
      </rPr>
      <t>Хан-уул дүүргийн 2-р хороо АШҮН-ийн хашаанд</t>
    </r>
  </si>
  <si>
    <r>
      <t xml:space="preserve"> </t>
    </r>
    <r>
      <rPr>
        <b/>
        <sz val="10"/>
        <color theme="1"/>
        <rFont val="Arial"/>
        <family val="2"/>
        <charset val="204"/>
      </rPr>
      <t>Эздийн өмч</t>
    </r>
  </si>
  <si>
    <r>
      <t>-</t>
    </r>
    <r>
      <rPr>
        <sz val="7"/>
        <color theme="1"/>
        <rFont val="Arial"/>
        <family val="2"/>
        <charset val="204"/>
      </rPr>
      <t xml:space="preserve">       </t>
    </r>
    <r>
      <rPr>
        <sz val="10"/>
        <color theme="1"/>
        <rFont val="Arial"/>
        <family val="2"/>
        <charset val="204"/>
      </rPr>
      <t>хувийн</t>
    </r>
  </si>
  <si>
    <r>
      <t>-</t>
    </r>
    <r>
      <rPr>
        <sz val="7"/>
        <color theme="1"/>
        <rFont val="Arial"/>
        <family val="2"/>
        <charset val="204"/>
      </rPr>
      <t xml:space="preserve">       </t>
    </r>
    <r>
      <rPr>
        <sz val="10"/>
        <color theme="1"/>
        <rFont val="Arial"/>
        <family val="2"/>
        <charset val="204"/>
      </rPr>
      <t>хувьцаат</t>
    </r>
  </si>
  <si>
    <r>
      <t xml:space="preserve">Нийт ашиг </t>
    </r>
    <r>
      <rPr>
        <sz val="10"/>
        <color theme="1"/>
        <rFont val="Arial"/>
        <family val="2"/>
        <charset val="204"/>
      </rPr>
      <t>(</t>
    </r>
    <r>
      <rPr>
        <b/>
        <sz val="10"/>
        <color theme="1"/>
        <rFont val="Arial"/>
        <family val="2"/>
        <charset val="204"/>
      </rPr>
      <t xml:space="preserve"> алдагдал</t>
    </r>
    <r>
      <rPr>
        <sz val="10"/>
        <color theme="1"/>
        <rFont val="Arial"/>
        <family val="2"/>
        <charset val="204"/>
      </rPr>
      <t>)</t>
    </r>
  </si>
  <si>
    <r>
      <t xml:space="preserve">Татвар төлөхийн өмнөх  ашиг </t>
    </r>
    <r>
      <rPr>
        <sz val="10"/>
        <color theme="1"/>
        <rFont val="Arial"/>
        <family val="2"/>
        <charset val="204"/>
      </rPr>
      <t>(</t>
    </r>
    <r>
      <rPr>
        <b/>
        <sz val="10"/>
        <color theme="1"/>
        <rFont val="Arial"/>
        <family val="2"/>
        <charset val="204"/>
      </rPr>
      <t xml:space="preserve"> алдагдал</t>
    </r>
    <r>
      <rPr>
        <sz val="10"/>
        <color theme="1"/>
        <rFont val="Arial"/>
        <family val="2"/>
        <charset val="204"/>
      </rPr>
      <t>)</t>
    </r>
  </si>
  <si>
    <r>
      <t xml:space="preserve">       </t>
    </r>
    <r>
      <rPr>
        <sz val="9"/>
        <color rgb="FFFF0000"/>
        <rFont val="Arial"/>
        <family val="2"/>
        <charset val="204"/>
      </rPr>
      <t xml:space="preserve">  </t>
    </r>
    <r>
      <rPr>
        <sz val="9"/>
        <color theme="1"/>
        <rFont val="Arial"/>
        <family val="2"/>
        <charset val="204"/>
      </rPr>
      <t>Бусдад олгосон зээл болон урьдчилгаа</t>
    </r>
  </si>
  <si>
    <t>Бараа борлуулсан, үйлчилгээ үзүүлсний орлого</t>
  </si>
  <si>
    <t>Эрхийн шимтгэл, хураамж, төлбөрийн орлого</t>
  </si>
  <si>
    <t xml:space="preserve"> Даатгалын нөхвөрөөс хүлээн авсан мөнгө</t>
  </si>
  <si>
    <t xml:space="preserve"> Буцаан авсан албан татвар</t>
  </si>
  <si>
    <t xml:space="preserve">Зээл авсан, өрийн үнэт цаас гаргаснаас хүлээн авсан </t>
  </si>
  <si>
    <t xml:space="preserve">Регистрийн дугаар:   </t>
  </si>
  <si>
    <t>Монгол шир ХК-ны</t>
  </si>
  <si>
    <t>МОНГОЛ ШИР ХК-ИЙН</t>
  </si>
  <si>
    <t>ХУД, төрийн сангийн хэлтэс</t>
  </si>
  <si>
    <t>____Монгол шир ХК_____</t>
  </si>
  <si>
    <t>Бусад урьдчилгаа тооцоо</t>
  </si>
  <si>
    <t>Нөөц  /өр төлбөр/ +бусад татвар</t>
  </si>
  <si>
    <t>Урт хугацаат өр / ТТ зээлээр авсан/</t>
  </si>
  <si>
    <t xml:space="preserve"> __________________  (Ц.Цолмон)</t>
  </si>
  <si>
    <t xml:space="preserve"> __________________  /Б.Батсайхан/</t>
  </si>
  <si>
    <t xml:space="preserve"> __________________ /Б.Батсайхан/</t>
  </si>
  <si>
    <t>7014 - 4490</t>
  </si>
  <si>
    <t xml:space="preserve">    Факс:</t>
  </si>
  <si>
    <r>
      <t xml:space="preserve">Утас :                </t>
    </r>
    <r>
      <rPr>
        <b/>
        <u/>
        <sz val="12"/>
        <color theme="1"/>
        <rFont val="Arial"/>
        <family val="2"/>
        <charset val="204"/>
      </rPr>
      <t>9905-5111</t>
    </r>
    <r>
      <rPr>
        <u/>
        <sz val="12"/>
        <color theme="1"/>
        <rFont val="Arial"/>
        <family val="2"/>
        <charset val="204"/>
      </rPr>
      <t xml:space="preserve">      </t>
    </r>
  </si>
  <si>
    <t>Өмчийн хэлбэр : ХК</t>
  </si>
  <si>
    <t>Бусад богино хугацаат өр төлбөр Нолго</t>
  </si>
  <si>
    <t>________________  /Б.Батсайхан/</t>
  </si>
  <si>
    <t>________________  (Ц.Цолмон)</t>
  </si>
  <si>
    <t xml:space="preserve">   /төгрөгөөр/</t>
  </si>
  <si>
    <t>2015 оны 12 -р сарын 31 -ний үлдэгдэл</t>
  </si>
  <si>
    <t>Урьдчилж төлсөн зардал/тооцоо газар, ус</t>
  </si>
  <si>
    <t>2.1.2.5</t>
  </si>
  <si>
    <t>2016 оны 12 сарын 31 өдөр</t>
  </si>
  <si>
    <t>Татварын өр + НӨАТ+ХАОАТ+Ус ашигласны төлбөр</t>
  </si>
  <si>
    <t xml:space="preserve">2017 ОНЫ 02-Р УЛИРЛЫН </t>
  </si>
  <si>
    <t>2017 оны 02-р улирлын санхүүгийн тайлангийн</t>
  </si>
  <si>
    <t>2017 оны 06 сарын 30 өдөр</t>
  </si>
  <si>
    <r>
      <t>Захирал _ Б.Батсайхан , ерөнхий нягтлан бодогч__Ц.Цолмон_____</t>
    </r>
    <r>
      <rPr>
        <sz val="12"/>
        <color rgb="FFFFFFFF"/>
        <rFont val="Times New Roman"/>
        <family val="1"/>
        <charset val="204"/>
      </rPr>
      <t>.</t>
    </r>
    <r>
      <rPr>
        <sz val="12"/>
        <color theme="1"/>
        <rFont val="Times New Roman"/>
        <family val="1"/>
        <charset val="204"/>
      </rPr>
      <t>бид манай аж ахуйн нэгжийн 2017 оны 06 сарын 30-ны өдрөөр тасалбар болгон гаргасан санхүүгийн тайланд тайлант хугацааны үйл ажиллагааны үр дүн, санхүүгийн байдлыг “Нягтлан бодох бүртгэлийн тухай” хуулийн 17.1 дэх заалтын дагуу үнэн зөв, бүрэн тусгасан болохыг баталж байна. Үүнд:</t>
    </r>
  </si>
  <si>
    <t>2016 оны 12-р сарын 31</t>
  </si>
  <si>
    <t>2016 оны 12 -р сарын 31 -ний үлдэгдэл</t>
  </si>
  <si>
    <t>2017 оны 06 -р сарын 30 -ний үлдэгдэл</t>
  </si>
</sst>
</file>

<file path=xl/styles.xml><?xml version="1.0" encoding="utf-8"?>
<styleSheet xmlns="http://schemas.openxmlformats.org/spreadsheetml/2006/main">
  <numFmts count="3">
    <numFmt numFmtId="43" formatCode="_(* #,##0.00_);_(* \(#,##0.00\);_(* &quot;-&quot;??_);_(@_)"/>
    <numFmt numFmtId="164" formatCode="_-* #,##0.00_₮_-;\-* #,##0.00_₮_-;_-* &quot;-&quot;??_₮_-;_-@_-"/>
    <numFmt numFmtId="168" formatCode="#,##0.00_ ;\-#,##0.00\ "/>
  </numFmts>
  <fonts count="30">
    <font>
      <sz val="11"/>
      <color theme="1"/>
      <name val="Calibri"/>
      <family val="2"/>
      <charset val="1"/>
      <scheme val="minor"/>
    </font>
    <font>
      <sz val="12"/>
      <color theme="1"/>
      <name val="Times New Roman"/>
      <family val="1"/>
      <charset val="204"/>
    </font>
    <font>
      <b/>
      <sz val="12"/>
      <color theme="1"/>
      <name val="Times New Roman"/>
      <family val="1"/>
      <charset val="204"/>
    </font>
    <font>
      <sz val="12"/>
      <color rgb="FFFFFFFF"/>
      <name val="Times New Roman"/>
      <family val="1"/>
      <charset val="204"/>
    </font>
    <font>
      <sz val="7"/>
      <color theme="1"/>
      <name val="Times New Roman"/>
      <family val="1"/>
      <charset val="204"/>
    </font>
    <font>
      <b/>
      <sz val="10"/>
      <color theme="1"/>
      <name val="Times New Roman"/>
      <family val="1"/>
      <charset val="204"/>
    </font>
    <font>
      <sz val="10"/>
      <color theme="1"/>
      <name val="Times New Roman"/>
      <family val="1"/>
      <charset val="204"/>
    </font>
    <font>
      <sz val="9.5"/>
      <color theme="1"/>
      <name val="Times New Roman"/>
      <family val="1"/>
      <charset val="204"/>
    </font>
    <font>
      <sz val="10"/>
      <color theme="1"/>
      <name val="Arial"/>
      <family val="2"/>
      <charset val="204"/>
    </font>
    <font>
      <b/>
      <sz val="9.5"/>
      <color theme="1"/>
      <name val="Times New Roman"/>
      <family val="1"/>
      <charset val="204"/>
    </font>
    <font>
      <sz val="11"/>
      <color theme="1"/>
      <name val="Arial"/>
      <family val="2"/>
      <charset val="204"/>
    </font>
    <font>
      <b/>
      <sz val="11"/>
      <color theme="1"/>
      <name val="Arial"/>
      <family val="2"/>
      <charset val="204"/>
    </font>
    <font>
      <u/>
      <sz val="11"/>
      <color theme="1"/>
      <name val="Arial"/>
      <family val="2"/>
      <charset val="204"/>
    </font>
    <font>
      <b/>
      <sz val="12"/>
      <color theme="1"/>
      <name val="Arial"/>
      <family val="2"/>
      <charset val="204"/>
    </font>
    <font>
      <sz val="12"/>
      <color theme="1"/>
      <name val="Arial"/>
      <family val="2"/>
      <charset val="204"/>
    </font>
    <font>
      <sz val="11.5"/>
      <color rgb="FFFFFFFF"/>
      <name val="Arial"/>
      <family val="2"/>
      <charset val="204"/>
    </font>
    <font>
      <sz val="9"/>
      <color theme="1"/>
      <name val="Arial"/>
      <family val="2"/>
      <charset val="204"/>
    </font>
    <font>
      <b/>
      <sz val="10"/>
      <color theme="1"/>
      <name val="Arial"/>
      <family val="2"/>
      <charset val="204"/>
    </font>
    <font>
      <sz val="10"/>
      <color rgb="FFFF0000"/>
      <name val="Arial"/>
      <family val="2"/>
      <charset val="204"/>
    </font>
    <font>
      <sz val="7"/>
      <color theme="1"/>
      <name val="Arial"/>
      <family val="2"/>
      <charset val="204"/>
    </font>
    <font>
      <b/>
      <sz val="10"/>
      <color rgb="FFFF0000"/>
      <name val="Arial"/>
      <family val="2"/>
      <charset val="204"/>
    </font>
    <font>
      <sz val="8"/>
      <color theme="1"/>
      <name val="Arial"/>
      <family val="2"/>
      <charset val="204"/>
    </font>
    <font>
      <b/>
      <sz val="9"/>
      <color theme="1"/>
      <name val="Arial"/>
      <family val="2"/>
      <charset val="204"/>
    </font>
    <font>
      <sz val="9"/>
      <color rgb="FFFF0000"/>
      <name val="Arial"/>
      <family val="2"/>
      <charset val="204"/>
    </font>
    <font>
      <sz val="11"/>
      <color theme="1"/>
      <name val="Calibri"/>
      <family val="2"/>
      <charset val="1"/>
      <scheme val="minor"/>
    </font>
    <font>
      <b/>
      <sz val="10"/>
      <name val="Arial"/>
      <family val="2"/>
      <charset val="204"/>
    </font>
    <font>
      <b/>
      <sz val="16"/>
      <color theme="1"/>
      <name val="Arial"/>
      <family val="2"/>
      <charset val="204"/>
    </font>
    <font>
      <b/>
      <u/>
      <sz val="12"/>
      <color theme="1"/>
      <name val="Arial"/>
      <family val="2"/>
      <charset val="204"/>
    </font>
    <font>
      <u/>
      <sz val="12"/>
      <color theme="1"/>
      <name val="Arial"/>
      <family val="2"/>
      <charset val="204"/>
    </font>
    <font>
      <b/>
      <sz val="9"/>
      <color theme="1"/>
      <name val="Arial"/>
      <family val="2"/>
    </font>
  </fonts>
  <fills count="5">
    <fill>
      <patternFill patternType="none"/>
    </fill>
    <fill>
      <patternFill patternType="gray125"/>
    </fill>
    <fill>
      <patternFill patternType="solid">
        <fgColor theme="0"/>
        <bgColor indexed="64"/>
      </patternFill>
    </fill>
    <fill>
      <patternFill patternType="solid">
        <fgColor rgb="FFD9D9D9"/>
        <bgColor indexed="64"/>
      </patternFill>
    </fill>
    <fill>
      <patternFill patternType="solid">
        <fgColor rgb="FFFFFFFF"/>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2">
    <xf numFmtId="0" fontId="0" fillId="0" borderId="0"/>
    <xf numFmtId="164" fontId="24" fillId="0" borderId="0" applyFont="0" applyFill="0" applyBorder="0" applyAlignment="0" applyProtection="0"/>
  </cellStyleXfs>
  <cellXfs count="106">
    <xf numFmtId="0" fontId="0" fillId="0" borderId="0" xfId="0"/>
    <xf numFmtId="0" fontId="1" fillId="0" borderId="0" xfId="0" applyFont="1"/>
    <xf numFmtId="0" fontId="1" fillId="0" borderId="0" xfId="0" applyFont="1" applyAlignment="1">
      <alignment horizontal="center"/>
    </xf>
    <xf numFmtId="0" fontId="1" fillId="0" borderId="0" xfId="0" applyFont="1" applyAlignment="1">
      <alignment horizontal="justify"/>
    </xf>
    <xf numFmtId="0" fontId="0" fillId="0" borderId="0" xfId="0" applyAlignment="1">
      <alignment vertical="center"/>
    </xf>
    <xf numFmtId="0" fontId="6" fillId="0" borderId="0" xfId="0" applyFont="1" applyBorder="1"/>
    <xf numFmtId="0" fontId="0" fillId="0" borderId="0" xfId="0" applyBorder="1"/>
    <xf numFmtId="0" fontId="7" fillId="0" borderId="1" xfId="0" applyFont="1" applyBorder="1" applyAlignment="1">
      <alignment horizontal="center" vertical="top" wrapText="1"/>
    </xf>
    <xf numFmtId="0" fontId="7" fillId="0" borderId="1" xfId="0" applyFont="1" applyBorder="1" applyAlignment="1">
      <alignment vertical="top" wrapText="1"/>
    </xf>
    <xf numFmtId="0" fontId="9" fillId="0" borderId="1" xfId="0" applyFont="1" applyBorder="1" applyAlignment="1">
      <alignment vertical="top" wrapText="1"/>
    </xf>
    <xf numFmtId="0" fontId="9" fillId="0" borderId="1" xfId="0" applyFont="1" applyBorder="1" applyAlignment="1">
      <alignment horizontal="center" wrapText="1"/>
    </xf>
    <xf numFmtId="0" fontId="7" fillId="0" borderId="1" xfId="0" applyFont="1" applyBorder="1" applyAlignment="1">
      <alignment horizontal="center" wrapText="1"/>
    </xf>
    <xf numFmtId="0" fontId="7" fillId="0" borderId="1" xfId="0" applyFont="1" applyBorder="1" applyAlignment="1">
      <alignment wrapText="1"/>
    </xf>
    <xf numFmtId="0" fontId="7" fillId="0" borderId="1" xfId="0" applyFont="1" applyBorder="1" applyAlignment="1">
      <alignment horizontal="left" vertical="top" wrapText="1"/>
    </xf>
    <xf numFmtId="0" fontId="9" fillId="0" borderId="1" xfId="0" applyFont="1" applyBorder="1" applyAlignment="1">
      <alignment horizontal="left" vertical="top" wrapText="1"/>
    </xf>
    <xf numFmtId="0" fontId="13" fillId="0" borderId="1" xfId="0" applyFont="1" applyBorder="1" applyAlignment="1">
      <alignment horizontal="center" vertical="center" wrapText="1"/>
    </xf>
    <xf numFmtId="0" fontId="8" fillId="0" borderId="1" xfId="0" applyFont="1" applyBorder="1" applyAlignment="1">
      <alignment horizontal="center" vertical="center" wrapText="1"/>
    </xf>
    <xf numFmtId="0" fontId="10" fillId="0" borderId="0" xfId="0" applyFont="1" applyAlignment="1">
      <alignment vertical="center"/>
    </xf>
    <xf numFmtId="0" fontId="8" fillId="0" borderId="1" xfId="0" applyFont="1" applyBorder="1" applyAlignment="1">
      <alignment vertical="top" wrapText="1"/>
    </xf>
    <xf numFmtId="0" fontId="14" fillId="0" borderId="0" xfId="0" applyFont="1" applyAlignment="1">
      <alignment vertical="center"/>
    </xf>
    <xf numFmtId="0" fontId="14" fillId="0" borderId="0" xfId="0" applyFont="1" applyAlignment="1">
      <alignment horizontal="right" vertical="center"/>
    </xf>
    <xf numFmtId="0" fontId="15" fillId="0" borderId="0" xfId="0" applyFont="1" applyAlignment="1">
      <alignment horizontal="right" vertical="center"/>
    </xf>
    <xf numFmtId="0" fontId="14" fillId="2" borderId="0" xfId="0" applyFont="1" applyFill="1" applyAlignment="1">
      <alignment horizontal="right" vertical="center"/>
    </xf>
    <xf numFmtId="0" fontId="13" fillId="0" borderId="0" xfId="0" applyFont="1" applyAlignment="1">
      <alignment vertical="center"/>
    </xf>
    <xf numFmtId="0" fontId="17" fillId="0" borderId="1" xfId="0" applyFont="1" applyBorder="1" applyAlignment="1">
      <alignment vertical="center" wrapText="1"/>
    </xf>
    <xf numFmtId="0" fontId="8" fillId="0" borderId="1" xfId="0" applyFont="1" applyBorder="1" applyAlignment="1">
      <alignment vertical="center" wrapText="1"/>
    </xf>
    <xf numFmtId="0" fontId="17" fillId="0" borderId="1" xfId="0" applyFont="1" applyBorder="1" applyAlignment="1">
      <alignment horizontal="left" vertical="center" wrapText="1"/>
    </xf>
    <xf numFmtId="0" fontId="8" fillId="0" borderId="1" xfId="0" applyFont="1" applyBorder="1" applyAlignment="1">
      <alignment horizontal="left" vertical="center" wrapText="1"/>
    </xf>
    <xf numFmtId="0" fontId="10" fillId="0" borderId="0" xfId="0" applyFont="1" applyBorder="1" applyAlignment="1">
      <alignment vertical="center"/>
    </xf>
    <xf numFmtId="0" fontId="10" fillId="0" borderId="0" xfId="0" applyFont="1" applyBorder="1" applyAlignment="1">
      <alignment horizontal="center" vertical="center"/>
    </xf>
    <xf numFmtId="0" fontId="10" fillId="0" borderId="0" xfId="0" applyFont="1" applyBorder="1" applyAlignment="1">
      <alignment horizontal="left" vertical="center"/>
    </xf>
    <xf numFmtId="0" fontId="20" fillId="0" borderId="0" xfId="0" applyFont="1" applyBorder="1" applyAlignment="1">
      <alignment horizontal="center" vertical="center"/>
    </xf>
    <xf numFmtId="0" fontId="21" fillId="0" borderId="1" xfId="0" applyFont="1" applyBorder="1" applyAlignment="1">
      <alignment horizontal="center" vertical="center" wrapText="1"/>
    </xf>
    <xf numFmtId="0" fontId="16" fillId="0" borderId="1" xfId="0" applyFont="1" applyBorder="1" applyAlignment="1">
      <alignment horizontal="center" vertical="center" wrapText="1"/>
    </xf>
    <xf numFmtId="0" fontId="16" fillId="0" borderId="1" xfId="0" applyFont="1" applyBorder="1" applyAlignment="1">
      <alignment vertical="center" wrapText="1"/>
    </xf>
    <xf numFmtId="0" fontId="22" fillId="0" borderId="1" xfId="0" applyFont="1" applyBorder="1" applyAlignment="1">
      <alignment horizontal="center" vertical="center" wrapText="1"/>
    </xf>
    <xf numFmtId="0" fontId="22" fillId="0" borderId="1" xfId="0" applyFont="1" applyBorder="1" applyAlignment="1">
      <alignment vertical="center" wrapText="1"/>
    </xf>
    <xf numFmtId="0" fontId="16" fillId="0" borderId="1" xfId="0" applyFont="1" applyBorder="1" applyAlignment="1">
      <alignment horizontal="left" vertical="center" wrapText="1"/>
    </xf>
    <xf numFmtId="0" fontId="22" fillId="4" borderId="1" xfId="0" applyFont="1" applyFill="1" applyBorder="1" applyAlignment="1">
      <alignment horizontal="center" vertical="center" wrapText="1"/>
    </xf>
    <xf numFmtId="0" fontId="22" fillId="4" borderId="1" xfId="0" applyFont="1" applyFill="1" applyBorder="1" applyAlignment="1">
      <alignment vertical="center" wrapText="1"/>
    </xf>
    <xf numFmtId="0" fontId="22" fillId="0" borderId="1" xfId="0" applyFont="1" applyBorder="1" applyAlignment="1">
      <alignment horizontal="left" vertical="center" wrapText="1"/>
    </xf>
    <xf numFmtId="0" fontId="8" fillId="0" borderId="0" xfId="0" applyFont="1" applyAlignment="1">
      <alignment vertical="center"/>
    </xf>
    <xf numFmtId="0" fontId="17" fillId="0" borderId="1" xfId="0" applyFont="1" applyBorder="1" applyAlignment="1">
      <alignment vertical="top" wrapText="1"/>
    </xf>
    <xf numFmtId="0" fontId="14" fillId="0" borderId="1" xfId="0" applyFont="1" applyBorder="1" applyAlignment="1">
      <alignment horizontal="center" vertical="center" wrapText="1"/>
    </xf>
    <xf numFmtId="164" fontId="10" fillId="0" borderId="0" xfId="1" applyFont="1" applyAlignment="1">
      <alignment vertical="center"/>
    </xf>
    <xf numFmtId="164" fontId="14" fillId="0" borderId="1" xfId="1" applyFont="1" applyBorder="1" applyAlignment="1">
      <alignment horizontal="center" vertical="center" wrapText="1"/>
    </xf>
    <xf numFmtId="164" fontId="13" fillId="0" borderId="1" xfId="1" applyFont="1" applyBorder="1" applyAlignment="1">
      <alignment horizontal="center" vertical="center" wrapText="1"/>
    </xf>
    <xf numFmtId="164" fontId="8" fillId="0" borderId="0" xfId="1" applyFont="1" applyAlignment="1">
      <alignment horizontal="justify" vertical="center"/>
    </xf>
    <xf numFmtId="164" fontId="8" fillId="0" borderId="0" xfId="1" applyFont="1" applyAlignment="1">
      <alignment horizontal="center" vertical="center"/>
    </xf>
    <xf numFmtId="164" fontId="8" fillId="0" borderId="1" xfId="1" applyFont="1" applyBorder="1" applyAlignment="1">
      <alignment horizontal="center" vertical="center" wrapText="1"/>
    </xf>
    <xf numFmtId="164" fontId="8" fillId="0" borderId="1" xfId="1" applyFont="1" applyBorder="1" applyAlignment="1">
      <alignment vertical="center" wrapText="1"/>
    </xf>
    <xf numFmtId="164" fontId="18" fillId="0" borderId="1" xfId="1" applyFont="1" applyBorder="1" applyAlignment="1">
      <alignment vertical="center" wrapText="1"/>
    </xf>
    <xf numFmtId="164" fontId="10" fillId="0" borderId="0" xfId="1" applyFont="1" applyBorder="1" applyAlignment="1">
      <alignment vertical="center"/>
    </xf>
    <xf numFmtId="164" fontId="8" fillId="0" borderId="0" xfId="1" applyFont="1" applyBorder="1" applyAlignment="1">
      <alignment vertical="center"/>
    </xf>
    <xf numFmtId="164" fontId="8" fillId="0" borderId="0" xfId="1" applyFont="1" applyAlignment="1">
      <alignment horizontal="right" vertical="center"/>
    </xf>
    <xf numFmtId="164" fontId="16" fillId="3" borderId="1" xfId="1" applyFont="1" applyFill="1" applyBorder="1" applyAlignment="1">
      <alignment vertical="center" wrapText="1"/>
    </xf>
    <xf numFmtId="164" fontId="16" fillId="0" borderId="1" xfId="1" applyFont="1" applyBorder="1" applyAlignment="1">
      <alignment vertical="center" wrapText="1"/>
    </xf>
    <xf numFmtId="164" fontId="17" fillId="0" borderId="1" xfId="1" applyFont="1" applyBorder="1" applyAlignment="1">
      <alignment vertical="center" wrapText="1"/>
    </xf>
    <xf numFmtId="164" fontId="25" fillId="0" borderId="1" xfId="1" applyFont="1" applyBorder="1" applyAlignment="1">
      <alignment vertical="center" wrapText="1"/>
    </xf>
    <xf numFmtId="164" fontId="22" fillId="0" borderId="1" xfId="1" applyFont="1" applyBorder="1" applyAlignment="1">
      <alignment vertical="center" wrapText="1"/>
    </xf>
    <xf numFmtId="0" fontId="26" fillId="0" borderId="0" xfId="1" applyNumberFormat="1" applyFont="1" applyAlignment="1">
      <alignment horizontal="center" vertical="center"/>
    </xf>
    <xf numFmtId="0" fontId="27" fillId="0" borderId="0" xfId="1" applyNumberFormat="1" applyFont="1" applyAlignment="1">
      <alignment horizontal="center" vertical="center"/>
    </xf>
    <xf numFmtId="0" fontId="28" fillId="0" borderId="0" xfId="0" applyFont="1" applyAlignment="1">
      <alignment vertical="center"/>
    </xf>
    <xf numFmtId="164" fontId="9" fillId="0" borderId="1" xfId="0" applyNumberFormat="1" applyFont="1" applyBorder="1" applyAlignment="1">
      <alignment horizontal="center" wrapText="1"/>
    </xf>
    <xf numFmtId="39" fontId="7" fillId="0" borderId="1" xfId="0" applyNumberFormat="1" applyFont="1" applyBorder="1" applyAlignment="1">
      <alignment horizontal="right" wrapText="1"/>
    </xf>
    <xf numFmtId="168" fontId="9" fillId="0" borderId="1" xfId="0" applyNumberFormat="1" applyFont="1" applyBorder="1" applyAlignment="1">
      <alignment horizontal="center" wrapText="1"/>
    </xf>
    <xf numFmtId="164" fontId="7" fillId="0" borderId="1" xfId="0" applyNumberFormat="1" applyFont="1" applyBorder="1" applyAlignment="1">
      <alignment horizontal="center" wrapText="1"/>
    </xf>
    <xf numFmtId="2" fontId="5" fillId="0" borderId="1" xfId="0" applyNumberFormat="1" applyFont="1" applyBorder="1" applyAlignment="1">
      <alignment horizontal="right" vertical="center" wrapText="1"/>
    </xf>
    <xf numFmtId="0" fontId="5" fillId="0" borderId="1" xfId="0" applyFont="1" applyBorder="1" applyAlignment="1">
      <alignment horizontal="right" vertical="center" wrapText="1"/>
    </xf>
    <xf numFmtId="0" fontId="9" fillId="0" borderId="1" xfId="0" applyFont="1" applyBorder="1" applyAlignment="1">
      <alignment horizontal="center" vertical="center" wrapText="1"/>
    </xf>
    <xf numFmtId="164" fontId="9" fillId="0" borderId="1" xfId="1" applyFont="1" applyBorder="1" applyAlignment="1">
      <alignment horizontal="center" vertical="center" wrapText="1"/>
    </xf>
    <xf numFmtId="164" fontId="0" fillId="0" borderId="0" xfId="0" applyNumberFormat="1"/>
    <xf numFmtId="164" fontId="16" fillId="0" borderId="1" xfId="1" applyFont="1" applyBorder="1" applyAlignment="1">
      <alignment horizontal="center" vertical="center" wrapText="1"/>
    </xf>
    <xf numFmtId="164" fontId="16" fillId="0" borderId="0" xfId="1" applyFont="1" applyAlignment="1">
      <alignment horizontal="center" vertical="center" wrapText="1"/>
    </xf>
    <xf numFmtId="43" fontId="10" fillId="0" borderId="0" xfId="0" applyNumberFormat="1" applyFont="1" applyAlignment="1">
      <alignment vertical="center"/>
    </xf>
    <xf numFmtId="164" fontId="6" fillId="0" borderId="1" xfId="1" applyFont="1" applyBorder="1" applyAlignment="1">
      <alignment horizontal="right" vertical="center" wrapText="1"/>
    </xf>
    <xf numFmtId="164" fontId="5" fillId="0" borderId="1" xfId="1" applyFont="1" applyBorder="1" applyAlignment="1">
      <alignment horizontal="right" vertical="center" wrapText="1"/>
    </xf>
    <xf numFmtId="0" fontId="10" fillId="0" borderId="0" xfId="0" applyFont="1" applyAlignment="1">
      <alignment horizontal="center" vertical="center"/>
    </xf>
    <xf numFmtId="164" fontId="8" fillId="0" borderId="1" xfId="1" applyFont="1" applyFill="1" applyBorder="1" applyAlignment="1">
      <alignment vertical="center" wrapText="1"/>
    </xf>
    <xf numFmtId="0" fontId="13" fillId="0" borderId="0" xfId="0" applyFont="1" applyAlignment="1">
      <alignment horizontal="center" vertical="center"/>
    </xf>
    <xf numFmtId="0" fontId="17" fillId="0" borderId="1" xfId="0" applyFont="1" applyBorder="1" applyAlignment="1">
      <alignment horizontal="center" vertical="center" wrapText="1"/>
    </xf>
    <xf numFmtId="0" fontId="8" fillId="0" borderId="0" xfId="0" applyFont="1" applyAlignment="1">
      <alignment horizontal="center" vertical="center"/>
    </xf>
    <xf numFmtId="0" fontId="8" fillId="0" borderId="0" xfId="0" applyFont="1" applyBorder="1" applyAlignment="1">
      <alignment horizontal="center" vertical="center"/>
    </xf>
    <xf numFmtId="0" fontId="7" fillId="0" borderId="1" xfId="0" applyFont="1" applyBorder="1" applyAlignment="1">
      <alignment horizontal="center" vertical="center" wrapText="1"/>
    </xf>
    <xf numFmtId="0" fontId="17" fillId="0" borderId="0" xfId="0" applyFont="1" applyBorder="1" applyAlignment="1">
      <alignment horizontal="center" vertical="center"/>
    </xf>
    <xf numFmtId="0" fontId="6" fillId="0" borderId="0" xfId="0" applyFont="1" applyAlignment="1">
      <alignment horizontal="center"/>
    </xf>
    <xf numFmtId="0" fontId="0" fillId="0" borderId="0" xfId="0" applyAlignment="1">
      <alignment horizontal="center"/>
    </xf>
    <xf numFmtId="164" fontId="16" fillId="0" borderId="0" xfId="1" applyFont="1" applyBorder="1" applyAlignment="1">
      <alignment horizontal="center" vertical="center" wrapText="1"/>
    </xf>
    <xf numFmtId="164" fontId="29" fillId="0" borderId="1" xfId="1" applyFont="1" applyBorder="1" applyAlignment="1">
      <alignment vertical="center" wrapText="1"/>
    </xf>
    <xf numFmtId="164" fontId="16" fillId="0" borderId="1" xfId="1" applyFont="1" applyFill="1" applyBorder="1" applyAlignment="1">
      <alignment vertical="center" wrapText="1"/>
    </xf>
    <xf numFmtId="164" fontId="10" fillId="0" borderId="0" xfId="0" applyNumberFormat="1" applyFont="1" applyAlignment="1">
      <alignment vertical="center"/>
    </xf>
    <xf numFmtId="0" fontId="2" fillId="0" borderId="0" xfId="0" applyFont="1" applyAlignment="1">
      <alignment horizontal="left" vertical="center" wrapText="1"/>
    </xf>
    <xf numFmtId="164" fontId="10" fillId="0" borderId="0" xfId="1" applyFont="1" applyAlignment="1">
      <alignment horizontal="right" vertical="center"/>
    </xf>
    <xf numFmtId="0" fontId="13" fillId="0" borderId="0" xfId="0" applyFont="1" applyAlignment="1">
      <alignment horizontal="center" vertical="center"/>
    </xf>
    <xf numFmtId="0" fontId="11" fillId="0" borderId="0" xfId="0" applyFont="1" applyAlignment="1">
      <alignment horizontal="center" vertical="center"/>
    </xf>
    <xf numFmtId="0" fontId="17" fillId="0" borderId="1" xfId="0" applyFont="1" applyBorder="1" applyAlignment="1">
      <alignment horizontal="center" vertical="center" wrapText="1"/>
    </xf>
    <xf numFmtId="0" fontId="17" fillId="0" borderId="0" xfId="0" applyFont="1" applyAlignment="1">
      <alignment horizontal="center" vertical="center"/>
    </xf>
    <xf numFmtId="0" fontId="8" fillId="0" borderId="0" xfId="0" applyFont="1" applyAlignment="1">
      <alignment horizontal="center" vertical="center"/>
    </xf>
    <xf numFmtId="0" fontId="16" fillId="0" borderId="1" xfId="0" applyFont="1" applyBorder="1" applyAlignment="1">
      <alignment horizontal="center" vertical="center" textRotation="90" wrapText="1"/>
    </xf>
    <xf numFmtId="0" fontId="8" fillId="0" borderId="0" xfId="0" applyFont="1" applyBorder="1" applyAlignment="1">
      <alignment horizontal="center" vertical="center"/>
    </xf>
    <xf numFmtId="0" fontId="7" fillId="0" borderId="1" xfId="0" applyFont="1" applyBorder="1" applyAlignment="1">
      <alignment horizontal="center" vertical="center" wrapText="1"/>
    </xf>
    <xf numFmtId="0" fontId="7" fillId="0" borderId="4" xfId="0" applyFont="1" applyBorder="1" applyAlignment="1">
      <alignment horizontal="center" vertical="center" wrapText="1"/>
    </xf>
    <xf numFmtId="0" fontId="7" fillId="0" borderId="3" xfId="0" applyFont="1" applyBorder="1" applyAlignment="1">
      <alignment horizontal="center" vertical="center" wrapText="1"/>
    </xf>
    <xf numFmtId="0" fontId="5" fillId="0" borderId="0" xfId="0" applyFont="1" applyAlignment="1">
      <alignment horizontal="center"/>
    </xf>
    <xf numFmtId="0" fontId="17" fillId="0" borderId="0" xfId="0" applyFont="1" applyBorder="1" applyAlignment="1">
      <alignment horizontal="center" vertical="center"/>
    </xf>
    <xf numFmtId="0" fontId="6" fillId="0" borderId="2" xfId="0" applyFont="1" applyBorder="1" applyAlignment="1">
      <alignment horizontal="center"/>
    </xf>
  </cellXfs>
  <cellStyles count="2">
    <cellStyle name="Comma" xfId="1" builtinId="3"/>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123264</xdr:colOff>
      <xdr:row>14</xdr:row>
      <xdr:rowOff>78440</xdr:rowOff>
    </xdr:from>
    <xdr:to>
      <xdr:col>1</xdr:col>
      <xdr:colOff>638735</xdr:colOff>
      <xdr:row>19</xdr:row>
      <xdr:rowOff>123265</xdr:rowOff>
    </xdr:to>
    <xdr:sp macro="" textlink="">
      <xdr:nvSpPr>
        <xdr:cNvPr id="2" name="Text Box 1"/>
        <xdr:cNvSpPr txBox="1">
          <a:spLocks noChangeArrowheads="1"/>
        </xdr:cNvSpPr>
      </xdr:nvSpPr>
      <xdr:spPr bwMode="auto">
        <a:xfrm>
          <a:off x="123264" y="2726390"/>
          <a:ext cx="972671" cy="987800"/>
        </a:xfrm>
        <a:prstGeom prst="rect">
          <a:avLst/>
        </a:prstGeom>
        <a:solidFill>
          <a:srgbClr val="333333"/>
        </a:solidFill>
        <a:ln w="9525">
          <a:noFill/>
          <a:miter lim="800000"/>
          <a:headEnd/>
          <a:tailEnd/>
        </a:ln>
      </xdr:spPr>
      <xdr:txBody>
        <a:bodyPr vertOverflow="clip" wrap="square" lIns="91440" tIns="45720" rIns="91440" bIns="45720" anchor="t" upright="1"/>
        <a:lstStyle/>
        <a:p>
          <a:pPr algn="l" rtl="0">
            <a:defRPr sz="1000"/>
          </a:pPr>
          <a:r>
            <a:rPr lang="mn-MN" sz="6000" b="1" i="0" strike="noStrike">
              <a:solidFill>
                <a:srgbClr val="FFFFFF"/>
              </a:solidFill>
              <a:latin typeface="Times New Roman"/>
              <a:cs typeface="Times New Roman"/>
            </a:rPr>
            <a:t> Б</a:t>
          </a:r>
          <a:endParaRPr lang="mn-MN" sz="4200" b="1" i="0" strike="noStrike">
            <a:solidFill>
              <a:srgbClr val="FFFFFF"/>
            </a:solidFill>
            <a:latin typeface="Times New Roman"/>
            <a:cs typeface="Times New Roman"/>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F354"/>
  <sheetViews>
    <sheetView tabSelected="1" zoomScale="115" zoomScaleNormal="115" zoomScaleSheetLayoutView="78" workbookViewId="0">
      <selection activeCell="F302" sqref="F302:F347"/>
    </sheetView>
  </sheetViews>
  <sheetFormatPr defaultRowHeight="14.25"/>
  <cols>
    <col min="1" max="1" width="6.85546875" style="77" customWidth="1"/>
    <col min="2" max="2" width="57.5703125" style="17" customWidth="1"/>
    <col min="3" max="4" width="21.5703125" style="44" customWidth="1"/>
    <col min="5" max="5" width="9.140625" style="17"/>
    <col min="6" max="6" width="17" style="17" bestFit="1" customWidth="1"/>
    <col min="7" max="16384" width="9.140625" style="17"/>
  </cols>
  <sheetData>
    <row r="1" spans="1:4">
      <c r="A1" s="17"/>
      <c r="C1" s="92" t="s">
        <v>0</v>
      </c>
      <c r="D1" s="92"/>
    </row>
    <row r="2" spans="1:4">
      <c r="A2" s="17"/>
      <c r="C2" s="92" t="s">
        <v>1</v>
      </c>
      <c r="D2" s="92"/>
    </row>
    <row r="3" spans="1:4">
      <c r="A3" s="17"/>
      <c r="C3" s="92" t="s">
        <v>2</v>
      </c>
      <c r="D3" s="92"/>
    </row>
    <row r="4" spans="1:4">
      <c r="A4" s="17"/>
    </row>
    <row r="5" spans="1:4" ht="20.25">
      <c r="B5" s="17" t="s">
        <v>223</v>
      </c>
      <c r="C5" s="60">
        <v>2038854</v>
      </c>
    </row>
    <row r="7" spans="1:4">
      <c r="B7" s="17" t="s">
        <v>211</v>
      </c>
    </row>
    <row r="9" spans="1:4">
      <c r="B9" s="17" t="s">
        <v>3</v>
      </c>
    </row>
    <row r="11" spans="1:4" ht="15.75">
      <c r="B11" s="62" t="s">
        <v>236</v>
      </c>
      <c r="C11" s="44" t="s">
        <v>235</v>
      </c>
      <c r="D11" s="61" t="s">
        <v>234</v>
      </c>
    </row>
    <row r="12" spans="1:4">
      <c r="B12" s="17" t="s">
        <v>4</v>
      </c>
    </row>
    <row r="13" spans="1:4">
      <c r="B13" s="17" t="s">
        <v>237</v>
      </c>
      <c r="C13" s="44" t="s">
        <v>5</v>
      </c>
      <c r="D13" s="44" t="s">
        <v>6</v>
      </c>
    </row>
    <row r="14" spans="1:4" ht="15.75">
      <c r="B14" s="79"/>
    </row>
    <row r="15" spans="1:4" ht="15">
      <c r="B15" s="19"/>
    </row>
    <row r="16" spans="1:4" ht="15">
      <c r="B16" s="20"/>
    </row>
    <row r="17" spans="1:4">
      <c r="B17" s="21"/>
    </row>
    <row r="18" spans="1:4" ht="15">
      <c r="B18" s="20"/>
    </row>
    <row r="19" spans="1:4" ht="15">
      <c r="B19" s="22"/>
    </row>
    <row r="20" spans="1:4" ht="15">
      <c r="B20" s="19"/>
    </row>
    <row r="22" spans="1:4" ht="15.75">
      <c r="A22" s="93" t="s">
        <v>225</v>
      </c>
      <c r="B22" s="93"/>
      <c r="C22" s="93"/>
      <c r="D22" s="93"/>
    </row>
    <row r="23" spans="1:4" ht="15.75">
      <c r="A23" s="93" t="s">
        <v>247</v>
      </c>
      <c r="B23" s="93"/>
      <c r="C23" s="93"/>
      <c r="D23" s="93"/>
    </row>
    <row r="24" spans="1:4" ht="15.75">
      <c r="A24" s="93" t="s">
        <v>7</v>
      </c>
      <c r="B24" s="93"/>
      <c r="C24" s="93"/>
      <c r="D24" s="93"/>
    </row>
    <row r="25" spans="1:4" ht="15.75">
      <c r="B25" s="79"/>
    </row>
    <row r="26" spans="1:4" ht="15.75">
      <c r="B26" s="79"/>
    </row>
    <row r="27" spans="1:4" ht="15">
      <c r="B27" s="19"/>
    </row>
    <row r="28" spans="1:4" ht="15">
      <c r="B28" s="19"/>
    </row>
    <row r="29" spans="1:4" ht="15.75">
      <c r="B29" s="79"/>
    </row>
    <row r="30" spans="1:4" ht="15.75">
      <c r="B30" s="79"/>
    </row>
    <row r="31" spans="1:4" ht="15.75">
      <c r="B31" s="79"/>
    </row>
    <row r="32" spans="1:4" ht="15.75">
      <c r="B32" s="79"/>
    </row>
    <row r="33" spans="1:4" ht="15.75">
      <c r="B33" s="79"/>
    </row>
    <row r="34" spans="1:4" ht="15">
      <c r="B34" s="43" t="s">
        <v>23</v>
      </c>
      <c r="C34" s="45" t="s">
        <v>8</v>
      </c>
      <c r="D34" s="45" t="s">
        <v>9</v>
      </c>
    </row>
    <row r="35" spans="1:4" ht="15">
      <c r="B35" s="43" t="s">
        <v>226</v>
      </c>
      <c r="C35" s="45"/>
      <c r="D35" s="45"/>
    </row>
    <row r="36" spans="1:4" ht="15.75">
      <c r="B36" s="15"/>
      <c r="C36" s="46"/>
      <c r="D36" s="46"/>
    </row>
    <row r="37" spans="1:4" ht="15.75">
      <c r="B37" s="15"/>
      <c r="C37" s="46"/>
      <c r="D37" s="46"/>
    </row>
    <row r="38" spans="1:4" ht="15.75">
      <c r="B38" s="15"/>
      <c r="C38" s="46"/>
      <c r="D38" s="46"/>
    </row>
    <row r="39" spans="1:4" ht="15.75">
      <c r="A39" s="79"/>
    </row>
    <row r="40" spans="1:4" ht="15">
      <c r="A40" s="19"/>
    </row>
    <row r="41" spans="1:4" ht="15.75">
      <c r="A41" s="23"/>
    </row>
    <row r="42" spans="1:4" ht="15.75">
      <c r="A42" s="79"/>
    </row>
    <row r="43" spans="1:4" ht="15.75">
      <c r="A43" s="79"/>
    </row>
    <row r="44" spans="1:4" ht="15.75">
      <c r="A44" s="79"/>
    </row>
    <row r="45" spans="1:4" ht="15.75">
      <c r="A45" s="79"/>
    </row>
    <row r="46" spans="1:4" ht="15.75">
      <c r="A46" s="79"/>
    </row>
    <row r="47" spans="1:4" ht="15.75">
      <c r="A47" s="79"/>
    </row>
    <row r="48" spans="1:4" ht="15.75">
      <c r="A48" s="79"/>
    </row>
    <row r="49" spans="1:4" ht="15.75">
      <c r="A49" s="79"/>
    </row>
    <row r="50" spans="1:4" ht="15.75">
      <c r="A50" s="79"/>
    </row>
    <row r="51" spans="1:4" ht="15.75">
      <c r="A51" s="79"/>
    </row>
    <row r="52" spans="1:4" ht="15.75">
      <c r="A52" s="79"/>
    </row>
    <row r="53" spans="1:4" ht="15.75">
      <c r="A53" s="79"/>
    </row>
    <row r="54" spans="1:4" ht="15.75">
      <c r="A54" s="79"/>
    </row>
    <row r="55" spans="1:4" ht="15.75">
      <c r="A55" s="79"/>
    </row>
    <row r="56" spans="1:4" ht="15.75">
      <c r="A56" s="79"/>
    </row>
    <row r="57" spans="1:4" ht="15.75">
      <c r="A57" s="79"/>
    </row>
    <row r="58" spans="1:4" ht="15.75">
      <c r="A58" s="79"/>
    </row>
    <row r="59" spans="1:4" ht="15.75">
      <c r="A59" s="79"/>
    </row>
    <row r="60" spans="1:4" ht="15.75">
      <c r="A60" s="79"/>
    </row>
    <row r="61" spans="1:4" ht="15.75">
      <c r="A61" s="79"/>
    </row>
    <row r="62" spans="1:4">
      <c r="C62" s="17"/>
      <c r="D62" s="17"/>
    </row>
    <row r="63" spans="1:4">
      <c r="C63" s="17"/>
      <c r="D63" s="17"/>
    </row>
    <row r="64" spans="1:4">
      <c r="C64" s="17"/>
      <c r="D64" s="17"/>
    </row>
    <row r="65" spans="1:4" customFormat="1" ht="15">
      <c r="A65" s="94" t="s">
        <v>224</v>
      </c>
      <c r="B65" s="94"/>
      <c r="C65" s="94"/>
      <c r="D65" s="94"/>
    </row>
    <row r="66" spans="1:4" customFormat="1" ht="15">
      <c r="A66" s="94" t="s">
        <v>248</v>
      </c>
      <c r="B66" s="94"/>
      <c r="C66" s="94"/>
      <c r="D66" s="94"/>
    </row>
    <row r="67" spans="1:4" customFormat="1" ht="15">
      <c r="A67" s="94" t="s">
        <v>10</v>
      </c>
      <c r="B67" s="94"/>
      <c r="C67" s="94"/>
      <c r="D67" s="94"/>
    </row>
    <row r="68" spans="1:4" customFormat="1" ht="15.75">
      <c r="A68" s="2"/>
    </row>
    <row r="69" spans="1:4" customFormat="1" ht="15">
      <c r="A69" s="94" t="s">
        <v>249</v>
      </c>
      <c r="B69" s="94"/>
      <c r="C69" s="94"/>
      <c r="D69" s="94"/>
    </row>
    <row r="70" spans="1:4" customFormat="1" ht="15.75">
      <c r="A70" s="1"/>
    </row>
    <row r="71" spans="1:4" customFormat="1" ht="21.75" customHeight="1">
      <c r="A71" s="1"/>
    </row>
    <row r="72" spans="1:4" s="4" customFormat="1" ht="111" customHeight="1">
      <c r="A72" s="91" t="s">
        <v>250</v>
      </c>
      <c r="B72" s="91"/>
      <c r="C72" s="91"/>
      <c r="D72" s="91"/>
    </row>
    <row r="73" spans="1:4" s="4" customFormat="1" ht="56.25" customHeight="1">
      <c r="A73" s="91" t="s">
        <v>11</v>
      </c>
      <c r="B73" s="91"/>
      <c r="C73" s="91"/>
      <c r="D73" s="91"/>
    </row>
    <row r="74" spans="1:4" s="4" customFormat="1" ht="42" customHeight="1">
      <c r="A74" s="91" t="s">
        <v>12</v>
      </c>
      <c r="B74" s="91"/>
      <c r="C74" s="91"/>
      <c r="D74" s="91"/>
    </row>
    <row r="75" spans="1:4" s="4" customFormat="1" ht="42" customHeight="1">
      <c r="A75" s="91" t="s">
        <v>13</v>
      </c>
      <c r="B75" s="91"/>
      <c r="C75" s="91"/>
      <c r="D75" s="91"/>
    </row>
    <row r="76" spans="1:4" s="4" customFormat="1" ht="42" customHeight="1">
      <c r="A76" s="91" t="s">
        <v>14</v>
      </c>
      <c r="B76" s="91"/>
      <c r="C76" s="91"/>
      <c r="D76" s="91"/>
    </row>
    <row r="77" spans="1:4" s="4" customFormat="1" ht="42" customHeight="1">
      <c r="A77" s="91" t="s">
        <v>15</v>
      </c>
      <c r="B77" s="91"/>
      <c r="C77" s="91"/>
      <c r="D77" s="91"/>
    </row>
    <row r="78" spans="1:4" s="4" customFormat="1" ht="42" customHeight="1">
      <c r="A78" s="91" t="s">
        <v>16</v>
      </c>
      <c r="B78" s="91"/>
      <c r="C78" s="91"/>
      <c r="D78" s="91"/>
    </row>
    <row r="79" spans="1:4" customFormat="1" ht="15.75">
      <c r="A79" s="3"/>
    </row>
    <row r="80" spans="1:4" customFormat="1" ht="15.75">
      <c r="A80" s="3"/>
    </row>
    <row r="81" spans="1:3" customFormat="1" ht="15.75">
      <c r="A81" s="3"/>
    </row>
    <row r="82" spans="1:3" customFormat="1" ht="15.75">
      <c r="A82" s="3"/>
      <c r="B82" s="30" t="s">
        <v>126</v>
      </c>
      <c r="C82" s="53" t="s">
        <v>239</v>
      </c>
    </row>
    <row r="83" spans="1:3" customFormat="1" ht="15.75">
      <c r="A83" s="3"/>
      <c r="B83" s="30"/>
      <c r="C83" s="52"/>
    </row>
    <row r="84" spans="1:3" customFormat="1" ht="15.75">
      <c r="A84" s="3"/>
      <c r="B84" s="30" t="s">
        <v>125</v>
      </c>
      <c r="C84" s="53" t="s">
        <v>240</v>
      </c>
    </row>
    <row r="85" spans="1:3" customFormat="1" ht="15.75">
      <c r="A85" s="3"/>
      <c r="B85" s="30"/>
      <c r="C85" s="53"/>
    </row>
    <row r="86" spans="1:3" customFormat="1" ht="15.75">
      <c r="A86" s="3"/>
      <c r="B86" s="30"/>
      <c r="C86" s="53"/>
    </row>
    <row r="87" spans="1:3" customFormat="1" ht="15.75">
      <c r="A87" s="3"/>
      <c r="B87" s="30"/>
      <c r="C87" s="53"/>
    </row>
    <row r="88" spans="1:3" customFormat="1" ht="15.75">
      <c r="A88" s="3"/>
      <c r="B88" s="30"/>
      <c r="C88" s="53"/>
    </row>
    <row r="89" spans="1:3" customFormat="1" ht="15.75">
      <c r="A89" s="3"/>
      <c r="B89" s="30"/>
      <c r="C89" s="53"/>
    </row>
    <row r="90" spans="1:3" customFormat="1" ht="15.75">
      <c r="A90" s="3"/>
      <c r="B90" s="30"/>
      <c r="C90" s="53"/>
    </row>
    <row r="91" spans="1:3" customFormat="1" ht="15.75">
      <c r="A91" s="3"/>
      <c r="B91" s="30"/>
      <c r="C91" s="53"/>
    </row>
    <row r="92" spans="1:3" customFormat="1" ht="15.75">
      <c r="A92" s="3"/>
      <c r="B92" s="30"/>
      <c r="C92" s="53"/>
    </row>
    <row r="93" spans="1:3" customFormat="1" ht="15.75">
      <c r="A93" s="3"/>
      <c r="B93" s="30"/>
      <c r="C93" s="53"/>
    </row>
    <row r="94" spans="1:3" customFormat="1" ht="15.75">
      <c r="A94" s="3"/>
      <c r="B94" s="30"/>
      <c r="C94" s="53"/>
    </row>
    <row r="95" spans="1:3" customFormat="1" ht="15.75">
      <c r="A95" s="3"/>
      <c r="B95" s="30"/>
      <c r="C95" s="53"/>
    </row>
    <row r="96" spans="1:3" customFormat="1" ht="15.75">
      <c r="A96" s="3"/>
      <c r="B96" s="30"/>
      <c r="C96" s="53"/>
    </row>
    <row r="97" spans="1:4" customFormat="1" ht="15.75">
      <c r="A97" s="3"/>
      <c r="B97" s="30"/>
      <c r="C97" s="53"/>
    </row>
    <row r="98" spans="1:4">
      <c r="C98" s="17"/>
      <c r="D98" s="17"/>
    </row>
    <row r="99" spans="1:4">
      <c r="C99" s="17"/>
      <c r="D99" s="17"/>
    </row>
    <row r="100" spans="1:4">
      <c r="C100" s="17"/>
      <c r="D100" s="17"/>
    </row>
    <row r="101" spans="1:4">
      <c r="C101" s="17"/>
      <c r="D101" s="17"/>
    </row>
    <row r="102" spans="1:4">
      <c r="C102" s="17"/>
      <c r="D102" s="17"/>
    </row>
    <row r="103" spans="1:4">
      <c r="C103" s="17"/>
      <c r="D103" s="17"/>
    </row>
    <row r="104" spans="1:4">
      <c r="C104" s="17"/>
      <c r="D104" s="17"/>
    </row>
    <row r="105" spans="1:4">
      <c r="C105" s="17"/>
      <c r="D105" s="17"/>
    </row>
    <row r="106" spans="1:4">
      <c r="C106" s="17"/>
      <c r="D106" s="17"/>
    </row>
    <row r="107" spans="1:4">
      <c r="C107" s="17"/>
      <c r="D107" s="17"/>
    </row>
    <row r="108" spans="1:4">
      <c r="C108" s="17"/>
      <c r="D108" s="17"/>
    </row>
    <row r="109" spans="1:4">
      <c r="C109" s="17"/>
      <c r="D109" s="17"/>
    </row>
    <row r="110" spans="1:4">
      <c r="C110" s="17"/>
      <c r="D110" s="17"/>
    </row>
    <row r="111" spans="1:4">
      <c r="C111" s="17"/>
      <c r="D111" s="17"/>
    </row>
    <row r="112" spans="1:4">
      <c r="C112" s="17"/>
      <c r="D112" s="17"/>
    </row>
    <row r="113" spans="1:4">
      <c r="C113" s="17"/>
      <c r="D113" s="17"/>
    </row>
    <row r="114" spans="1:4" ht="15">
      <c r="A114" s="94" t="s">
        <v>26</v>
      </c>
      <c r="B114" s="94"/>
      <c r="C114" s="94"/>
      <c r="D114" s="94"/>
    </row>
    <row r="115" spans="1:4">
      <c r="A115" s="81"/>
    </row>
    <row r="116" spans="1:4" ht="24">
      <c r="A116" s="96" t="s">
        <v>227</v>
      </c>
      <c r="B116" s="96"/>
      <c r="C116" s="47" t="s">
        <v>27</v>
      </c>
      <c r="D116" s="73" t="s">
        <v>249</v>
      </c>
    </row>
    <row r="117" spans="1:4">
      <c r="A117" s="97" t="s">
        <v>28</v>
      </c>
      <c r="B117" s="97"/>
    </row>
    <row r="118" spans="1:4">
      <c r="D118" s="48" t="s">
        <v>241</v>
      </c>
    </row>
    <row r="119" spans="1:4" ht="38.25">
      <c r="A119" s="16" t="s">
        <v>30</v>
      </c>
      <c r="B119" s="16" t="s">
        <v>17</v>
      </c>
      <c r="C119" s="72" t="s">
        <v>245</v>
      </c>
      <c r="D119" s="72" t="s">
        <v>249</v>
      </c>
    </row>
    <row r="120" spans="1:4">
      <c r="A120" s="26">
        <v>1</v>
      </c>
      <c r="B120" s="24" t="s">
        <v>31</v>
      </c>
      <c r="C120" s="50"/>
      <c r="D120" s="50"/>
    </row>
    <row r="121" spans="1:4">
      <c r="A121" s="26">
        <v>1.1000000000000001</v>
      </c>
      <c r="B121" s="24" t="s">
        <v>32</v>
      </c>
      <c r="C121" s="50"/>
      <c r="D121" s="50"/>
    </row>
    <row r="122" spans="1:4">
      <c r="A122" s="27" t="s">
        <v>33</v>
      </c>
      <c r="B122" s="25" t="s">
        <v>34</v>
      </c>
      <c r="C122" s="50">
        <v>17348646.119999997</v>
      </c>
      <c r="D122" s="78">
        <f>3674676.46+55274.24</f>
        <v>3729950.7</v>
      </c>
    </row>
    <row r="123" spans="1:4">
      <c r="A123" s="27" t="s">
        <v>35</v>
      </c>
      <c r="B123" s="25" t="s">
        <v>24</v>
      </c>
      <c r="C123" s="50">
        <v>8507806.7899999991</v>
      </c>
      <c r="D123" s="78">
        <v>8507806.7899999991</v>
      </c>
    </row>
    <row r="124" spans="1:4">
      <c r="A124" s="27" t="s">
        <v>36</v>
      </c>
      <c r="B124" s="25" t="s">
        <v>37</v>
      </c>
      <c r="C124" s="50">
        <v>2588211.31</v>
      </c>
      <c r="D124" s="78">
        <f>925738.32+2360472</f>
        <v>3286210.32</v>
      </c>
    </row>
    <row r="125" spans="1:4">
      <c r="A125" s="27" t="s">
        <v>38</v>
      </c>
      <c r="B125" s="25" t="s">
        <v>39</v>
      </c>
      <c r="C125" s="50">
        <v>2108350</v>
      </c>
      <c r="D125" s="78">
        <v>2108350</v>
      </c>
    </row>
    <row r="126" spans="1:4">
      <c r="A126" s="27" t="s">
        <v>40</v>
      </c>
      <c r="B126" s="25" t="s">
        <v>228</v>
      </c>
      <c r="C126" s="50"/>
      <c r="D126" s="78">
        <f>310040+63855</f>
        <v>373895</v>
      </c>
    </row>
    <row r="127" spans="1:4">
      <c r="A127" s="27" t="s">
        <v>41</v>
      </c>
      <c r="B127" s="25" t="s">
        <v>42</v>
      </c>
      <c r="C127" s="50"/>
      <c r="D127" s="78"/>
    </row>
    <row r="128" spans="1:4">
      <c r="A128" s="27" t="s">
        <v>43</v>
      </c>
      <c r="B128" s="25" t="s">
        <v>243</v>
      </c>
      <c r="C128" s="50">
        <v>2629115</v>
      </c>
      <c r="D128" s="78"/>
    </row>
    <row r="129" spans="1:4">
      <c r="A129" s="27" t="s">
        <v>44</v>
      </c>
      <c r="B129" s="25" t="s">
        <v>45</v>
      </c>
      <c r="C129" s="50"/>
      <c r="D129" s="78"/>
    </row>
    <row r="130" spans="1:4" ht="25.5">
      <c r="A130" s="27" t="s">
        <v>46</v>
      </c>
      <c r="B130" s="25" t="s">
        <v>47</v>
      </c>
      <c r="C130" s="50"/>
      <c r="D130" s="50"/>
    </row>
    <row r="131" spans="1:4">
      <c r="A131" s="26" t="s">
        <v>48</v>
      </c>
      <c r="B131" s="24" t="s">
        <v>49</v>
      </c>
      <c r="C131" s="57">
        <f>SUM(C122:C130)</f>
        <v>33182129.219999995</v>
      </c>
      <c r="D131" s="57">
        <f>SUM(D122:D130)</f>
        <v>18006212.809999999</v>
      </c>
    </row>
    <row r="132" spans="1:4">
      <c r="A132" s="26">
        <v>1.2</v>
      </c>
      <c r="B132" s="24" t="s">
        <v>50</v>
      </c>
      <c r="C132" s="50"/>
      <c r="D132" s="50"/>
    </row>
    <row r="133" spans="1:4">
      <c r="A133" s="27" t="s">
        <v>21</v>
      </c>
      <c r="B133" s="25" t="s">
        <v>51</v>
      </c>
      <c r="C133" s="50">
        <v>537955504.58000004</v>
      </c>
      <c r="D133" s="50">
        <f>437173000+398189006-137703572.5-183961619.49</f>
        <v>513696814.00999999</v>
      </c>
    </row>
    <row r="134" spans="1:4">
      <c r="A134" s="27" t="s">
        <v>22</v>
      </c>
      <c r="B134" s="25" t="s">
        <v>52</v>
      </c>
      <c r="C134" s="50"/>
      <c r="D134" s="50"/>
    </row>
    <row r="135" spans="1:4">
      <c r="A135" s="27" t="s">
        <v>53</v>
      </c>
      <c r="B135" s="25" t="s">
        <v>18</v>
      </c>
      <c r="C135" s="50"/>
      <c r="D135" s="50"/>
    </row>
    <row r="136" spans="1:4">
      <c r="A136" s="27" t="s">
        <v>54</v>
      </c>
      <c r="B136" s="25" t="s">
        <v>55</v>
      </c>
      <c r="C136" s="50"/>
      <c r="D136" s="50"/>
    </row>
    <row r="137" spans="1:4">
      <c r="A137" s="27" t="s">
        <v>56</v>
      </c>
      <c r="B137" s="25" t="s">
        <v>57</v>
      </c>
      <c r="C137" s="50"/>
      <c r="D137" s="50"/>
    </row>
    <row r="138" spans="1:4">
      <c r="A138" s="27" t="s">
        <v>58</v>
      </c>
      <c r="B138" s="25" t="s">
        <v>59</v>
      </c>
      <c r="C138" s="50"/>
      <c r="D138" s="50"/>
    </row>
    <row r="139" spans="1:4">
      <c r="A139" s="27" t="s">
        <v>60</v>
      </c>
      <c r="B139" s="25" t="s">
        <v>61</v>
      </c>
      <c r="C139" s="50"/>
      <c r="D139" s="50"/>
    </row>
    <row r="140" spans="1:4">
      <c r="A140" s="27" t="s">
        <v>62</v>
      </c>
      <c r="B140" s="25" t="s">
        <v>63</v>
      </c>
      <c r="C140" s="50"/>
      <c r="D140" s="50"/>
    </row>
    <row r="141" spans="1:4">
      <c r="A141" s="26" t="s">
        <v>64</v>
      </c>
      <c r="B141" s="24" t="s">
        <v>65</v>
      </c>
      <c r="C141" s="57">
        <f>SUM(C133:C140)</f>
        <v>537955504.58000004</v>
      </c>
      <c r="D141" s="57">
        <f>SUM(D133:D140)</f>
        <v>513696814.00999999</v>
      </c>
    </row>
    <row r="142" spans="1:4">
      <c r="A142" s="26">
        <v>1.3</v>
      </c>
      <c r="B142" s="26" t="s">
        <v>66</v>
      </c>
      <c r="C142" s="57">
        <f>+C131+C141</f>
        <v>571137633.80000007</v>
      </c>
      <c r="D142" s="57">
        <f>+D131+D141</f>
        <v>531703026.81999999</v>
      </c>
    </row>
    <row r="143" spans="1:4">
      <c r="A143" s="26">
        <v>2</v>
      </c>
      <c r="B143" s="24" t="s">
        <v>67</v>
      </c>
      <c r="C143" s="50"/>
      <c r="D143" s="50"/>
    </row>
    <row r="144" spans="1:4">
      <c r="A144" s="26">
        <v>2.1</v>
      </c>
      <c r="B144" s="24" t="s">
        <v>68</v>
      </c>
      <c r="C144" s="50"/>
      <c r="D144" s="50"/>
    </row>
    <row r="145" spans="1:4">
      <c r="A145" s="27" t="s">
        <v>69</v>
      </c>
      <c r="B145" s="24" t="s">
        <v>70</v>
      </c>
      <c r="C145" s="51"/>
      <c r="D145" s="51"/>
    </row>
    <row r="146" spans="1:4">
      <c r="A146" s="27" t="s">
        <v>71</v>
      </c>
      <c r="B146" s="25" t="s">
        <v>72</v>
      </c>
      <c r="C146" s="50">
        <v>25217.48</v>
      </c>
      <c r="D146" s="78">
        <v>25217.48</v>
      </c>
    </row>
    <row r="147" spans="1:4">
      <c r="A147" s="27" t="s">
        <v>73</v>
      </c>
      <c r="B147" s="25" t="s">
        <v>74</v>
      </c>
      <c r="C147" s="50">
        <v>1887961.54</v>
      </c>
      <c r="D147" s="78">
        <f>1887961.54</f>
        <v>1887961.54</v>
      </c>
    </row>
    <row r="148" spans="1:4">
      <c r="A148" s="27" t="s">
        <v>75</v>
      </c>
      <c r="B148" s="25" t="s">
        <v>246</v>
      </c>
      <c r="C148" s="50">
        <v>128762</v>
      </c>
      <c r="D148" s="78"/>
    </row>
    <row r="149" spans="1:4">
      <c r="A149" s="27" t="s">
        <v>76</v>
      </c>
      <c r="B149" s="25" t="s">
        <v>77</v>
      </c>
      <c r="C149" s="50"/>
      <c r="D149" s="50"/>
    </row>
    <row r="150" spans="1:4">
      <c r="A150" s="27" t="s">
        <v>78</v>
      </c>
      <c r="B150" s="25" t="s">
        <v>79</v>
      </c>
      <c r="C150" s="50"/>
      <c r="D150" s="50"/>
    </row>
    <row r="151" spans="1:4">
      <c r="A151" s="27" t="s">
        <v>80</v>
      </c>
      <c r="B151" s="25" t="s">
        <v>81</v>
      </c>
      <c r="C151" s="50"/>
      <c r="D151" s="50"/>
    </row>
    <row r="152" spans="1:4">
      <c r="A152" s="27" t="s">
        <v>82</v>
      </c>
      <c r="B152" s="25" t="s">
        <v>83</v>
      </c>
      <c r="C152" s="50"/>
      <c r="D152" s="50"/>
    </row>
    <row r="153" spans="1:4">
      <c r="A153" s="27" t="s">
        <v>84</v>
      </c>
      <c r="B153" s="25" t="s">
        <v>85</v>
      </c>
      <c r="C153" s="50"/>
      <c r="D153" s="50"/>
    </row>
    <row r="154" spans="1:4">
      <c r="A154" s="27" t="s">
        <v>86</v>
      </c>
      <c r="B154" s="25" t="s">
        <v>229</v>
      </c>
      <c r="C154" s="50">
        <v>0</v>
      </c>
      <c r="D154" s="50">
        <v>0</v>
      </c>
    </row>
    <row r="155" spans="1:4" ht="25.5">
      <c r="A155" s="27" t="s">
        <v>87</v>
      </c>
      <c r="B155" s="25" t="s">
        <v>238</v>
      </c>
      <c r="C155" s="50"/>
      <c r="D155" s="78"/>
    </row>
    <row r="156" spans="1:4" ht="25.5">
      <c r="A156" s="27" t="s">
        <v>89</v>
      </c>
      <c r="B156" s="25" t="s">
        <v>90</v>
      </c>
      <c r="C156" s="50"/>
      <c r="D156" s="50"/>
    </row>
    <row r="157" spans="1:4" ht="25.5">
      <c r="A157" s="27" t="s">
        <v>91</v>
      </c>
      <c r="B157" s="25" t="s">
        <v>88</v>
      </c>
      <c r="C157" s="50">
        <v>30045574.77</v>
      </c>
      <c r="D157" s="50">
        <v>30045574.77</v>
      </c>
    </row>
    <row r="158" spans="1:4" ht="25.5">
      <c r="A158" s="26" t="s">
        <v>92</v>
      </c>
      <c r="B158" s="24" t="s">
        <v>93</v>
      </c>
      <c r="C158" s="58">
        <f>SUM(C146:C157)</f>
        <v>32087515.789999999</v>
      </c>
      <c r="D158" s="58">
        <f>SUM(D146:D157)</f>
        <v>31958753.789999999</v>
      </c>
    </row>
    <row r="168" spans="1:4" ht="38.25">
      <c r="A168" s="16" t="s">
        <v>30</v>
      </c>
      <c r="B168" s="16" t="s">
        <v>17</v>
      </c>
      <c r="C168" s="49" t="s">
        <v>251</v>
      </c>
      <c r="D168" s="72" t="s">
        <v>249</v>
      </c>
    </row>
    <row r="169" spans="1:4">
      <c r="A169" s="24" t="s">
        <v>94</v>
      </c>
      <c r="B169" s="24" t="s">
        <v>95</v>
      </c>
      <c r="C169" s="50"/>
      <c r="D169" s="50"/>
    </row>
    <row r="170" spans="1:4">
      <c r="A170" s="25" t="s">
        <v>96</v>
      </c>
      <c r="B170" s="25" t="s">
        <v>230</v>
      </c>
      <c r="C170" s="50"/>
      <c r="D170" s="78"/>
    </row>
    <row r="171" spans="1:4">
      <c r="A171" s="25" t="s">
        <v>97</v>
      </c>
      <c r="B171" s="25" t="s">
        <v>98</v>
      </c>
      <c r="C171" s="50"/>
      <c r="D171" s="50"/>
    </row>
    <row r="172" spans="1:4">
      <c r="A172" s="25" t="s">
        <v>99</v>
      </c>
      <c r="B172" s="25" t="s">
        <v>100</v>
      </c>
      <c r="C172" s="50"/>
      <c r="D172" s="50"/>
    </row>
    <row r="173" spans="1:4">
      <c r="A173" s="25" t="s">
        <v>101</v>
      </c>
      <c r="B173" s="25" t="s">
        <v>102</v>
      </c>
      <c r="C173" s="50">
        <v>6734369</v>
      </c>
      <c r="D173" s="78">
        <v>6734369</v>
      </c>
    </row>
    <row r="174" spans="1:4">
      <c r="A174" s="25" t="s">
        <v>244</v>
      </c>
      <c r="B174" s="25" t="s">
        <v>102</v>
      </c>
      <c r="C174" s="50">
        <v>325000000</v>
      </c>
      <c r="D174" s="78">
        <v>325000000</v>
      </c>
    </row>
    <row r="175" spans="1:4">
      <c r="A175" s="24" t="s">
        <v>103</v>
      </c>
      <c r="B175" s="24" t="s">
        <v>104</v>
      </c>
      <c r="C175" s="57">
        <f>SUM(C170:C174)</f>
        <v>331734369</v>
      </c>
      <c r="D175" s="57">
        <f>SUM(D170:D174)</f>
        <v>331734369</v>
      </c>
    </row>
    <row r="176" spans="1:4">
      <c r="A176" s="24">
        <v>2.2000000000000002</v>
      </c>
      <c r="B176" s="24" t="s">
        <v>105</v>
      </c>
      <c r="C176" s="57">
        <f>+C175+C158</f>
        <v>363821884.79000002</v>
      </c>
      <c r="D176" s="57">
        <f>+D175+D158</f>
        <v>363693122.79000002</v>
      </c>
    </row>
    <row r="177" spans="1:4">
      <c r="A177" s="24">
        <v>2.2999999999999998</v>
      </c>
      <c r="B177" s="25" t="s">
        <v>212</v>
      </c>
      <c r="C177" s="50"/>
      <c r="D177" s="50"/>
    </row>
    <row r="178" spans="1:4">
      <c r="A178" s="25" t="s">
        <v>106</v>
      </c>
      <c r="B178" s="25" t="s">
        <v>107</v>
      </c>
      <c r="C178" s="51"/>
      <c r="D178" s="51"/>
    </row>
    <row r="179" spans="1:4">
      <c r="A179" s="25" t="s">
        <v>108</v>
      </c>
      <c r="B179" s="27" t="s">
        <v>213</v>
      </c>
      <c r="C179" s="50">
        <v>27536000</v>
      </c>
      <c r="D179" s="78">
        <v>27536000</v>
      </c>
    </row>
    <row r="180" spans="1:4">
      <c r="A180" s="25" t="s">
        <v>109</v>
      </c>
      <c r="B180" s="27" t="s">
        <v>214</v>
      </c>
      <c r="C180" s="51"/>
      <c r="D180" s="51"/>
    </row>
    <row r="181" spans="1:4">
      <c r="A181" s="25" t="s">
        <v>110</v>
      </c>
      <c r="B181" s="25" t="s">
        <v>111</v>
      </c>
      <c r="C181" s="51"/>
      <c r="D181" s="51"/>
    </row>
    <row r="182" spans="1:4">
      <c r="A182" s="25" t="s">
        <v>112</v>
      </c>
      <c r="B182" s="25" t="s">
        <v>113</v>
      </c>
      <c r="C182" s="51"/>
      <c r="D182" s="51"/>
    </row>
    <row r="183" spans="1:4">
      <c r="A183" s="25" t="s">
        <v>114</v>
      </c>
      <c r="B183" s="25" t="s">
        <v>115</v>
      </c>
      <c r="C183" s="50">
        <v>427694357.17000002</v>
      </c>
      <c r="D183" s="78">
        <f>+C183</f>
        <v>427694357.17000002</v>
      </c>
    </row>
    <row r="184" spans="1:4">
      <c r="A184" s="25" t="s">
        <v>116</v>
      </c>
      <c r="B184" s="25" t="s">
        <v>117</v>
      </c>
      <c r="C184" s="51"/>
      <c r="D184" s="51"/>
    </row>
    <row r="185" spans="1:4">
      <c r="A185" s="25" t="s">
        <v>118</v>
      </c>
      <c r="B185" s="25" t="s">
        <v>119</v>
      </c>
      <c r="C185" s="51"/>
      <c r="D185" s="51"/>
    </row>
    <row r="186" spans="1:4">
      <c r="A186" s="25" t="s">
        <v>120</v>
      </c>
      <c r="B186" s="25" t="s">
        <v>121</v>
      </c>
      <c r="C186" s="50">
        <v>-247914608.16000003</v>
      </c>
      <c r="D186" s="78">
        <f>+C186+D265</f>
        <v>-287220453.13999999</v>
      </c>
    </row>
    <row r="187" spans="1:4">
      <c r="A187" s="24" t="s">
        <v>122</v>
      </c>
      <c r="B187" s="24" t="s">
        <v>123</v>
      </c>
      <c r="C187" s="57">
        <f>SUM(C179:C186)</f>
        <v>207315749.00999999</v>
      </c>
      <c r="D187" s="57">
        <f>SUM(D179:D186)</f>
        <v>168009904.03000003</v>
      </c>
    </row>
    <row r="188" spans="1:4">
      <c r="A188" s="24">
        <v>2.4</v>
      </c>
      <c r="B188" s="24" t="s">
        <v>124</v>
      </c>
      <c r="C188" s="57">
        <f>+C187+C176</f>
        <v>571137633.79999995</v>
      </c>
      <c r="D188" s="57">
        <f>+D187+D176</f>
        <v>531703026.82000005</v>
      </c>
    </row>
    <row r="189" spans="1:4" s="28" customFormat="1">
      <c r="A189" s="82"/>
      <c r="C189" s="52">
        <f>+C188-C142</f>
        <v>0</v>
      </c>
      <c r="D189" s="52">
        <f>+D188-D142</f>
        <v>0</v>
      </c>
    </row>
    <row r="190" spans="1:4" s="28" customFormat="1">
      <c r="A190" s="82"/>
      <c r="C190" s="52"/>
      <c r="D190" s="52"/>
    </row>
    <row r="191" spans="1:4" s="28" customFormat="1">
      <c r="A191" s="82"/>
      <c r="C191" s="52"/>
      <c r="D191" s="52"/>
    </row>
    <row r="192" spans="1:4" s="28" customFormat="1">
      <c r="A192" s="82"/>
      <c r="C192" s="52"/>
      <c r="D192" s="52"/>
    </row>
    <row r="193" spans="1:4" s="28" customFormat="1">
      <c r="A193" s="29"/>
      <c r="B193" s="30" t="s">
        <v>126</v>
      </c>
      <c r="C193" s="53" t="s">
        <v>239</v>
      </c>
      <c r="D193" s="52"/>
    </row>
    <row r="194" spans="1:4" s="28" customFormat="1">
      <c r="A194" s="82"/>
      <c r="B194" s="30"/>
      <c r="C194" s="52"/>
      <c r="D194" s="52"/>
    </row>
    <row r="195" spans="1:4" s="28" customFormat="1">
      <c r="A195" s="29"/>
      <c r="B195" s="30" t="s">
        <v>125</v>
      </c>
      <c r="C195" s="53" t="s">
        <v>240</v>
      </c>
      <c r="D195" s="52"/>
    </row>
    <row r="196" spans="1:4" ht="15.75">
      <c r="A196" s="79"/>
    </row>
    <row r="197" spans="1:4" ht="15.75">
      <c r="A197" s="79"/>
    </row>
    <row r="201" spans="1:4" ht="24.75" customHeight="1"/>
    <row r="203" spans="1:4" s="28" customFormat="1">
      <c r="A203" s="84"/>
      <c r="C203" s="52"/>
      <c r="D203" s="52"/>
    </row>
    <row r="204" spans="1:4" s="28" customFormat="1">
      <c r="A204" s="84"/>
      <c r="C204" s="52"/>
      <c r="D204" s="52"/>
    </row>
    <row r="205" spans="1:4" s="28" customFormat="1">
      <c r="A205" s="31"/>
      <c r="C205" s="52"/>
      <c r="D205" s="52"/>
    </row>
    <row r="206" spans="1:4" s="28" customFormat="1">
      <c r="A206" s="31"/>
      <c r="C206" s="52"/>
      <c r="D206" s="52"/>
    </row>
    <row r="238" spans="1:4" ht="15">
      <c r="A238" s="94" t="s">
        <v>127</v>
      </c>
      <c r="B238" s="94"/>
      <c r="C238" s="94"/>
      <c r="D238" s="94"/>
    </row>
    <row r="239" spans="1:4">
      <c r="A239" s="81"/>
    </row>
    <row r="240" spans="1:4" ht="24">
      <c r="A240" s="96" t="s">
        <v>227</v>
      </c>
      <c r="B240" s="96"/>
      <c r="D240" s="87" t="s">
        <v>249</v>
      </c>
    </row>
    <row r="241" spans="1:6">
      <c r="A241" s="97" t="s">
        <v>28</v>
      </c>
      <c r="B241" s="97"/>
    </row>
    <row r="242" spans="1:6">
      <c r="D242" s="54" t="s">
        <v>29</v>
      </c>
    </row>
    <row r="243" spans="1:6" ht="24">
      <c r="A243" s="32" t="s">
        <v>30</v>
      </c>
      <c r="B243" s="16" t="s">
        <v>17</v>
      </c>
      <c r="C243" s="72" t="s">
        <v>245</v>
      </c>
      <c r="D243" s="72" t="s">
        <v>249</v>
      </c>
    </row>
    <row r="244" spans="1:6" ht="14.25" customHeight="1">
      <c r="A244" s="16">
        <v>1</v>
      </c>
      <c r="B244" s="42" t="s">
        <v>128</v>
      </c>
      <c r="C244" s="50">
        <v>55391817.269999996</v>
      </c>
      <c r="D244" s="50">
        <v>37760909.100000001</v>
      </c>
    </row>
    <row r="245" spans="1:6">
      <c r="A245" s="16">
        <v>2</v>
      </c>
      <c r="B245" s="18" t="s">
        <v>129</v>
      </c>
      <c r="C245" s="50">
        <v>38937595</v>
      </c>
      <c r="D245" s="50"/>
    </row>
    <row r="246" spans="1:6">
      <c r="A246" s="80">
        <v>3</v>
      </c>
      <c r="B246" s="42" t="s">
        <v>215</v>
      </c>
      <c r="C246" s="57">
        <v>16454222.269999996</v>
      </c>
      <c r="D246" s="57">
        <f>D244-D245</f>
        <v>37760909.100000001</v>
      </c>
    </row>
    <row r="247" spans="1:6">
      <c r="A247" s="16">
        <v>4</v>
      </c>
      <c r="B247" s="18" t="s">
        <v>130</v>
      </c>
      <c r="C247" s="50">
        <v>0</v>
      </c>
      <c r="D247" s="50"/>
    </row>
    <row r="248" spans="1:6">
      <c r="A248" s="16">
        <v>5</v>
      </c>
      <c r="B248" s="18" t="s">
        <v>131</v>
      </c>
      <c r="C248" s="50">
        <v>0</v>
      </c>
      <c r="D248" s="50"/>
    </row>
    <row r="249" spans="1:6">
      <c r="A249" s="16">
        <v>6</v>
      </c>
      <c r="B249" s="18" t="s">
        <v>132</v>
      </c>
      <c r="C249" s="50">
        <v>0</v>
      </c>
      <c r="D249" s="50"/>
    </row>
    <row r="250" spans="1:6">
      <c r="A250" s="16">
        <v>7</v>
      </c>
      <c r="B250" s="18" t="s">
        <v>133</v>
      </c>
      <c r="C250" s="50">
        <v>0</v>
      </c>
      <c r="D250" s="50"/>
    </row>
    <row r="251" spans="1:6">
      <c r="A251" s="16">
        <v>8</v>
      </c>
      <c r="B251" s="18" t="s">
        <v>134</v>
      </c>
      <c r="C251" s="50"/>
      <c r="D251" s="50">
        <v>2502646.41</v>
      </c>
      <c r="F251" s="74"/>
    </row>
    <row r="252" spans="1:6">
      <c r="A252" s="16">
        <v>9</v>
      </c>
      <c r="B252" s="18" t="s">
        <v>135</v>
      </c>
      <c r="C252" s="50">
        <v>0</v>
      </c>
      <c r="D252" s="50"/>
    </row>
    <row r="253" spans="1:6">
      <c r="A253" s="16">
        <v>10</v>
      </c>
      <c r="B253" s="18" t="s">
        <v>136</v>
      </c>
      <c r="C253" s="50">
        <v>67783279.159999996</v>
      </c>
      <c r="D253" s="50">
        <v>79569400.489999995</v>
      </c>
    </row>
    <row r="254" spans="1:6">
      <c r="A254" s="16">
        <v>11</v>
      </c>
      <c r="B254" s="18" t="s">
        <v>137</v>
      </c>
      <c r="C254" s="50"/>
      <c r="D254" s="50"/>
    </row>
    <row r="255" spans="1:6">
      <c r="A255" s="16">
        <v>12</v>
      </c>
      <c r="B255" s="18" t="s">
        <v>138</v>
      </c>
      <c r="C255" s="50"/>
      <c r="D255" s="50"/>
    </row>
    <row r="256" spans="1:6">
      <c r="A256" s="16">
        <v>13</v>
      </c>
      <c r="B256" s="18" t="s">
        <v>139</v>
      </c>
      <c r="C256" s="50"/>
      <c r="D256" s="50"/>
    </row>
    <row r="257" spans="1:4" ht="15" customHeight="1">
      <c r="A257" s="16">
        <v>14</v>
      </c>
      <c r="B257" s="18" t="s">
        <v>140</v>
      </c>
      <c r="C257" s="50"/>
      <c r="D257" s="50"/>
    </row>
    <row r="258" spans="1:4">
      <c r="A258" s="16">
        <v>15</v>
      </c>
      <c r="B258" s="18" t="s">
        <v>141</v>
      </c>
      <c r="C258" s="50"/>
      <c r="D258" s="50"/>
    </row>
    <row r="259" spans="1:4">
      <c r="A259" s="16">
        <v>16</v>
      </c>
      <c r="B259" s="18" t="s">
        <v>142</v>
      </c>
      <c r="C259" s="50"/>
      <c r="D259" s="50"/>
    </row>
    <row r="260" spans="1:4">
      <c r="A260" s="80">
        <v>17</v>
      </c>
      <c r="B260" s="18" t="s">
        <v>143</v>
      </c>
      <c r="C260" s="50"/>
      <c r="D260" s="50"/>
    </row>
    <row r="261" spans="1:4">
      <c r="A261" s="80">
        <v>18</v>
      </c>
      <c r="B261" s="42" t="s">
        <v>216</v>
      </c>
      <c r="C261" s="57">
        <f>+C246+C251-C253</f>
        <v>-51329056.890000001</v>
      </c>
      <c r="D261" s="57">
        <f>+D246+D251-D253</f>
        <v>-39305844.979999989</v>
      </c>
    </row>
    <row r="262" spans="1:4">
      <c r="A262" s="80">
        <v>19</v>
      </c>
      <c r="B262" s="18" t="s">
        <v>144</v>
      </c>
      <c r="C262" s="50"/>
      <c r="D262" s="50"/>
    </row>
    <row r="263" spans="1:4">
      <c r="A263" s="80">
        <v>20</v>
      </c>
      <c r="B263" s="42" t="s">
        <v>145</v>
      </c>
      <c r="C263" s="57">
        <f>+C261-C262</f>
        <v>-51329056.890000001</v>
      </c>
      <c r="D263" s="57">
        <f>+D261-D262</f>
        <v>-39305844.979999989</v>
      </c>
    </row>
    <row r="264" spans="1:4" ht="25.5">
      <c r="A264" s="80">
        <v>21</v>
      </c>
      <c r="B264" s="42" t="s">
        <v>146</v>
      </c>
      <c r="C264" s="50"/>
      <c r="D264" s="50"/>
    </row>
    <row r="265" spans="1:4">
      <c r="A265" s="80">
        <v>22</v>
      </c>
      <c r="B265" s="42" t="s">
        <v>147</v>
      </c>
      <c r="C265" s="57">
        <f>+C263-C264</f>
        <v>-51329056.890000001</v>
      </c>
      <c r="D265" s="57">
        <f>+D263-D264</f>
        <v>-39305844.979999989</v>
      </c>
    </row>
    <row r="266" spans="1:4">
      <c r="A266" s="80">
        <v>23</v>
      </c>
      <c r="B266" s="42" t="s">
        <v>148</v>
      </c>
      <c r="C266" s="50"/>
      <c r="D266" s="50"/>
    </row>
    <row r="267" spans="1:4">
      <c r="A267" s="95"/>
      <c r="B267" s="18" t="s">
        <v>149</v>
      </c>
      <c r="C267" s="50"/>
      <c r="D267" s="50"/>
    </row>
    <row r="268" spans="1:4">
      <c r="A268" s="95"/>
      <c r="B268" s="18" t="s">
        <v>150</v>
      </c>
      <c r="C268" s="50"/>
      <c r="D268" s="50"/>
    </row>
    <row r="269" spans="1:4">
      <c r="A269" s="95"/>
      <c r="B269" s="18" t="s">
        <v>151</v>
      </c>
      <c r="C269" s="50"/>
      <c r="D269" s="50"/>
    </row>
    <row r="270" spans="1:4">
      <c r="A270" s="80">
        <v>24</v>
      </c>
      <c r="B270" s="42" t="s">
        <v>152</v>
      </c>
      <c r="C270" s="50"/>
      <c r="D270" s="50"/>
    </row>
    <row r="271" spans="1:4">
      <c r="A271" s="80">
        <v>25</v>
      </c>
      <c r="B271" s="42" t="s">
        <v>153</v>
      </c>
      <c r="C271" s="50"/>
      <c r="D271" s="50"/>
    </row>
    <row r="272" spans="1:4">
      <c r="A272" s="81"/>
    </row>
    <row r="273" spans="1:4">
      <c r="A273" s="81" t="s">
        <v>154</v>
      </c>
    </row>
    <row r="274" spans="1:4">
      <c r="A274" s="81" t="s">
        <v>155</v>
      </c>
      <c r="B274" s="30" t="s">
        <v>126</v>
      </c>
      <c r="C274" s="53" t="s">
        <v>232</v>
      </c>
      <c r="D274" s="52"/>
    </row>
    <row r="275" spans="1:4">
      <c r="A275" s="81"/>
      <c r="B275" s="30"/>
      <c r="C275" s="52"/>
      <c r="D275" s="52"/>
    </row>
    <row r="276" spans="1:4">
      <c r="A276" s="81"/>
      <c r="B276" s="30" t="s">
        <v>125</v>
      </c>
      <c r="C276" s="53" t="s">
        <v>231</v>
      </c>
      <c r="D276" s="52"/>
    </row>
    <row r="277" spans="1:4">
      <c r="A277" s="81" t="s">
        <v>25</v>
      </c>
    </row>
    <row r="278" spans="1:4">
      <c r="A278" s="81"/>
    </row>
    <row r="279" spans="1:4">
      <c r="A279" s="81"/>
    </row>
    <row r="280" spans="1:4">
      <c r="A280" s="81"/>
    </row>
    <row r="281" spans="1:4">
      <c r="A281" s="81"/>
    </row>
    <row r="282" spans="1:4">
      <c r="A282" s="81"/>
    </row>
    <row r="283" spans="1:4">
      <c r="A283" s="81"/>
    </row>
    <row r="284" spans="1:4">
      <c r="A284" s="81"/>
    </row>
    <row r="285" spans="1:4">
      <c r="A285" s="81"/>
    </row>
    <row r="286" spans="1:4">
      <c r="A286" s="81"/>
    </row>
    <row r="287" spans="1:4">
      <c r="A287" s="81"/>
    </row>
    <row r="288" spans="1:4">
      <c r="A288" s="81"/>
    </row>
    <row r="289" spans="1:6">
      <c r="A289" s="81"/>
    </row>
    <row r="290" spans="1:6">
      <c r="A290" s="81"/>
    </row>
    <row r="291" spans="1:6">
      <c r="A291" s="81"/>
    </row>
    <row r="292" spans="1:6">
      <c r="A292" s="81"/>
    </row>
    <row r="293" spans="1:6">
      <c r="A293" s="81"/>
    </row>
    <row r="294" spans="1:6">
      <c r="A294" s="81"/>
    </row>
    <row r="295" spans="1:6">
      <c r="A295" s="81"/>
    </row>
    <row r="296" spans="1:6" ht="15">
      <c r="A296" s="94" t="s">
        <v>156</v>
      </c>
      <c r="B296" s="94"/>
      <c r="C296" s="94"/>
      <c r="D296" s="94"/>
    </row>
    <row r="297" spans="1:6" ht="24">
      <c r="A297" s="96" t="s">
        <v>227</v>
      </c>
      <c r="B297" s="96"/>
      <c r="D297" s="87" t="s">
        <v>249</v>
      </c>
    </row>
    <row r="298" spans="1:6">
      <c r="A298" s="99" t="s">
        <v>197</v>
      </c>
      <c r="B298" s="99"/>
    </row>
    <row r="299" spans="1:6" ht="34.5" customHeight="1">
      <c r="A299" s="33" t="s">
        <v>30</v>
      </c>
      <c r="B299" s="34" t="s">
        <v>157</v>
      </c>
      <c r="C299" s="72" t="s">
        <v>245</v>
      </c>
      <c r="D299" s="72" t="s">
        <v>249</v>
      </c>
    </row>
    <row r="300" spans="1:6">
      <c r="A300" s="35">
        <v>1</v>
      </c>
      <c r="B300" s="36" t="s">
        <v>158</v>
      </c>
      <c r="C300" s="55"/>
      <c r="D300" s="55"/>
    </row>
    <row r="301" spans="1:6">
      <c r="A301" s="33">
        <v>1.1000000000000001</v>
      </c>
      <c r="B301" s="34" t="s">
        <v>159</v>
      </c>
      <c r="C301" s="88">
        <f>5539181.73+51284754.55+4107062.72</f>
        <v>60930999</v>
      </c>
      <c r="D301" s="59">
        <f>SUM(D302:D307)</f>
        <v>44289911</v>
      </c>
    </row>
    <row r="302" spans="1:6">
      <c r="A302" s="98"/>
      <c r="B302" s="37" t="s">
        <v>218</v>
      </c>
      <c r="C302" s="56">
        <v>60930999</v>
      </c>
      <c r="D302" s="56">
        <f>44289911</f>
        <v>44289911</v>
      </c>
      <c r="F302" s="44"/>
    </row>
    <row r="303" spans="1:6">
      <c r="A303" s="98"/>
      <c r="B303" s="37" t="s">
        <v>219</v>
      </c>
      <c r="C303" s="56"/>
      <c r="D303" s="56"/>
    </row>
    <row r="304" spans="1:6">
      <c r="A304" s="98"/>
      <c r="B304" s="34" t="s">
        <v>220</v>
      </c>
      <c r="C304" s="56"/>
      <c r="D304" s="56"/>
    </row>
    <row r="305" spans="1:6">
      <c r="A305" s="98"/>
      <c r="B305" s="37" t="s">
        <v>221</v>
      </c>
      <c r="C305" s="56"/>
      <c r="D305" s="56"/>
    </row>
    <row r="306" spans="1:6">
      <c r="A306" s="98"/>
      <c r="B306" s="37" t="s">
        <v>160</v>
      </c>
      <c r="C306" s="56"/>
      <c r="D306" s="56"/>
    </row>
    <row r="307" spans="1:6">
      <c r="A307" s="98"/>
      <c r="B307" s="37" t="s">
        <v>161</v>
      </c>
      <c r="C307" s="56"/>
      <c r="D307" s="56"/>
    </row>
    <row r="308" spans="1:6">
      <c r="A308" s="33">
        <v>1.2</v>
      </c>
      <c r="B308" s="37" t="s">
        <v>162</v>
      </c>
      <c r="C308" s="59">
        <f>SUM(C309:C317)</f>
        <v>65205900.460000001</v>
      </c>
      <c r="D308" s="59">
        <f>SUM(D309:D317)</f>
        <v>57908606.420000002</v>
      </c>
    </row>
    <row r="309" spans="1:6">
      <c r="A309" s="98"/>
      <c r="B309" s="37" t="s">
        <v>163</v>
      </c>
      <c r="C309" s="56">
        <v>23651669</v>
      </c>
      <c r="D309" s="89">
        <v>12935389</v>
      </c>
    </row>
    <row r="310" spans="1:6">
      <c r="A310" s="98"/>
      <c r="B310" s="37" t="s">
        <v>164</v>
      </c>
      <c r="C310" s="56">
        <v>5760636.0599999996</v>
      </c>
      <c r="D310" s="89">
        <v>3117338.3</v>
      </c>
    </row>
    <row r="311" spans="1:6">
      <c r="A311" s="98"/>
      <c r="B311" s="37" t="s">
        <v>165</v>
      </c>
      <c r="C311" s="56">
        <v>7621286.75</v>
      </c>
      <c r="D311" s="89">
        <f>198500+2957014.89</f>
        <v>3155514.89</v>
      </c>
    </row>
    <row r="312" spans="1:6">
      <c r="A312" s="98"/>
      <c r="B312" s="34" t="s">
        <v>166</v>
      </c>
      <c r="C312" s="56">
        <v>14681047.289999999</v>
      </c>
      <c r="D312" s="89">
        <f>15014231.7+16022835</f>
        <v>31037066.699999999</v>
      </c>
    </row>
    <row r="313" spans="1:6">
      <c r="A313" s="98"/>
      <c r="B313" s="34" t="s">
        <v>167</v>
      </c>
      <c r="C313" s="56">
        <v>1794100</v>
      </c>
      <c r="D313" s="89">
        <v>70000</v>
      </c>
      <c r="F313" s="90"/>
    </row>
    <row r="314" spans="1:6">
      <c r="A314" s="98"/>
      <c r="B314" s="34" t="s">
        <v>168</v>
      </c>
      <c r="C314" s="56"/>
      <c r="D314" s="89"/>
    </row>
    <row r="315" spans="1:6">
      <c r="A315" s="98"/>
      <c r="B315" s="34" t="s">
        <v>169</v>
      </c>
      <c r="C315" s="56">
        <v>8089461</v>
      </c>
      <c r="D315" s="89">
        <f>2197366+1059432+128762+1563980+1039588.61</f>
        <v>5989128.6100000003</v>
      </c>
    </row>
    <row r="316" spans="1:6">
      <c r="A316" s="98"/>
      <c r="B316" s="34" t="s">
        <v>170</v>
      </c>
      <c r="C316" s="56"/>
      <c r="D316" s="89"/>
    </row>
    <row r="317" spans="1:6">
      <c r="A317" s="98"/>
      <c r="B317" s="37" t="s">
        <v>171</v>
      </c>
      <c r="C317" s="56">
        <v>3607700.36</v>
      </c>
      <c r="D317" s="56">
        <v>1604168.92</v>
      </c>
    </row>
    <row r="318" spans="1:6">
      <c r="A318" s="35">
        <v>1.3</v>
      </c>
      <c r="B318" s="36" t="s">
        <v>172</v>
      </c>
      <c r="C318" s="55">
        <f>+C301-C308</f>
        <v>-4274901.4600000009</v>
      </c>
      <c r="D318" s="55">
        <f>+D301-D308</f>
        <v>-13618695.420000002</v>
      </c>
    </row>
    <row r="319" spans="1:6">
      <c r="A319" s="35">
        <v>2</v>
      </c>
      <c r="B319" s="36" t="s">
        <v>173</v>
      </c>
      <c r="C319" s="55"/>
      <c r="D319" s="55"/>
    </row>
    <row r="320" spans="1:6">
      <c r="A320" s="33">
        <v>2.1</v>
      </c>
      <c r="B320" s="37" t="s">
        <v>159</v>
      </c>
      <c r="C320" s="59">
        <v>0</v>
      </c>
      <c r="D320" s="59">
        <f>SUM(D321:D327)</f>
        <v>0</v>
      </c>
    </row>
    <row r="321" spans="1:4">
      <c r="A321" s="98"/>
      <c r="B321" s="37" t="s">
        <v>174</v>
      </c>
      <c r="C321" s="56"/>
      <c r="D321" s="56"/>
    </row>
    <row r="322" spans="1:4">
      <c r="A322" s="98"/>
      <c r="B322" s="34" t="s">
        <v>175</v>
      </c>
      <c r="C322" s="56"/>
      <c r="D322" s="56"/>
    </row>
    <row r="323" spans="1:4">
      <c r="A323" s="98"/>
      <c r="B323" s="37" t="s">
        <v>176</v>
      </c>
      <c r="C323" s="56"/>
      <c r="D323" s="56"/>
    </row>
    <row r="324" spans="1:4">
      <c r="A324" s="98"/>
      <c r="B324" s="37" t="s">
        <v>177</v>
      </c>
      <c r="C324" s="56"/>
      <c r="D324" s="56"/>
    </row>
    <row r="325" spans="1:4">
      <c r="A325" s="98"/>
      <c r="B325" s="37" t="s">
        <v>178</v>
      </c>
      <c r="C325" s="56"/>
      <c r="D325" s="56"/>
    </row>
    <row r="326" spans="1:4">
      <c r="A326" s="98"/>
      <c r="B326" s="37" t="s">
        <v>179</v>
      </c>
      <c r="C326" s="56"/>
      <c r="D326" s="56"/>
    </row>
    <row r="327" spans="1:4">
      <c r="A327" s="98"/>
      <c r="B327" s="37" t="s">
        <v>180</v>
      </c>
      <c r="C327" s="56"/>
      <c r="D327" s="56"/>
    </row>
    <row r="328" spans="1:4">
      <c r="A328" s="33">
        <v>2.2000000000000002</v>
      </c>
      <c r="B328" s="37" t="s">
        <v>162</v>
      </c>
      <c r="C328" s="59">
        <v>0</v>
      </c>
      <c r="D328" s="59">
        <f>SUM(D329:D333)</f>
        <v>0</v>
      </c>
    </row>
    <row r="329" spans="1:4">
      <c r="A329" s="98"/>
      <c r="B329" s="37" t="s">
        <v>181</v>
      </c>
      <c r="C329" s="56"/>
      <c r="D329" s="56"/>
    </row>
    <row r="330" spans="1:4">
      <c r="A330" s="98"/>
      <c r="B330" s="37" t="s">
        <v>182</v>
      </c>
      <c r="C330" s="56"/>
      <c r="D330" s="56"/>
    </row>
    <row r="331" spans="1:4">
      <c r="A331" s="98"/>
      <c r="B331" s="37" t="s">
        <v>183</v>
      </c>
      <c r="C331" s="56"/>
      <c r="D331" s="56"/>
    </row>
    <row r="332" spans="1:4">
      <c r="A332" s="98"/>
      <c r="B332" s="37" t="s">
        <v>184</v>
      </c>
      <c r="C332" s="56"/>
      <c r="D332" s="56"/>
    </row>
    <row r="333" spans="1:4">
      <c r="A333" s="98"/>
      <c r="B333" s="37" t="s">
        <v>217</v>
      </c>
      <c r="C333" s="56"/>
      <c r="D333" s="56"/>
    </row>
    <row r="334" spans="1:4" ht="24">
      <c r="A334" s="35">
        <v>2.2999999999999998</v>
      </c>
      <c r="B334" s="36" t="s">
        <v>185</v>
      </c>
      <c r="C334" s="59">
        <v>0</v>
      </c>
      <c r="D334" s="59">
        <f>+D320-D328</f>
        <v>0</v>
      </c>
    </row>
    <row r="335" spans="1:4">
      <c r="A335" s="35">
        <v>3</v>
      </c>
      <c r="B335" s="36" t="s">
        <v>186</v>
      </c>
      <c r="C335" s="55"/>
      <c r="D335" s="55"/>
    </row>
    <row r="336" spans="1:4">
      <c r="A336" s="33">
        <v>3.1</v>
      </c>
      <c r="B336" s="37" t="s">
        <v>159</v>
      </c>
      <c r="C336" s="59">
        <v>0</v>
      </c>
      <c r="D336" s="59">
        <f>SUM(D337:D340)</f>
        <v>0</v>
      </c>
    </row>
    <row r="337" spans="1:4">
      <c r="A337" s="98"/>
      <c r="B337" s="37" t="s">
        <v>222</v>
      </c>
      <c r="C337" s="56"/>
      <c r="D337" s="56"/>
    </row>
    <row r="338" spans="1:4">
      <c r="A338" s="98"/>
      <c r="B338" s="37" t="s">
        <v>198</v>
      </c>
      <c r="C338" s="56"/>
      <c r="D338" s="56"/>
    </row>
    <row r="339" spans="1:4">
      <c r="A339" s="98"/>
      <c r="B339" s="34" t="s">
        <v>187</v>
      </c>
      <c r="C339" s="56"/>
      <c r="D339" s="56"/>
    </row>
    <row r="340" spans="1:4">
      <c r="A340" s="98"/>
      <c r="B340" s="34"/>
      <c r="C340" s="56"/>
      <c r="D340" s="56"/>
    </row>
    <row r="341" spans="1:4">
      <c r="A341" s="33">
        <v>3.2</v>
      </c>
      <c r="B341" s="34" t="s">
        <v>162</v>
      </c>
      <c r="C341" s="56"/>
      <c r="D341" s="56">
        <f>SUM(D342:D345)</f>
        <v>0</v>
      </c>
    </row>
    <row r="342" spans="1:4">
      <c r="A342" s="98"/>
      <c r="B342" s="34" t="s">
        <v>188</v>
      </c>
      <c r="C342" s="56"/>
      <c r="D342" s="56"/>
    </row>
    <row r="343" spans="1:4">
      <c r="A343" s="98"/>
      <c r="B343" s="34" t="s">
        <v>189</v>
      </c>
      <c r="C343" s="56"/>
      <c r="D343" s="56"/>
    </row>
    <row r="344" spans="1:4">
      <c r="A344" s="98"/>
      <c r="B344" s="34" t="s">
        <v>190</v>
      </c>
      <c r="C344" s="56"/>
      <c r="D344" s="56"/>
    </row>
    <row r="345" spans="1:4">
      <c r="A345" s="98"/>
      <c r="B345" s="34" t="s">
        <v>191</v>
      </c>
      <c r="C345" s="56"/>
      <c r="D345" s="56"/>
    </row>
    <row r="346" spans="1:4">
      <c r="A346" s="38">
        <v>3.3</v>
      </c>
      <c r="B346" s="39" t="s">
        <v>192</v>
      </c>
      <c r="C346" s="59"/>
      <c r="D346" s="59">
        <f>+D336-D341</f>
        <v>0</v>
      </c>
    </row>
    <row r="347" spans="1:4">
      <c r="A347" s="35">
        <v>4</v>
      </c>
      <c r="B347" s="40" t="s">
        <v>193</v>
      </c>
      <c r="C347" s="59">
        <v>9191575.1999999881</v>
      </c>
      <c r="D347" s="59">
        <f>+D318+D334+D346</f>
        <v>-13618695.420000002</v>
      </c>
    </row>
    <row r="348" spans="1:4">
      <c r="A348" s="35">
        <v>5</v>
      </c>
      <c r="B348" s="36" t="s">
        <v>194</v>
      </c>
      <c r="C348" s="59">
        <v>12431972.380000001</v>
      </c>
      <c r="D348" s="59">
        <f>+C122</f>
        <v>17348646.119999997</v>
      </c>
    </row>
    <row r="349" spans="1:4">
      <c r="A349" s="35">
        <v>6</v>
      </c>
      <c r="B349" s="36" t="s">
        <v>195</v>
      </c>
      <c r="C349" s="59">
        <v>21623547.579999998</v>
      </c>
      <c r="D349" s="59">
        <f>D122</f>
        <v>3729950.7</v>
      </c>
    </row>
    <row r="350" spans="1:4">
      <c r="A350" s="81" t="s">
        <v>196</v>
      </c>
      <c r="D350" s="44">
        <f>+D349-D348-D347</f>
        <v>0</v>
      </c>
    </row>
    <row r="351" spans="1:4">
      <c r="A351" s="81"/>
      <c r="B351" s="41"/>
    </row>
    <row r="352" spans="1:4">
      <c r="A352" s="81"/>
      <c r="B352" s="30" t="s">
        <v>126</v>
      </c>
      <c r="C352" s="53" t="s">
        <v>233</v>
      </c>
      <c r="D352" s="52"/>
    </row>
    <row r="353" spans="1:4">
      <c r="A353" s="81"/>
      <c r="B353" s="30"/>
      <c r="C353" s="52"/>
      <c r="D353" s="52"/>
    </row>
    <row r="354" spans="1:4">
      <c r="B354" s="30" t="s">
        <v>125</v>
      </c>
      <c r="C354" s="53" t="s">
        <v>231</v>
      </c>
      <c r="D354" s="52"/>
    </row>
  </sheetData>
  <mergeCells count="33">
    <mergeCell ref="A73:D73"/>
    <mergeCell ref="C1:D1"/>
    <mergeCell ref="C2:D2"/>
    <mergeCell ref="C3:D3"/>
    <mergeCell ref="A22:D22"/>
    <mergeCell ref="A23:D23"/>
    <mergeCell ref="A24:D24"/>
    <mergeCell ref="A65:D65"/>
    <mergeCell ref="A66:D66"/>
    <mergeCell ref="A67:D67"/>
    <mergeCell ref="A69:D69"/>
    <mergeCell ref="A72:D72"/>
    <mergeCell ref="A267:A269"/>
    <mergeCell ref="A74:D74"/>
    <mergeCell ref="A75:D75"/>
    <mergeCell ref="A76:D76"/>
    <mergeCell ref="A77:D77"/>
    <mergeCell ref="A78:D78"/>
    <mergeCell ref="A114:D114"/>
    <mergeCell ref="A116:B116"/>
    <mergeCell ref="A117:B117"/>
    <mergeCell ref="A238:D238"/>
    <mergeCell ref="A240:B240"/>
    <mergeCell ref="A241:B241"/>
    <mergeCell ref="A329:A333"/>
    <mergeCell ref="A337:A340"/>
    <mergeCell ref="A342:A345"/>
    <mergeCell ref="A296:D296"/>
    <mergeCell ref="A297:B297"/>
    <mergeCell ref="A298:B298"/>
    <mergeCell ref="A302:A307"/>
    <mergeCell ref="A309:A317"/>
    <mergeCell ref="A321:A327"/>
  </mergeCells>
  <pageMargins left="0.70866141732283472" right="0.19685039370078741" top="0.48" bottom="0.23622047244094491" header="0.31496062992125984" footer="0.31496062992125984"/>
  <pageSetup paperSize="9" scale="85" orientation="portrait" r:id="rId1"/>
  <drawing r:id="rId2"/>
</worksheet>
</file>

<file path=xl/worksheets/sheet2.xml><?xml version="1.0" encoding="utf-8"?>
<worksheet xmlns="http://schemas.openxmlformats.org/spreadsheetml/2006/main" xmlns:r="http://schemas.openxmlformats.org/officeDocument/2006/relationships">
  <dimension ref="A1:J27"/>
  <sheetViews>
    <sheetView topLeftCell="A4" workbookViewId="0">
      <selection activeCell="J24" sqref="J24"/>
    </sheetView>
  </sheetViews>
  <sheetFormatPr defaultRowHeight="15"/>
  <cols>
    <col min="1" max="1" width="5.7109375" style="86" customWidth="1"/>
    <col min="2" max="2" width="38.140625" customWidth="1"/>
    <col min="3" max="3" width="11.42578125" bestFit="1" customWidth="1"/>
    <col min="6" max="6" width="15.42578125" customWidth="1"/>
    <col min="8" max="8" width="10.7109375" customWidth="1"/>
    <col min="9" max="9" width="17" customWidth="1"/>
    <col min="10" max="10" width="18.140625" customWidth="1"/>
    <col min="12" max="12" width="16" customWidth="1"/>
  </cols>
  <sheetData>
    <row r="1" spans="1:10">
      <c r="A1" s="103" t="s">
        <v>199</v>
      </c>
      <c r="B1" s="103"/>
      <c r="C1" s="103"/>
      <c r="D1" s="103"/>
      <c r="E1" s="103"/>
      <c r="F1" s="103"/>
      <c r="G1" s="103"/>
      <c r="H1" s="103"/>
      <c r="I1" s="103"/>
      <c r="J1" s="103"/>
    </row>
    <row r="2" spans="1:10" ht="16.5" customHeight="1">
      <c r="A2" s="104" t="s">
        <v>227</v>
      </c>
      <c r="B2" s="104"/>
      <c r="C2" s="104"/>
      <c r="D2" s="104"/>
      <c r="I2" s="103" t="s">
        <v>249</v>
      </c>
      <c r="J2" s="103"/>
    </row>
    <row r="3" spans="1:10" ht="21" customHeight="1">
      <c r="A3" s="105" t="s">
        <v>210</v>
      </c>
      <c r="B3" s="105"/>
      <c r="C3" s="105"/>
      <c r="D3" s="105"/>
      <c r="J3" t="s">
        <v>209</v>
      </c>
    </row>
    <row r="4" spans="1:10">
      <c r="A4" s="100" t="s">
        <v>19</v>
      </c>
      <c r="B4" s="100" t="s">
        <v>200</v>
      </c>
      <c r="C4" s="100" t="s">
        <v>201</v>
      </c>
      <c r="D4" s="100" t="s">
        <v>111</v>
      </c>
      <c r="E4" s="100" t="s">
        <v>113</v>
      </c>
      <c r="F4" s="100" t="s">
        <v>115</v>
      </c>
      <c r="G4" s="100" t="s">
        <v>117</v>
      </c>
      <c r="H4" s="100" t="s">
        <v>119</v>
      </c>
      <c r="I4" s="100" t="s">
        <v>121</v>
      </c>
      <c r="J4" s="101" t="s">
        <v>20</v>
      </c>
    </row>
    <row r="5" spans="1:10" ht="40.5" customHeight="1">
      <c r="A5" s="100"/>
      <c r="B5" s="100"/>
      <c r="C5" s="100"/>
      <c r="D5" s="100"/>
      <c r="E5" s="100"/>
      <c r="F5" s="100"/>
      <c r="G5" s="100"/>
      <c r="H5" s="100"/>
      <c r="I5" s="100"/>
      <c r="J5" s="102"/>
    </row>
    <row r="6" spans="1:10">
      <c r="A6" s="83">
        <v>1</v>
      </c>
      <c r="B6" s="9" t="s">
        <v>242</v>
      </c>
      <c r="C6" s="67">
        <v>27536000</v>
      </c>
      <c r="D6" s="68"/>
      <c r="E6" s="68"/>
      <c r="F6" s="67">
        <v>427694357.17000002</v>
      </c>
      <c r="G6" s="69"/>
      <c r="H6" s="69"/>
      <c r="I6" s="76">
        <v>-177952093.43000001</v>
      </c>
      <c r="J6" s="70">
        <f>SUM(C6:I6)</f>
        <v>277278263.74000001</v>
      </c>
    </row>
    <row r="7" spans="1:10" ht="26.25">
      <c r="A7" s="11">
        <v>2</v>
      </c>
      <c r="B7" s="12" t="s">
        <v>202</v>
      </c>
      <c r="C7" s="11"/>
      <c r="D7" s="11"/>
      <c r="E7" s="11"/>
      <c r="F7" s="11"/>
      <c r="G7" s="11"/>
      <c r="H7" s="11"/>
      <c r="I7" s="75"/>
      <c r="J7" s="70">
        <f t="shared" ref="J7:J21" si="0">SUM(C7:I7)</f>
        <v>0</v>
      </c>
    </row>
    <row r="8" spans="1:10">
      <c r="A8" s="7">
        <v>3</v>
      </c>
      <c r="B8" s="14" t="s">
        <v>203</v>
      </c>
      <c r="C8" s="10"/>
      <c r="D8" s="10"/>
      <c r="E8" s="10"/>
      <c r="F8" s="10"/>
      <c r="G8" s="10"/>
      <c r="H8" s="10"/>
      <c r="I8" s="63">
        <f>+I6+I7</f>
        <v>-177952093.43000001</v>
      </c>
      <c r="J8" s="70">
        <f t="shared" si="0"/>
        <v>-177952093.43000001</v>
      </c>
    </row>
    <row r="9" spans="1:10">
      <c r="A9" s="7">
        <v>4</v>
      </c>
      <c r="B9" s="13" t="s">
        <v>204</v>
      </c>
      <c r="C9" s="11"/>
      <c r="D9" s="11"/>
      <c r="E9" s="11"/>
      <c r="F9" s="11"/>
      <c r="G9" s="11"/>
      <c r="H9" s="11"/>
      <c r="I9" s="64">
        <v>-18633457.84</v>
      </c>
      <c r="J9" s="70">
        <f t="shared" si="0"/>
        <v>-18633457.84</v>
      </c>
    </row>
    <row r="10" spans="1:10">
      <c r="A10" s="7">
        <v>5</v>
      </c>
      <c r="B10" s="13" t="s">
        <v>148</v>
      </c>
      <c r="C10" s="10"/>
      <c r="D10" s="10"/>
      <c r="E10" s="10"/>
      <c r="F10" s="10"/>
      <c r="G10" s="10"/>
      <c r="H10" s="10"/>
      <c r="I10" s="10"/>
      <c r="J10" s="70">
        <f t="shared" si="0"/>
        <v>0</v>
      </c>
    </row>
    <row r="11" spans="1:10">
      <c r="A11" s="7">
        <v>6</v>
      </c>
      <c r="B11" s="13" t="s">
        <v>205</v>
      </c>
      <c r="C11" s="10"/>
      <c r="D11" s="10"/>
      <c r="E11" s="10"/>
      <c r="F11" s="10"/>
      <c r="G11" s="10"/>
      <c r="H11" s="10"/>
      <c r="I11" s="10"/>
      <c r="J11" s="70">
        <f t="shared" si="0"/>
        <v>0</v>
      </c>
    </row>
    <row r="12" spans="1:10">
      <c r="A12" s="7">
        <v>7</v>
      </c>
      <c r="B12" s="13" t="s">
        <v>206</v>
      </c>
      <c r="C12" s="10"/>
      <c r="D12" s="10"/>
      <c r="E12" s="10"/>
      <c r="F12" s="10"/>
      <c r="G12" s="10"/>
      <c r="H12" s="10"/>
      <c r="I12" s="10"/>
      <c r="J12" s="70">
        <f t="shared" si="0"/>
        <v>0</v>
      </c>
    </row>
    <row r="13" spans="1:10">
      <c r="A13" s="7">
        <v>8</v>
      </c>
      <c r="B13" s="13" t="s">
        <v>207</v>
      </c>
      <c r="C13" s="10"/>
      <c r="D13" s="10"/>
      <c r="E13" s="10"/>
      <c r="F13" s="10"/>
      <c r="G13" s="10"/>
      <c r="H13" s="10"/>
      <c r="I13" s="10"/>
      <c r="J13" s="70">
        <f t="shared" si="0"/>
        <v>0</v>
      </c>
    </row>
    <row r="14" spans="1:10">
      <c r="A14" s="7">
        <v>9</v>
      </c>
      <c r="B14" s="9" t="s">
        <v>252</v>
      </c>
      <c r="C14" s="67">
        <v>27536000</v>
      </c>
      <c r="D14" s="68"/>
      <c r="E14" s="68"/>
      <c r="F14" s="67">
        <v>427694357.17000002</v>
      </c>
      <c r="G14" s="10"/>
      <c r="H14" s="10"/>
      <c r="I14" s="65">
        <f>+I8+I9</f>
        <v>-196585551.27000001</v>
      </c>
      <c r="J14" s="70">
        <f t="shared" si="0"/>
        <v>258644805.90000001</v>
      </c>
    </row>
    <row r="15" spans="1:10" ht="25.5">
      <c r="A15" s="7">
        <v>10</v>
      </c>
      <c r="B15" s="8" t="s">
        <v>202</v>
      </c>
      <c r="C15" s="10"/>
      <c r="D15" s="10"/>
      <c r="E15" s="10"/>
      <c r="F15" s="10"/>
      <c r="G15" s="10"/>
      <c r="H15" s="10"/>
      <c r="I15" s="10"/>
      <c r="J15" s="70">
        <f t="shared" si="0"/>
        <v>0</v>
      </c>
    </row>
    <row r="16" spans="1:10">
      <c r="A16" s="7">
        <v>11</v>
      </c>
      <c r="B16" s="14" t="s">
        <v>203</v>
      </c>
      <c r="C16" s="10"/>
      <c r="D16" s="10"/>
      <c r="E16" s="10"/>
      <c r="F16" s="10"/>
      <c r="G16" s="10"/>
      <c r="H16" s="10"/>
      <c r="I16" s="10"/>
      <c r="J16" s="70">
        <f t="shared" si="0"/>
        <v>0</v>
      </c>
    </row>
    <row r="17" spans="1:10">
      <c r="A17" s="7">
        <v>12</v>
      </c>
      <c r="B17" s="13" t="s">
        <v>208</v>
      </c>
      <c r="C17" s="11"/>
      <c r="D17" s="11"/>
      <c r="E17" s="11"/>
      <c r="F17" s="11"/>
      <c r="G17" s="11"/>
      <c r="H17" s="11"/>
      <c r="I17" s="66">
        <v>-51329056.890000001</v>
      </c>
      <c r="J17" s="70">
        <f t="shared" si="0"/>
        <v>-51329056.890000001</v>
      </c>
    </row>
    <row r="18" spans="1:10">
      <c r="A18" s="7">
        <v>13</v>
      </c>
      <c r="B18" s="13" t="s">
        <v>148</v>
      </c>
      <c r="C18" s="10"/>
      <c r="D18" s="10"/>
      <c r="E18" s="10"/>
      <c r="F18" s="10"/>
      <c r="G18" s="10"/>
      <c r="H18" s="10"/>
      <c r="I18" s="10"/>
      <c r="J18" s="70">
        <f t="shared" si="0"/>
        <v>0</v>
      </c>
    </row>
    <row r="19" spans="1:10">
      <c r="A19" s="7">
        <v>14</v>
      </c>
      <c r="B19" s="13" t="s">
        <v>205</v>
      </c>
      <c r="C19" s="10"/>
      <c r="D19" s="10"/>
      <c r="E19" s="10"/>
      <c r="F19" s="10"/>
      <c r="G19" s="10"/>
      <c r="H19" s="10"/>
      <c r="I19" s="10"/>
      <c r="J19" s="70">
        <f t="shared" si="0"/>
        <v>0</v>
      </c>
    </row>
    <row r="20" spans="1:10">
      <c r="A20" s="7">
        <v>15</v>
      </c>
      <c r="B20" s="13" t="s">
        <v>206</v>
      </c>
      <c r="C20" s="10"/>
      <c r="D20" s="10"/>
      <c r="E20" s="10"/>
      <c r="F20" s="10"/>
      <c r="G20" s="10"/>
      <c r="H20" s="10"/>
      <c r="I20" s="10"/>
      <c r="J20" s="70">
        <f t="shared" si="0"/>
        <v>0</v>
      </c>
    </row>
    <row r="21" spans="1:10">
      <c r="A21" s="7">
        <v>16</v>
      </c>
      <c r="B21" s="13" t="s">
        <v>207</v>
      </c>
      <c r="C21" s="10"/>
      <c r="D21" s="10"/>
      <c r="E21" s="10"/>
      <c r="F21" s="10"/>
      <c r="G21" s="10"/>
      <c r="H21" s="10"/>
      <c r="I21" s="10"/>
      <c r="J21" s="70">
        <f t="shared" si="0"/>
        <v>0</v>
      </c>
    </row>
    <row r="22" spans="1:10">
      <c r="A22" s="7">
        <v>17</v>
      </c>
      <c r="B22" s="9" t="s">
        <v>253</v>
      </c>
      <c r="C22" s="67">
        <v>27536000</v>
      </c>
      <c r="D22" s="68"/>
      <c r="E22" s="68"/>
      <c r="F22" s="67">
        <f>427694357.17+F19</f>
        <v>427694357.17000002</v>
      </c>
      <c r="G22" s="10"/>
      <c r="H22" s="10"/>
      <c r="I22" s="63">
        <f>+I14+I17</f>
        <v>-247914608.16000003</v>
      </c>
      <c r="J22" s="70">
        <f>SUM(C22:I22)</f>
        <v>207315749.00999999</v>
      </c>
    </row>
    <row r="23" spans="1:10">
      <c r="A23" s="85"/>
      <c r="J23" s="71"/>
    </row>
    <row r="25" spans="1:10">
      <c r="C25" s="30" t="s">
        <v>126</v>
      </c>
      <c r="D25" s="53" t="s">
        <v>232</v>
      </c>
      <c r="E25" s="52"/>
      <c r="F25" s="5"/>
      <c r="G25" s="6"/>
    </row>
    <row r="26" spans="1:10">
      <c r="C26" s="30"/>
      <c r="D26" s="52"/>
      <c r="E26" s="52"/>
      <c r="F26" s="6"/>
      <c r="G26" s="6"/>
    </row>
    <row r="27" spans="1:10">
      <c r="C27" s="30" t="s">
        <v>125</v>
      </c>
      <c r="D27" s="53" t="s">
        <v>231</v>
      </c>
      <c r="E27" s="52"/>
      <c r="F27" s="5"/>
      <c r="G27" s="6"/>
    </row>
  </sheetData>
  <mergeCells count="15">
    <mergeCell ref="A4:A5"/>
    <mergeCell ref="B4:B5"/>
    <mergeCell ref="C4:C5"/>
    <mergeCell ref="D4:D5"/>
    <mergeCell ref="E4:E5"/>
    <mergeCell ref="A1:J1"/>
    <mergeCell ref="A2:B2"/>
    <mergeCell ref="C2:D2"/>
    <mergeCell ref="I2:J2"/>
    <mergeCell ref="A3:D3"/>
    <mergeCell ref="F4:F5"/>
    <mergeCell ref="G4:G5"/>
    <mergeCell ref="H4:H5"/>
    <mergeCell ref="I4:I5"/>
    <mergeCell ref="J4:J5"/>
  </mergeCells>
  <pageMargins left="0.70866141732283505" right="0.70866141732283505" top="0.93" bottom="0.74803149606299202" header="0.31496062992126" footer="0.31496062992126"/>
  <pageSetup paperSize="9" scale="8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Баланс2017-(2)</vt:lpstr>
      <vt:lpstr>Өмч 2017(2)</vt:lpstr>
      <vt:lpstr>'Баланс2017-(2)'!Print_Area</vt:lpstr>
      <vt:lpstr>'Өмч 2017(2)'!Print_Area</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2017-07-25T03:13:33Z</cp:lastPrinted>
  <dcterms:created xsi:type="dcterms:W3CDTF">2014-01-21T02:42:46Z</dcterms:created>
  <dcterms:modified xsi:type="dcterms:W3CDTF">2017-07-25T04:04:37Z</dcterms:modified>
</cp:coreProperties>
</file>