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1600" windowHeight="8835" activeTab="15"/>
  </bookViews>
  <sheets>
    <sheet name="nuur" sheetId="1" r:id="rId1"/>
    <sheet name="n-ar" sheetId="2" r:id="rId2"/>
    <sheet name="st-1" sheetId="3" r:id="rId3"/>
    <sheet name="st-1a" sheetId="4" r:id="rId4"/>
    <sheet name="st-2a" sheetId="5" r:id="rId5"/>
    <sheet name="st-3" sheetId="6" r:id="rId6"/>
    <sheet name="st-4" sheetId="7" r:id="rId7"/>
    <sheet name="1" sheetId="8" r:id="rId8"/>
    <sheet name="2" sheetId="9" r:id="rId9"/>
    <sheet name="3" sheetId="10" r:id="rId10"/>
    <sheet name="4" sheetId="11" r:id="rId11"/>
    <sheet name="5" sheetId="12" r:id="rId12"/>
    <sheet name="6" sheetId="13" r:id="rId13"/>
    <sheet name="7" sheetId="14" r:id="rId14"/>
    <sheet name="8" sheetId="15" r:id="rId15"/>
    <sheet name="Тодруулга" sheetId="16" r:id="rId1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6" l="1"/>
  <c r="I24" i="6"/>
  <c r="I23" i="6"/>
  <c r="I22" i="6"/>
  <c r="I21" i="6"/>
  <c r="I20" i="6"/>
  <c r="I19" i="6"/>
  <c r="H18" i="6"/>
  <c r="H26" i="6" s="1"/>
  <c r="G18" i="6"/>
  <c r="G26" i="6" s="1"/>
  <c r="F18" i="6"/>
  <c r="F26" i="6" s="1"/>
  <c r="E18" i="6"/>
  <c r="E26" i="6" s="1"/>
  <c r="D18" i="6"/>
  <c r="D26" i="6" s="1"/>
  <c r="C18" i="6"/>
  <c r="C26" i="6" s="1"/>
  <c r="B18" i="6"/>
  <c r="B26" i="6" s="1"/>
  <c r="I17" i="6"/>
  <c r="I16" i="6"/>
  <c r="I15" i="6"/>
  <c r="I14" i="6"/>
  <c r="I13" i="6"/>
  <c r="I12" i="6"/>
  <c r="I11" i="6"/>
  <c r="I10" i="6"/>
  <c r="I18" i="6" s="1"/>
  <c r="I26" i="6" s="1"/>
  <c r="H34" i="16" l="1"/>
  <c r="F34" i="16"/>
  <c r="I27" i="16"/>
  <c r="H27" i="16"/>
  <c r="F27" i="16"/>
  <c r="E27" i="16"/>
  <c r="G48" i="15"/>
  <c r="F48" i="15"/>
  <c r="G36" i="15"/>
  <c r="E36" i="15"/>
  <c r="F56" i="14"/>
  <c r="D56" i="14"/>
  <c r="H55" i="14"/>
  <c r="H54" i="14"/>
  <c r="H53" i="14"/>
  <c r="H52" i="14"/>
  <c r="H51" i="14"/>
  <c r="H50" i="14"/>
  <c r="H49" i="14"/>
  <c r="H48" i="14"/>
  <c r="H56" i="14" s="1"/>
  <c r="G103" i="13"/>
  <c r="G77" i="13"/>
  <c r="E77" i="13"/>
  <c r="G66" i="13"/>
  <c r="E66" i="13"/>
  <c r="H41" i="13"/>
  <c r="E41" i="13"/>
  <c r="I24" i="12"/>
  <c r="I22" i="12"/>
  <c r="H22" i="12"/>
  <c r="F22" i="12"/>
  <c r="E22" i="12"/>
  <c r="D22" i="12"/>
  <c r="J22" i="12" s="1"/>
  <c r="J20" i="12"/>
  <c r="J19" i="12"/>
  <c r="I17" i="12"/>
  <c r="I25" i="12" s="1"/>
  <c r="H17" i="12"/>
  <c r="H25" i="12" s="1"/>
  <c r="F17" i="12"/>
  <c r="F25" i="12" s="1"/>
  <c r="E17" i="12"/>
  <c r="E25" i="12" s="1"/>
  <c r="D17" i="12"/>
  <c r="D25" i="12" s="1"/>
  <c r="J10" i="12"/>
  <c r="J7" i="12"/>
  <c r="J17" i="12" s="1"/>
  <c r="G12" i="11"/>
  <c r="E12" i="11"/>
  <c r="G63" i="10"/>
  <c r="E63" i="10"/>
  <c r="G48" i="10"/>
  <c r="E48" i="10"/>
  <c r="G22" i="10"/>
  <c r="E22" i="10"/>
  <c r="F10" i="10"/>
  <c r="E10" i="10"/>
  <c r="D10" i="10"/>
  <c r="D53" i="7"/>
  <c r="C53" i="7"/>
  <c r="C42" i="7"/>
  <c r="D34" i="7"/>
  <c r="D42" i="7" s="1"/>
  <c r="C34" i="7"/>
  <c r="D25" i="7"/>
  <c r="C25" i="7"/>
  <c r="D22" i="7"/>
  <c r="D13" i="7" s="1"/>
  <c r="C13" i="7"/>
  <c r="D6" i="7"/>
  <c r="C6" i="7"/>
  <c r="C23" i="7" s="1"/>
  <c r="D27" i="5"/>
  <c r="D28" i="5" s="1"/>
  <c r="D26" i="5"/>
  <c r="C26" i="5"/>
  <c r="C28" i="5" s="1"/>
  <c r="C13" i="4"/>
  <c r="D13" i="4"/>
  <c r="D12" i="4"/>
  <c r="D26" i="4"/>
  <c r="D25" i="4"/>
  <c r="C25" i="4"/>
  <c r="C26" i="4"/>
  <c r="C12" i="4"/>
  <c r="C49" i="3"/>
  <c r="D37" i="3"/>
  <c r="D49" i="3" s="1"/>
  <c r="D33" i="3"/>
  <c r="C33" i="3"/>
  <c r="D22" i="3"/>
  <c r="D34" i="3" s="1"/>
  <c r="C22" i="3"/>
  <c r="C34" i="3" s="1"/>
  <c r="J25" i="12" l="1"/>
  <c r="D24" i="12"/>
  <c r="F24" i="12"/>
  <c r="E24" i="12"/>
  <c r="H24" i="12"/>
  <c r="C54" i="7"/>
  <c r="C56" i="7" s="1"/>
  <c r="D23" i="7"/>
  <c r="D54" i="7" s="1"/>
  <c r="D56" i="7" s="1"/>
  <c r="D58" i="7" s="1"/>
  <c r="J24" i="12" l="1"/>
</calcChain>
</file>

<file path=xl/sharedStrings.xml><?xml version="1.0" encoding="utf-8"?>
<sst xmlns="http://schemas.openxmlformats.org/spreadsheetml/2006/main" count="754" uniqueCount="582">
  <si>
    <t>Сангийн сайдын 2012 оны</t>
  </si>
  <si>
    <t>77 дугаар тушаалын</t>
  </si>
  <si>
    <t>3 дугаар хавсралт</t>
  </si>
  <si>
    <t>Байгууллагын регистэр::</t>
  </si>
  <si>
    <t>Хаяг: Өмнөговь аймаг Ханхонгор сум Мандах баг</t>
  </si>
  <si>
    <t>Шуудангийн хаяг:</t>
  </si>
  <si>
    <t>Утас:11345959,  91935355, 96658704, Факс: 345959</t>
  </si>
  <si>
    <t>Өмчийн хэлбэр:         Төрийн..... хувь                    Хувийн  100 хувь</t>
  </si>
  <si>
    <r>
      <rPr>
        <b/>
        <sz val="14"/>
        <rFont val="Arial Mon"/>
        <charset val="134"/>
      </rPr>
      <t xml:space="preserve">       " </t>
    </r>
    <r>
      <rPr>
        <b/>
        <sz val="14"/>
        <rFont val="Times New Roman"/>
        <charset val="134"/>
      </rPr>
      <t>ЖУУЛЧИН</t>
    </r>
    <r>
      <rPr>
        <b/>
        <sz val="14"/>
        <rFont val="Arial Mon"/>
        <charset val="134"/>
      </rPr>
      <t xml:space="preserve"> </t>
    </r>
    <r>
      <rPr>
        <b/>
        <sz val="14"/>
        <rFont val="Times New Roman"/>
        <charset val="134"/>
      </rPr>
      <t>ГОВЬ</t>
    </r>
    <r>
      <rPr>
        <b/>
        <sz val="14"/>
        <rFont val="Arial Mon"/>
        <charset val="134"/>
      </rPr>
      <t xml:space="preserve">" </t>
    </r>
    <r>
      <rPr>
        <b/>
        <sz val="14"/>
        <rFont val="Times New Roman"/>
        <charset val="134"/>
      </rPr>
      <t>ХК</t>
    </r>
    <r>
      <rPr>
        <b/>
        <sz val="14"/>
        <rFont val="Arial Mon"/>
        <charset val="134"/>
      </rPr>
      <t>-</t>
    </r>
    <r>
      <rPr>
        <b/>
        <sz val="14"/>
        <rFont val="Times New Roman"/>
        <charset val="134"/>
      </rPr>
      <t>ийн</t>
    </r>
    <r>
      <rPr>
        <b/>
        <sz val="14"/>
        <rFont val="Arial Mon"/>
        <charset val="134"/>
      </rPr>
      <t xml:space="preserve"> </t>
    </r>
  </si>
  <si>
    <t>Хянаж хүлээн авсан байгууллагын нэр</t>
  </si>
  <si>
    <t>Он сар өдөр</t>
  </si>
  <si>
    <t>Гарын үсэг</t>
  </si>
  <si>
    <t>"Жуулчин говь " ХК-ийн</t>
  </si>
  <si>
    <t>тухай мэдэгдэл</t>
  </si>
  <si>
    <r>
      <t>Захирал</t>
    </r>
    <r>
      <rPr>
        <sz val="10"/>
        <rFont val="Arial Mon"/>
        <charset val="134"/>
      </rPr>
      <t xml:space="preserve">  Бямбаа  </t>
    </r>
    <r>
      <rPr>
        <sz val="10"/>
        <rFont val="Times New Roman"/>
        <charset val="134"/>
      </rPr>
      <t>овогтой</t>
    </r>
    <r>
      <rPr>
        <sz val="10"/>
        <rFont val="Arial Mon"/>
        <charset val="134"/>
      </rPr>
      <t xml:space="preserve">  Гантулга , </t>
    </r>
    <r>
      <rPr>
        <sz val="10"/>
        <rFont val="Times New Roman"/>
        <charset val="134"/>
      </rPr>
      <t>ерөнхий</t>
    </r>
    <r>
      <rPr>
        <sz val="10"/>
        <rFont val="Arial Mon"/>
        <charset val="134"/>
      </rPr>
      <t xml:space="preserve"> </t>
    </r>
    <r>
      <rPr>
        <sz val="10"/>
        <rFont val="Times New Roman"/>
        <charset val="134"/>
      </rPr>
      <t>нягтлан</t>
    </r>
    <r>
      <rPr>
        <sz val="10"/>
        <rFont val="Arial Mon"/>
        <charset val="134"/>
      </rPr>
      <t xml:space="preserve"> </t>
    </r>
    <r>
      <rPr>
        <sz val="10"/>
        <rFont val="Times New Roman"/>
        <charset val="134"/>
      </rPr>
      <t>бодогч</t>
    </r>
    <r>
      <rPr>
        <sz val="10"/>
        <rFont val="Arial Mon"/>
        <charset val="134"/>
      </rPr>
      <t xml:space="preserve">   Пэрэнлэй     </t>
    </r>
    <r>
      <rPr>
        <sz val="10"/>
        <rFont val="Times New Roman"/>
        <charset val="134"/>
      </rPr>
      <t>овогтой</t>
    </r>
  </si>
  <si>
    <t>болгон гаргасан санхүүгийн тайланд тайлант хугацааны үйл ажиллагааны үр дүн</t>
  </si>
  <si>
    <t xml:space="preserve">санхүүгийн байдлыг "Нягтлан бодох бүртгэлийн тухай" хуулийн 17.1 дэх заалтын дагуу </t>
  </si>
  <si>
    <t>үнэн зөв, бүрэн тусгасан болохыг баталж байна. Үүнд:</t>
  </si>
  <si>
    <t>1. Бүх ажил гүйлгээ бодитоор гарсан бөгөөд холбогдох анхан шатны баримтыг</t>
  </si>
  <si>
    <t>үндэслэн нягтлан бодох бүртгэл, санхүүгийн тайланд үнэн зөв тусгасан.</t>
  </si>
  <si>
    <t>2. Санхүүгийн тайланд тусгагдсан бүх тооцоолол үнэн зөв хийгдсан.</t>
  </si>
  <si>
    <t>3.Аж ахуйн нэгжийн үйл ажиллагааны эдийн засаг, санхүүгийн бүхий л үйл явцыг иж бүрэн</t>
  </si>
  <si>
    <t>хамарсан.</t>
  </si>
  <si>
    <t xml:space="preserve">4. Тайлант үеийн үр дүнд өмнөх оны ажил гүйлгээнээс шилжин тусгагдаагүй, мөн тайлант оны ажил </t>
  </si>
  <si>
    <t>гүйлгээнээс орхигдсон зүйл байхгүй байна.</t>
  </si>
  <si>
    <t xml:space="preserve">5.Бүх хөрөнгө, авлага, өр төлбөр, орлого, зардлыг Санхүүгийн тайлагналын олон улсын стандартын </t>
  </si>
  <si>
    <t>дагуу үнэн зөв тусгасан.</t>
  </si>
  <si>
    <t>6.Энэ тайланд тусгагдсан бүхий л зүйл манай байгууллагын албан ёсны өмчлөлд байдаг бөгөөд</t>
  </si>
  <si>
    <t>орхигдсон зүйл үгүй болно.</t>
  </si>
  <si>
    <t>Захирал</t>
  </si>
  <si>
    <t>.........................................</t>
  </si>
  <si>
    <t>/Б.Гантулга /</t>
  </si>
  <si>
    <t>Ерөнхий нягтлан бодогч</t>
  </si>
  <si>
    <t xml:space="preserve"> /П.Мөнгөнцэцэг/</t>
  </si>
  <si>
    <t xml:space="preserve">                                               САНХҮҮГИЙН БАЙДЛЫН ТАЙЛАН</t>
  </si>
  <si>
    <t>"Жуулчин говь" ХК</t>
  </si>
  <si>
    <t>/Аж ахуйн нэгжийн нэр/</t>
  </si>
  <si>
    <r>
      <t xml:space="preserve">2020 </t>
    </r>
    <r>
      <rPr>
        <sz val="10"/>
        <rFont val="Times New Roman"/>
        <charset val="134"/>
      </rPr>
      <t>оны</t>
    </r>
    <r>
      <rPr>
        <sz val="10"/>
        <rFont val="Arial Mon"/>
        <charset val="134"/>
      </rPr>
      <t xml:space="preserve"> 01-</t>
    </r>
    <r>
      <rPr>
        <sz val="10"/>
        <rFont val="Times New Roman"/>
        <charset val="134"/>
      </rPr>
      <t>р</t>
    </r>
    <r>
      <rPr>
        <sz val="10"/>
        <rFont val="Arial Mon"/>
        <charset val="134"/>
      </rPr>
      <t xml:space="preserve"> </t>
    </r>
    <r>
      <rPr>
        <sz val="10"/>
        <rFont val="Times New Roman"/>
        <charset val="134"/>
      </rPr>
      <t>сарын</t>
    </r>
    <r>
      <rPr>
        <sz val="10"/>
        <rFont val="Arial Mon"/>
        <charset val="134"/>
      </rPr>
      <t xml:space="preserve"> 28</t>
    </r>
  </si>
  <si>
    <t xml:space="preserve"> /төгрөгөөр/</t>
  </si>
  <si>
    <t xml:space="preserve">Ìºðèéí </t>
  </si>
  <si>
    <t>ҮЗҮҮЛЭЛТ</t>
  </si>
  <si>
    <t>äóãààð</t>
  </si>
  <si>
    <r>
      <t>2018</t>
    </r>
    <r>
      <rPr>
        <b/>
        <sz val="10"/>
        <rFont val="Times New Roman"/>
        <charset val="134"/>
      </rPr>
      <t>оны</t>
    </r>
    <r>
      <rPr>
        <b/>
        <sz val="10"/>
        <rFont val="Arial Mon"/>
        <charset val="134"/>
      </rPr>
      <t xml:space="preserve"> 12-</t>
    </r>
    <r>
      <rPr>
        <b/>
        <sz val="10"/>
        <rFont val="Times New Roman"/>
        <charset val="134"/>
      </rPr>
      <t>р</t>
    </r>
    <r>
      <rPr>
        <b/>
        <sz val="10"/>
        <rFont val="Arial Mon"/>
        <charset val="134"/>
      </rPr>
      <t xml:space="preserve"> </t>
    </r>
    <r>
      <rPr>
        <b/>
        <sz val="10"/>
        <rFont val="Times New Roman"/>
        <charset val="134"/>
      </rPr>
      <t>сарын</t>
    </r>
    <r>
      <rPr>
        <b/>
        <sz val="10"/>
        <rFont val="Arial Mon"/>
        <charset val="134"/>
      </rPr>
      <t xml:space="preserve"> 31</t>
    </r>
  </si>
  <si>
    <r>
      <t>2019</t>
    </r>
    <r>
      <rPr>
        <b/>
        <sz val="10"/>
        <rFont val="Times New Roman"/>
        <charset val="134"/>
      </rPr>
      <t>оны</t>
    </r>
    <r>
      <rPr>
        <b/>
        <sz val="10"/>
        <rFont val="Arial Mon"/>
        <charset val="134"/>
      </rPr>
      <t xml:space="preserve"> 12-</t>
    </r>
    <r>
      <rPr>
        <b/>
        <sz val="10"/>
        <rFont val="Times New Roman"/>
        <charset val="134"/>
      </rPr>
      <t>р</t>
    </r>
    <r>
      <rPr>
        <b/>
        <sz val="10"/>
        <rFont val="Arial Mon"/>
        <charset val="134"/>
      </rPr>
      <t xml:space="preserve"> </t>
    </r>
    <r>
      <rPr>
        <b/>
        <sz val="10"/>
        <rFont val="Times New Roman"/>
        <charset val="134"/>
      </rPr>
      <t>сарын</t>
    </r>
    <r>
      <rPr>
        <b/>
        <sz val="10"/>
        <rFont val="Arial Mon"/>
        <charset val="134"/>
      </rPr>
      <t xml:space="preserve"> 31</t>
    </r>
  </si>
  <si>
    <t xml:space="preserve">ХӨРӨНГӨ </t>
  </si>
  <si>
    <t xml:space="preserve">1.1. </t>
  </si>
  <si>
    <t>Эргэлтийн хөрөнгө</t>
  </si>
  <si>
    <t xml:space="preserve">1.1.1. </t>
  </si>
  <si>
    <t>Мөнгө ба түүнтэй адилтгах хөрөнгө</t>
  </si>
  <si>
    <t>1.1.2.</t>
  </si>
  <si>
    <t>Дансны авлага</t>
  </si>
  <si>
    <t>1.1.3.</t>
  </si>
  <si>
    <t>Татвар, НДШ-ийн авлага</t>
  </si>
  <si>
    <t>1.1.4.</t>
  </si>
  <si>
    <t>Бусад авлага</t>
  </si>
  <si>
    <t>1.1.5.</t>
  </si>
  <si>
    <t>Бусад санхүүгийн хөрөнгө</t>
  </si>
  <si>
    <t>1.1.6.</t>
  </si>
  <si>
    <t>Бараа материал</t>
  </si>
  <si>
    <t>1.1.7.</t>
  </si>
  <si>
    <t>Урьдчилж төлсөн зардал/тооцоо</t>
  </si>
  <si>
    <t>1.1.8.</t>
  </si>
  <si>
    <t>Бусад эргэлтийн хөрөнгө</t>
  </si>
  <si>
    <t>1.1.9.</t>
  </si>
  <si>
    <t>Борлуулах зорилгоор эзэмшиж буй эргэлтийн бус хөрөнгө /борлуулах бүлэг хөрнгө/</t>
  </si>
  <si>
    <t>1.1.10.</t>
  </si>
  <si>
    <t>1.1.11.</t>
  </si>
  <si>
    <t>Эргэлтийн хөрөнгийн дүн</t>
  </si>
  <si>
    <t xml:space="preserve">1.2. </t>
  </si>
  <si>
    <t>Эргэлтийн бус хөрөнгө</t>
  </si>
  <si>
    <t>1.2.1.</t>
  </si>
  <si>
    <t>Үндсэн хөрөнгө</t>
  </si>
  <si>
    <t>1.2.2.</t>
  </si>
  <si>
    <t>Биет бус хөрөнгө</t>
  </si>
  <si>
    <t>1.2.3.</t>
  </si>
  <si>
    <t>Биологийн хөрөнгө</t>
  </si>
  <si>
    <t>1.2.4.</t>
  </si>
  <si>
    <t>Урт хугацаат хөрөнгө оруулалт</t>
  </si>
  <si>
    <t>1.2.5.</t>
  </si>
  <si>
    <t>Хайгуул ба үнэлгээний хөрөнгө</t>
  </si>
  <si>
    <t>1.2.6.</t>
  </si>
  <si>
    <t>хойшлогдсон татварын хөрөнгө</t>
  </si>
  <si>
    <t>1.2.7.</t>
  </si>
  <si>
    <t>Хөрөнгө оруулалтын зориулалттай үл хөдлөх хөрөнгө</t>
  </si>
  <si>
    <t>1.2.8.</t>
  </si>
  <si>
    <t>Бусад эргэлтийн бус хөрөнгө</t>
  </si>
  <si>
    <t>1.2.9.</t>
  </si>
  <si>
    <t>1.2.10.</t>
  </si>
  <si>
    <t>Эргэлтийн бус хөрөнгийн дүн</t>
  </si>
  <si>
    <t>1.3.</t>
  </si>
  <si>
    <t>НИЙТ ХӨРӨНГИЙН ДҮН</t>
  </si>
  <si>
    <t>Өр төлбөр ба эздийн өмч</t>
  </si>
  <si>
    <t xml:space="preserve">Өр төлбөр </t>
  </si>
  <si>
    <t>2.1.1.1.</t>
  </si>
  <si>
    <t>Дансны өглөг</t>
  </si>
  <si>
    <t>2.1.1.2.</t>
  </si>
  <si>
    <t>Цалингийн өглөг</t>
  </si>
  <si>
    <t>2.1.1.3.</t>
  </si>
  <si>
    <t>Татварын өр</t>
  </si>
  <si>
    <t>2.1.1.4.</t>
  </si>
  <si>
    <t>НДШ-ийн өр</t>
  </si>
  <si>
    <t>2.1.1.5.</t>
  </si>
  <si>
    <t>Богино хугацаат зээл</t>
  </si>
  <si>
    <t>2.1.1.6.</t>
  </si>
  <si>
    <t>Хүүний өглөг</t>
  </si>
  <si>
    <t>2.1.1.7.</t>
  </si>
  <si>
    <t>Ногдол ашгийн өглөг</t>
  </si>
  <si>
    <t>2.1.1.8.</t>
  </si>
  <si>
    <t>Урьдчилж орсон орлого</t>
  </si>
  <si>
    <t>2.1.1.9.</t>
  </si>
  <si>
    <t>Нөөц /өр төлбөр/</t>
  </si>
  <si>
    <t>2.1.1.10.</t>
  </si>
  <si>
    <t>Бусад богино хугацаат өр төлбөр</t>
  </si>
  <si>
    <t>2.1.1.11.</t>
  </si>
  <si>
    <t>Борлуулах зорилгоор эзэмшиж буй эргэлтийн бус хөрөнгө /борлуулах бүлэг хөрнгө/-нд хамаарах өр төлбөр</t>
  </si>
  <si>
    <t>2.1.1.12.</t>
  </si>
  <si>
    <t>2.1.1.13.</t>
  </si>
  <si>
    <t>Богино хугацаат өр төлбөрийн дүн</t>
  </si>
  <si>
    <t xml:space="preserve">                                               САНХҮҮГИЙН БАЙДЛЫН ТАЙЛАН /үргэлжлэл/</t>
  </si>
  <si>
    <t>Мөрийн</t>
  </si>
  <si>
    <t>¯ëäýãäýë</t>
  </si>
  <si>
    <t>дугаар</t>
  </si>
  <si>
    <t>2018 оны 12-р сарын 31</t>
  </si>
  <si>
    <t>2019 оны 12-р сарын 31</t>
  </si>
  <si>
    <t>2.1.2.</t>
  </si>
  <si>
    <t>Урт хугацааны өр төлбөр</t>
  </si>
  <si>
    <t>2.1.2.1.</t>
  </si>
  <si>
    <t>Урт хугацаат зээл</t>
  </si>
  <si>
    <t>2.1.2.2.</t>
  </si>
  <si>
    <t>нөөц /өр төлбөр/</t>
  </si>
  <si>
    <t>2.1.2.3.</t>
  </si>
  <si>
    <t>Хойшлогдсон татварын өр</t>
  </si>
  <si>
    <t>2.1.2.4.</t>
  </si>
  <si>
    <t>Бусад урт хугацаат өр төлбөр</t>
  </si>
  <si>
    <t>2.1.2.5.</t>
  </si>
  <si>
    <t>2.1.2.6.</t>
  </si>
  <si>
    <t>Урт хугацаат өр төлбөрийн дүн</t>
  </si>
  <si>
    <t>2.2.</t>
  </si>
  <si>
    <t>Өр төлбөрийн нийт дүн</t>
  </si>
  <si>
    <t>2.3.</t>
  </si>
  <si>
    <t>Эздийн өмч</t>
  </si>
  <si>
    <t>2.3.1.</t>
  </si>
  <si>
    <t>Өмч:   а/Төрийн</t>
  </si>
  <si>
    <t>2.3.2.</t>
  </si>
  <si>
    <t xml:space="preserve">          б/хувийн</t>
  </si>
  <si>
    <t>2.3.3.</t>
  </si>
  <si>
    <t xml:space="preserve">          в) хувьцаат</t>
  </si>
  <si>
    <t>2.3.4.</t>
  </si>
  <si>
    <t>Халаасны хувьцаа</t>
  </si>
  <si>
    <t>2.3.5.</t>
  </si>
  <si>
    <t>Нэмж төлөгдсөн капитал</t>
  </si>
  <si>
    <t>2.3.6</t>
  </si>
  <si>
    <t>хөрөнгийн дахин үнэлгээний нэмэгдэл</t>
  </si>
  <si>
    <t>2.3.7.</t>
  </si>
  <si>
    <t>Гадаад валютын хөрвүүлэлтийн нөөц</t>
  </si>
  <si>
    <t>2.3.8.</t>
  </si>
  <si>
    <t>Эзэмшигчдийн өмчийн бусад хэсэг</t>
  </si>
  <si>
    <t>2.3.9.</t>
  </si>
  <si>
    <t>Хуримтлагдсан ашиг/алдагдал/</t>
  </si>
  <si>
    <t>2.3.10.</t>
  </si>
  <si>
    <t>2.3.11.</t>
  </si>
  <si>
    <t>Эздийн өмчийн дүн</t>
  </si>
  <si>
    <t xml:space="preserve">2.4. </t>
  </si>
  <si>
    <t>ӨР ТӨЛБӨР ЭЗДИЙН ӨМЧИЙН ДҮН</t>
  </si>
  <si>
    <t xml:space="preserve">                                             Дарга /захирал/                   </t>
  </si>
  <si>
    <t xml:space="preserve">                     /Б.Гантулга/</t>
  </si>
  <si>
    <t xml:space="preserve">                                             Ерөнхий нягтлан бодогч              /П.Мөнгөнцэцэг                         /</t>
  </si>
  <si>
    <t xml:space="preserve">                                       ОРЛОГЫН ДЭЛГЭРЭНГҮЙ ТАЙЛАН</t>
  </si>
  <si>
    <t xml:space="preserve">                      /Аж ахуйн нэгжийн нэр/</t>
  </si>
  <si>
    <t>2019 оны 01-р сарын 28</t>
  </si>
  <si>
    <t>/òºãðºãººð/</t>
  </si>
  <si>
    <t>Үзүүлэлт</t>
  </si>
  <si>
    <t>2018он 12 сарын 31</t>
  </si>
  <si>
    <t>үлдэгдэл</t>
  </si>
  <si>
    <t>Борлуулалтын орлого /цэвэр</t>
  </si>
  <si>
    <t>Борлуулалтын өртөг</t>
  </si>
  <si>
    <t>Нийт ашиг/алдагдал/</t>
  </si>
  <si>
    <t>Түрээсийн орлого</t>
  </si>
  <si>
    <t>Хүүний орлого</t>
  </si>
  <si>
    <t>Ногдол ашгийн орлого</t>
  </si>
  <si>
    <t>Эрхийн шимтгэлийн орлого</t>
  </si>
  <si>
    <t>Бусад орлого</t>
  </si>
  <si>
    <t>Борлуулалт, маркетингийн зардал</t>
  </si>
  <si>
    <t>Ерөнхий ба удирдлагын зардал</t>
  </si>
  <si>
    <t>Санхүүгийн зардал</t>
  </si>
  <si>
    <t>Бусад зардал</t>
  </si>
  <si>
    <t>Гадаад валютын ханшийн зөрүүний олз /гарз/</t>
  </si>
  <si>
    <t>Үндсэн хөрөнгө данснаас хассаны олз /гарз/</t>
  </si>
  <si>
    <t>Биет бус хөрөнгө дансанаас хассаны олз /гарз/</t>
  </si>
  <si>
    <t>Хөрөнгө оруулалт борлуулснаас үүссэн олз /гарз/</t>
  </si>
  <si>
    <t>Бусад ашиг /алдагдал/</t>
  </si>
  <si>
    <t>татвар төлөхийн өмнөх ашиг алдагдаол</t>
  </si>
  <si>
    <t>Орлогын татварын зардал</t>
  </si>
  <si>
    <t>Татварын дараах ашиг алдагдал</t>
  </si>
  <si>
    <t>Зогсоосон үйл ажиллагааны татварын дараах ашиг /алдагдал/</t>
  </si>
  <si>
    <t>Тайлант үеийн цэвэр ашиг /алдагдал/</t>
  </si>
  <si>
    <t>Бусад дэлгэрэнгүй орлого</t>
  </si>
  <si>
    <t>Хөрөнгийн дахин үнэлгээний нэмэгдлийн зөрүү</t>
  </si>
  <si>
    <t>Гадаад валютын хөрвүүлэлтийн зөрүү</t>
  </si>
  <si>
    <t>Бусад олз /гарз/</t>
  </si>
  <si>
    <t>Орлогын нийт дүн</t>
  </si>
  <si>
    <t>Нэгж хувьцаанд ногдох суурь ашиг /алдагдал/</t>
  </si>
  <si>
    <t>Дарга /Захирал                                                      /Б.Гантулга/</t>
  </si>
  <si>
    <t>Ерөнхий нягтлан бодогч                                        /П.Мөнгөнцэцэг/</t>
  </si>
  <si>
    <t>ªÌ×ÈÉÍ   ªªÐ×ËªËÒÈÉÍ   ÒÀÉËÀÍ</t>
  </si>
  <si>
    <t>ÑÒ-3</t>
  </si>
  <si>
    <t xml:space="preserve">                       Àæ àõóéí íýãæèéí íýð</t>
  </si>
  <si>
    <t>2020 îíû 01 ñàðûí 28 ºäºð</t>
  </si>
  <si>
    <t xml:space="preserve"> /òºãðºãººð/</t>
  </si>
  <si>
    <t>¯ç¿¿ëýëò</t>
  </si>
  <si>
    <t>Өмч</t>
  </si>
  <si>
    <t>Халаасны</t>
  </si>
  <si>
    <t>Íýìæ òºë-ñºí</t>
  </si>
  <si>
    <t xml:space="preserve">Хөрөнгийн дàõèí </t>
  </si>
  <si>
    <t>Гадаад валютын</t>
  </si>
  <si>
    <t>Эздийн өмчийн</t>
  </si>
  <si>
    <t>Õóðèìòëàãäñàí</t>
  </si>
  <si>
    <t>Íèéò</t>
  </si>
  <si>
    <t>хувьцаа</t>
  </si>
  <si>
    <t>êàïèòàë</t>
  </si>
  <si>
    <t>үнэлгээний нэмэгдэл</t>
  </si>
  <si>
    <t>хөрвүүлэлтийн нөөц</t>
  </si>
  <si>
    <t>бусад хэсэг</t>
  </si>
  <si>
    <t>àøèã</t>
  </si>
  <si>
    <t>ä¿í</t>
  </si>
  <si>
    <t>Нягтлан бодох бүртгэлийн бодлогын өөрчлөлтийн нөлөө, алдааны залруулга</t>
  </si>
  <si>
    <t>Çàëðóóëñàí ¿ëäýãäýë</t>
  </si>
  <si>
    <t>Өмчид гарсан өөрчлөлт</t>
  </si>
  <si>
    <t>Зарласан ногдол ашиг</t>
  </si>
  <si>
    <t>Дахин үнэлгээний нэмэгдлийн хэрэгжсэн дүн</t>
  </si>
  <si>
    <t xml:space="preserve">         2018îíû 12-ð ñàðûí 31-ýýðõ ¿ëäýãäýë</t>
  </si>
  <si>
    <t>Дарга /захирал/                                       /Б.Гантулга/</t>
  </si>
  <si>
    <t>Нягтлан бодогч                                      /П.Мөнгөнцэцэг/</t>
  </si>
  <si>
    <t xml:space="preserve">                                                          ÌªÍÃªÍ Ã¯ÉËÃÝÝÍÈÉ ÒÀÉËÀÍ</t>
  </si>
  <si>
    <t>"Жуулчин говь " ХК</t>
  </si>
  <si>
    <t>ÑÒ-4</t>
  </si>
  <si>
    <t>Àæ àõóéí íýãæèéí íýð</t>
  </si>
  <si>
    <t>2020îíû 01 ñàðûí 28 ºäºð</t>
  </si>
  <si>
    <t>№</t>
  </si>
  <si>
    <t xml:space="preserve">   ¯ç¿¿ëýëò</t>
  </si>
  <si>
    <t>1.  ¯íäñýí ¿éë àæèëëàãààíû ìºíãºí ã¿éëãýý</t>
  </si>
  <si>
    <t>1.1.</t>
  </si>
  <si>
    <t>Мөнгөн орлогын дүн /+/</t>
  </si>
  <si>
    <t>Бараа борлуулсан, үйлчилгээ үзүүлсний орлого</t>
  </si>
  <si>
    <t>Эрхийн шимтгэл, хураамж, төлбөрийн орлого</t>
  </si>
  <si>
    <t>Даатгалын нөхвөрөөс хүлээн авсан мөнгө</t>
  </si>
  <si>
    <t>Буцаан авсан албан татвар</t>
  </si>
  <si>
    <t>Татаас, санхүүжилтийн орлого</t>
  </si>
  <si>
    <t>Бусад мөнгөн орлого</t>
  </si>
  <si>
    <t>1.2.</t>
  </si>
  <si>
    <t>Мөнгөн зарлагын дүн /-/</t>
  </si>
  <si>
    <t>Àæèë÷äàä îëãîñîí ìºíãº</t>
  </si>
  <si>
    <t>Íèéãìèéí äààòãàëûí áàéãóóëëàãàä òºëñºí ìºíãº</t>
  </si>
  <si>
    <t>Бараа ìàòåðèàë õóäàëäàí àâàõàä òºëñºí ìºíãº</t>
  </si>
  <si>
    <t>Àøèãëàëòûí çàðäàëä òºëñºí ìºíãº</t>
  </si>
  <si>
    <t>Ò¿ëø, øàòàõóóí, òýýâðèéí õºëñ, ñýëáýã õýðýãñýëä òºëñºí ìºíãº</t>
  </si>
  <si>
    <t>Хүүний төлбөрт төлсөн</t>
  </si>
  <si>
    <t>Татварын байгууллагад төлсөн</t>
  </si>
  <si>
    <t>Äààòãàëûí òºëáºðò òºëñºí ìºíãº</t>
  </si>
  <si>
    <t>Бусад мөнгөн зарлага</t>
  </si>
  <si>
    <t>¯íäñýí ¿éë àæèëëàãààíû öýâýð ìºíãºí ã¿éëãýýíèé ä¿í</t>
  </si>
  <si>
    <t>Õºðºíãº îðóóëàëòûí ¿éë àæèëëàãààíû ìºíãºí ã¿éëãýý</t>
  </si>
  <si>
    <t>2.1.</t>
  </si>
  <si>
    <t>Үндсэн хөрөнгө борлуулсны орлого</t>
  </si>
  <si>
    <t>Биет бус хөрөнгө борлуулсны орлого</t>
  </si>
  <si>
    <t xml:space="preserve">Хөрөнгө оруулалт борлуулсны орлого </t>
  </si>
  <si>
    <t>Бусад урт хугацаат хөрөнгө борлуулсны орлого</t>
  </si>
  <si>
    <t>Бусдад олгосон зээл, мөнгөн урьдчилгааны буцаан төлөлт</t>
  </si>
  <si>
    <t>Хүлээн авсан хүүгийн орлого</t>
  </si>
  <si>
    <t>Хүлээн авсан ногдол ашиг</t>
  </si>
  <si>
    <t>Үндсэн хөрөнгө олж эзэмшихэд төлсөн</t>
  </si>
  <si>
    <t>Биет бус хөрөнгө олж эзэмшихэд төлсөн</t>
  </si>
  <si>
    <t>Хөрөнгө оруулалт олж эзэмшихэд төлсөн</t>
  </si>
  <si>
    <t>Бусад урт хугацаат хөрөнгө олж эзэмшихэд төлсөн</t>
  </si>
  <si>
    <t>Бусдад олгосон зээл болон урьдчилгаа</t>
  </si>
  <si>
    <t>Хөрөнгө оруулалтын үйл ажиллагааны цэвэр мөнгөн гүйлгээний дүн</t>
  </si>
  <si>
    <t>Санхүүгийн үйл ажиллагааны мөнгөн гүйлгээ</t>
  </si>
  <si>
    <t>3.1.</t>
  </si>
  <si>
    <t>Зээл авсан, өрийн үнэт цаас гаргаснаас хүлээн авсан</t>
  </si>
  <si>
    <t>Хувьцаа болон өмчийн бусад үнэт цаас гаргаснаас хүлээн авсан</t>
  </si>
  <si>
    <t>Төрөл бүрийн хандив</t>
  </si>
  <si>
    <t>3.2.</t>
  </si>
  <si>
    <t>зээл, өрийн үнэт цаасны төлбөрт төлсөн мөнгө</t>
  </si>
  <si>
    <t>Санхүүгийн түрээсийн өглөгт төлсөн</t>
  </si>
  <si>
    <t>Хувьцаа буцаан авахад төлсөн</t>
  </si>
  <si>
    <t>Төлсөн ногдол ашиг</t>
  </si>
  <si>
    <t>3.3.</t>
  </si>
  <si>
    <t>Ñàíõ¿¿ãèéí  ¿éë àæèëëàãààíû öýâýð ìºíãºí ã¿éëãýýíèé ä¿í</t>
  </si>
  <si>
    <t>Á¿õ öýâýð ìºíãºí ã¿éëãýý</t>
  </si>
  <si>
    <t>Ìºíãº, ò¿¿íòýé àäèëòãàõ õºðºíãèéí ýõíèé ¿ëäýãäýë</t>
  </si>
  <si>
    <t>Ìºíãº, ò¿¿íòýé àäèëòãàõ õºðºíãèéí ýöñèéí ¿ëäýãäýë</t>
  </si>
  <si>
    <t xml:space="preserve">                                            Äàðãà  (çàõèðàë)</t>
  </si>
  <si>
    <t>Б.Гантулга</t>
  </si>
  <si>
    <t xml:space="preserve">                                            Íÿãòëàí áîäîã÷</t>
  </si>
  <si>
    <t>П.Мөнгөнцэцэг</t>
  </si>
  <si>
    <t>ÑÀÍÕ¯¯ÃÈÉÍ ÒÀÉËÀÍÃÈÉÍ ÒÎÄÐÓÓËÃÀ</t>
  </si>
  <si>
    <t>2020 îíû  01 ñàðûí 28 ºäºð</t>
  </si>
  <si>
    <t>/Àæ àõóéí íýãæ, áàéãóóëëàãûí íýð/</t>
  </si>
  <si>
    <t>1. ÒÀÍÈËÖÓÓËÃÀ</t>
  </si>
  <si>
    <t>1. Áàéðøèë: Õàí-Óóë ä¿¿ðýã 2-ð õîðîî ×èíãèñèéí ºðãºí ÷ºëºº</t>
  </si>
  <si>
    <t>2. Øóóäàíãèéí õàÿã:</t>
  </si>
  <si>
    <t>Óòàñ:</t>
  </si>
  <si>
    <t>Ôàêñ:</t>
  </si>
  <si>
    <t xml:space="preserve">3. ªì÷èéí õýëáýð: </t>
  </si>
  <si>
    <t>Òºðèéí ........ Õóâü</t>
  </si>
  <si>
    <t>Õóâèéí  100 õóâü</t>
  </si>
  <si>
    <t>4. ¯éë àæèëëàãàà ÿâóóëæ ýõýëñýí îãíîî:</t>
  </si>
  <si>
    <t>5. Õàðèëöäàã ñàíõ¿¿, òàòâàðûí áàéãóóëëàãà: Өмнөговь аймаг Òàòâàðûí õýëòýñ, ӨмнөговьÒºðèéí ñàí</t>
  </si>
  <si>
    <t>6. ¯íäñýí ¿éë àæèëëàãààíû ÷èãëýë /òºðºë/:</t>
  </si>
  <si>
    <t>à/ Аялал жуулчлал</t>
  </si>
  <si>
    <t>á/</t>
  </si>
  <si>
    <t xml:space="preserve">â/ </t>
  </si>
  <si>
    <t>7. Òóñëàõ ¿éë àæèëëàãààíû ÷èãëýë /òºðºë/:</t>
  </si>
  <si>
    <t xml:space="preserve">à/ </t>
  </si>
  <si>
    <t>ã/</t>
  </si>
  <si>
    <t xml:space="preserve">á/ </t>
  </si>
  <si>
    <t>ä/</t>
  </si>
  <si>
    <t>8. Ñàëáàð òºëººëºã÷èéí ãàçðûí íýð áàéðøèë:</t>
  </si>
  <si>
    <t>à/</t>
  </si>
  <si>
    <t>9. Ã¿éöýòãýõ çàõèðàë /çàõèðàë/:</t>
  </si>
  <si>
    <t xml:space="preserve">    Îâîã:</t>
  </si>
  <si>
    <t>Бямбаа</t>
  </si>
  <si>
    <t xml:space="preserve">    Íýð: </t>
  </si>
  <si>
    <t>Гантулга</t>
  </si>
  <si>
    <t xml:space="preserve">    Å-mail</t>
  </si>
  <si>
    <t>10. Åðºíõèé íÿãòëàí áîäîã÷:</t>
  </si>
  <si>
    <t>Пэрэнлэй</t>
  </si>
  <si>
    <t>Мөнгөнцэцэг</t>
  </si>
  <si>
    <t>2. ÍßÃÒËÀÍ   ÁÎÄÎÕ   Á¯ÐÒÃÝËÈÉÍ   ÁÎÄËÎÃÎ</t>
  </si>
  <si>
    <t xml:space="preserve">Ñàíõ¿¿ãèéí á¿ðòãýëýý ÍÁÁÎÓÑ-ûí äàãóó ÿâóóëäàã. </t>
  </si>
  <si>
    <t xml:space="preserve">¯íäñýí õºðºíãèéí ýëäýãäëèéã øóëóóí øóãàìûí àðãààð òîîöäîã. </t>
  </si>
  <si>
    <t xml:space="preserve">Òàòâàðûí өргүй, цаг тухайд нь ногдолоо төлж барагдуулдаг. </t>
  </si>
  <si>
    <t xml:space="preserve">1 Òàéëàíãèéí ñóóðü, òàéëàãíàñàí âàëþò, ñàíõ¿¿ãèéí õýðýãñë¿¿ä, ýðãýëòèéí áîëîí ýðãýëòèéí áóñ </t>
  </si>
  <si>
    <t xml:space="preserve">  õºðºíãèéí ¿íýëãýý, ¿íäñýí õºðºíãèéí ýëýãäýë, ºì÷, îðëîãî, çàðäëûã õ¿ëýýí</t>
  </si>
  <si>
    <t xml:space="preserve">  çºâøººðºõ, òàòâàðûí òîîöîîíû òàëààð áàðèìòàëäàã áîäëîãî, çàð÷ìûí</t>
  </si>
  <si>
    <t xml:space="preserve">  òóõàé òîâ÷ áè÷íý.</t>
  </si>
  <si>
    <t>3.  ÌªÍÃª   ÁÀ   Ò¯¯ÍÒÝÉ   ÀÄÈËÒÃÀÕ   ÕªÐªÍÃª</t>
  </si>
  <si>
    <t>Êàññ äàõü ìºíãº</t>
  </si>
  <si>
    <t>¹</t>
  </si>
  <si>
    <t>Òºðºë</t>
  </si>
  <si>
    <t>Ýõíèé ¿ëäýãäýë</t>
  </si>
  <si>
    <t>Ýöñèéí ¿ëäýãäýë</t>
  </si>
  <si>
    <t>Âàëþòààð</t>
  </si>
  <si>
    <t>Òºãðºãººð</t>
  </si>
  <si>
    <t>Êàññ 1001</t>
  </si>
  <si>
    <t>Касс 1010</t>
  </si>
  <si>
    <t>Ä¿í</t>
  </si>
  <si>
    <t>Áàíêèí äàõü ìºíãº</t>
  </si>
  <si>
    <t>Õàðèëöàã÷ áàíêíû íýð</t>
  </si>
  <si>
    <t>Äàíñíû</t>
  </si>
  <si>
    <t>ХХБанк</t>
  </si>
  <si>
    <t>ХААН банк</t>
  </si>
  <si>
    <t>Капитрон банк</t>
  </si>
  <si>
    <t>Æè÷: Áàíêíû äàíñ äàõü áàðüöààëñàí áóþó õÿçãààðëàñàí ìºíãºí õºðºíãèéí òàëààð òóñãàé õàâñðàëòààð</t>
  </si>
  <si>
    <t xml:space="preserve">           òîäðóóëãà õèéíý.</t>
  </si>
  <si>
    <t>4. ÁÎÃÈÍÎ  ÕÓÃÀÖÀÀÒ  ÕªÐªÍÃª  ÎÐÓÓËÀËÒ</t>
  </si>
  <si>
    <t>Õºðºíãº îðóóëàëòûí òºðºë</t>
  </si>
  <si>
    <t>Ä¯Í</t>
  </si>
  <si>
    <t>5. ÀÂËÀÃÀ</t>
  </si>
  <si>
    <t>Äàíñíû àâëàãà</t>
  </si>
  <si>
    <t>Àâëàãûí àíãèëàë</t>
  </si>
  <si>
    <t>Äàíñíû àâëàãà: ¯¿íýýñ:</t>
  </si>
  <si>
    <t>à/ òºëºãäºõ õóãàöààíäàà áàéãàà</t>
  </si>
  <si>
    <t>á/ õóãàöàà õýòýðñýí</t>
  </si>
  <si>
    <t>â/ òºëºãäºõ íàéäâàðã¿é</t>
  </si>
  <si>
    <t>Õàñàõ íü: Íàéäâàðã¿é àâëàãûí õàñàãäóóëãà</t>
  </si>
  <si>
    <t>Äàíñíû àâëàãà /öýâýð/</t>
  </si>
  <si>
    <t>Áóñàä àâëàãà /àâëàãûí òºðëººð àíãèëíà/</t>
  </si>
  <si>
    <t>Õîëáîîòîé òàëààñ àâàõ àâëàãà</t>
  </si>
  <si>
    <t>Õàðààò êîìïàíèàñ àâàõ àâëàãà</t>
  </si>
  <si>
    <t>Òàòâàðûí àâëàãà</t>
  </si>
  <si>
    <t>Óðüä÷èëãàà òºëáºð¿¿ä</t>
  </si>
  <si>
    <t>Óðüä÷èëãàà òºëáºðèéí àíãèëàë</t>
  </si>
  <si>
    <t>Áýëòãýí íèéëë¿¿ëýã÷äýä òºëñºí óðüä</t>
  </si>
  <si>
    <t>Óðüä÷èëæ òºëñºí çàðäàë</t>
  </si>
  <si>
    <t>Óðüä÷èëæ òºëñºí ò¿ðýýñ</t>
  </si>
  <si>
    <t>Íèéò ä¿í</t>
  </si>
  <si>
    <t>6. ÁÀÐÀÀ ÌÀÒÅÐÈÀË</t>
  </si>
  <si>
    <t>Áàðàà ìàòåðèàëûí òºðºë, áàéðøèë /ºðòãººð/</t>
  </si>
  <si>
    <t>Ò¿¿õèé ýä ìàòåðèàë</t>
  </si>
  <si>
    <t>Äóóñààã¿é ¿éëäâýðëýë</t>
  </si>
  <si>
    <t>Áýëýí á¿òýýãäýõ¿¿í</t>
  </si>
  <si>
    <t>Ñàâ áàãëàà áîîäîë</t>
  </si>
  <si>
    <t>Øàòàõ òîñëîõ ìàòåðèàë</t>
  </si>
  <si>
    <t>Ñýëáýã õýðýãñýë</t>
  </si>
  <si>
    <t>Õàíãàìæèéí ìàòåðèàë</t>
  </si>
  <si>
    <t>Áóñàä</t>
  </si>
  <si>
    <t>¯íý öýíý áóóðñàí áàðàà ìàòåðèàëûí æàãñààëò:</t>
  </si>
  <si>
    <t>Íýð òºðºë</t>
  </si>
  <si>
    <t>Äàíñíû ¿íý</t>
  </si>
  <si>
    <t>Áóóðñàí ¿íý</t>
  </si>
  <si>
    <t>Òàéëáàð</t>
  </si>
  <si>
    <t xml:space="preserve">Æè÷: Áàðüöààëñàí áóþó áóñäûí ºì÷ëºëèéí, ýñâýë áóñäûí àãóóëàõàä õàäãàëàãäàæ áóé áàðàà </t>
  </si>
  <si>
    <t xml:space="preserve">           ìàòåðèàëûí òàëààð òóñãàé õàâñðàëòààð òîäðóóëãà õèéíý.</t>
  </si>
  <si>
    <t>7. ÄÓÓÑÀÀÃ¯É  ÁÀÐÈËÃÀ</t>
  </si>
  <si>
    <t>Äóóñààã¿é áàðèëãûí</t>
  </si>
  <si>
    <t>Ýõýëñýí</t>
  </si>
  <si>
    <t>Äóóñãàëòûí</t>
  </si>
  <si>
    <t>Íèéò òºñºâò ºðòºã</t>
  </si>
  <si>
    <t>Àøèãëàëòàíä îðîõ</t>
  </si>
  <si>
    <t>íýð</t>
  </si>
  <si>
    <t>îí</t>
  </si>
  <si>
    <t>õóâü</t>
  </si>
  <si>
    <t>ýöñèéí õóãàöàà</t>
  </si>
  <si>
    <t>8. ¯ÍÄÑÝÍ Ñ¯ÐÃÈÉÍ ÌÀË ÀÌÜÒÀÄ</t>
  </si>
  <si>
    <t>Ìàëûí òºðºë</t>
  </si>
  <si>
    <t>Íàñ</t>
  </si>
  <si>
    <t>Õ¿éñ</t>
  </si>
  <si>
    <t>Òîî</t>
  </si>
  <si>
    <t>9. ÕªÐªÍÃª ÎÐÓÓËÀËÒ ÁÀ ÁÓÑÀÄ ÕªÐªÍÃª: /õýðýâ áàéãàà áîë òîäîðõîéëæ áè÷íý ¿¿/</t>
  </si>
  <si>
    <t>"Ýðäýíýñ òàâàí òîëãîé" ÕÊ-èéí õóâüöàà-33.811.920</t>
  </si>
  <si>
    <t>"Өмнөговь хөрөнгө оруулалтын корпораци" ХК-ий хувьцаа 5.000.000</t>
  </si>
  <si>
    <t>10. ¯ÍÄÑÝÍ ÕªÐªÍÃª ÁÀ ÝËÝÃÄÝË</t>
  </si>
  <si>
    <t>Ãàçàð</t>
  </si>
  <si>
    <t xml:space="preserve">Îðîí ñóóöíû </t>
  </si>
  <si>
    <t>Òîíîã</t>
  </si>
  <si>
    <t>Òàâèëãà ýä</t>
  </si>
  <si>
    <t>Êîìïüþòåð</t>
  </si>
  <si>
    <t>Òýýâðèéí</t>
  </si>
  <si>
    <t>Á¿ãä</t>
  </si>
  <si>
    <t>áàðèëãà</t>
  </si>
  <si>
    <t>òºõººðºìæ</t>
  </si>
  <si>
    <t>õîãøèë</t>
  </si>
  <si>
    <t>äàãàëäàõ</t>
  </si>
  <si>
    <t>õýðýãñýë</t>
  </si>
  <si>
    <t>áàéãóóëàìæ</t>
  </si>
  <si>
    <t>ªðòºã</t>
  </si>
  <si>
    <t>Íýìýãäñýí:</t>
  </si>
  <si>
    <t>ªºðºº ¿éëäâýðëýñýí</t>
  </si>
  <si>
    <t>Õóäàëäàæ àâñàí</t>
  </si>
  <si>
    <t>¯íý òºëáºðã¿é àâñàí</t>
  </si>
  <si>
    <t>Õàñàãäñàí:</t>
  </si>
  <si>
    <t>Õóäàëäñàí</t>
  </si>
  <si>
    <t>Àêòàëæ, óñòãàñàí</t>
  </si>
  <si>
    <t>¯íýã¿é øèëæ¿¿ëñýí</t>
  </si>
  <si>
    <t>Õóðèìòëàãäñàí ýëýãäýë</t>
  </si>
  <si>
    <t>Òàéëàíò æèëä áàéãóóëñàí</t>
  </si>
  <si>
    <t>Õàñàãäñàí</t>
  </si>
  <si>
    <t xml:space="preserve">ДАНСНЫ ЦЭВЭР ДҮН: </t>
  </si>
  <si>
    <t xml:space="preserve"> </t>
  </si>
  <si>
    <t>Эхний үлдэгдэл</t>
  </si>
  <si>
    <t>Эцсийн үлдэгдэл</t>
  </si>
  <si>
    <t>11. ÁÈÅÒ  ÁÓÑ  ÕªÐªÍÃª</t>
  </si>
  <si>
    <t>Ïðîãðàì</t>
  </si>
  <si>
    <t>Ã¿¿äâèëë</t>
  </si>
  <si>
    <t>Ïàòåíò</t>
  </si>
  <si>
    <t>Çîõèîã÷èéí</t>
  </si>
  <si>
    <t>Áàðààíû</t>
  </si>
  <si>
    <t>õàíãàìæ</t>
  </si>
  <si>
    <t>ýðõ</t>
  </si>
  <si>
    <t>òýìäýã</t>
  </si>
  <si>
    <t>Íýìýãäñýí</t>
  </si>
  <si>
    <t>12. ÁÎÃÈÍÎ ÕÓÃÀÖÀÀÒ ªÃËªÃ</t>
  </si>
  <si>
    <t>ªãëºãèéí òºðºë</t>
  </si>
  <si>
    <t>Âàëþòûí</t>
  </si>
  <si>
    <t>Òºãðºãèéí</t>
  </si>
  <si>
    <t>Äàíñíû ºãëºã</t>
  </si>
  <si>
    <t>à/ Òºëºãäºõ õóãàöààíäàà áàéãàà</t>
  </si>
  <si>
    <t>á/ Õóãàöàà õýòýðñýí</t>
  </si>
  <si>
    <t>Áàíêíû áîãèíî õóãàöààò çýýë</t>
  </si>
  <si>
    <t>Áóñàä ºãëºã</t>
  </si>
  <si>
    <t xml:space="preserve">Цалингийн өглөг </t>
  </si>
  <si>
    <t>Òýìäýãëýë: /Çýýëèéí òºðëººð òàéëáàð, òýìäýãëýë õèéíý/</t>
  </si>
  <si>
    <t>313,309,978.60 төгрөгний өглөг нь бүх өглөгүүдийг нэгтгээд бичсэн дүн болно.</t>
  </si>
  <si>
    <t>16. ӨР ТӨЛБӨР</t>
  </si>
  <si>
    <t>16.1 Дансны өглөг</t>
  </si>
  <si>
    <t>Ангилал</t>
  </si>
  <si>
    <t xml:space="preserve">       Òºëºãäºõ õóãàöààíäàà áàéãàà</t>
  </si>
  <si>
    <t xml:space="preserve">       Õóãàöàà õýòýðñýí</t>
  </si>
  <si>
    <t xml:space="preserve">Нийт дүн </t>
  </si>
  <si>
    <t xml:space="preserve">16.2 Татварын өр </t>
  </si>
  <si>
    <t>Татварын өрийн төрөл</t>
  </si>
  <si>
    <t xml:space="preserve">ААНОАТ-ын өр </t>
  </si>
  <si>
    <t xml:space="preserve">НӨАТ-ын өр </t>
  </si>
  <si>
    <t xml:space="preserve">ХХОАТ-ын өр </t>
  </si>
  <si>
    <t xml:space="preserve">ОАТ-ын өр </t>
  </si>
  <si>
    <t xml:space="preserve">Бусад татварын өр </t>
  </si>
  <si>
    <t>16.3 Богино хугацаат зээл</t>
  </si>
  <si>
    <t>төгрөгөөр</t>
  </si>
  <si>
    <t>валютаар</t>
  </si>
  <si>
    <t>16.4 Богино хугацаат нөөц (өр төлбөр)</t>
  </si>
  <si>
    <t>Нэмэгдсэн</t>
  </si>
  <si>
    <t>Хасагдсан (ашигласан нөөц)</t>
  </si>
  <si>
    <t>Ашиглаагүй буцаан бичсэн дүн</t>
  </si>
  <si>
    <t xml:space="preserve">Баталгаат засварын </t>
  </si>
  <si>
    <t>Нөхөн сэргээлтийн</t>
  </si>
  <si>
    <t>Òýìäýãëýë. / Урт хугацаат нөөцийн дүнг тодруулна. Нөөцийн төрлөөр тайлбар , тэмдэглэнэ./</t>
  </si>
  <si>
    <t>16.5 Бусад богино хугацаат өр төлбөр</t>
  </si>
  <si>
    <t>Төрөл</t>
  </si>
  <si>
    <t>Òýìäýãëýë. / Гадаад валютаар илэрхийлэгдсэн богино хугацаат өр төлбөрийн дүнг тусад тодруулна./</t>
  </si>
  <si>
    <t>13. ÓÐÒ ÕÓÃÀÖÀÀÒ ªÃËªÃ</t>
  </si>
  <si>
    <t xml:space="preserve"> /Ãàäààäûí áîëîí äîòîîäûí ýõ ¿¿ñâýðýýð ñàíõ¿¿æ¿¿ëñýí óðò õóãàöààò íèéò ºð îðíî./</t>
  </si>
  <si>
    <t>¯¿íýýñ:</t>
  </si>
  <si>
    <t>Ãàäààäûí áàéãóóëëàãààñ øóóä áîëîí äàìæóóëàí çýýëäñýí çýýë:</t>
  </si>
  <si>
    <t>Óðò áîëîí äóíä õóãàöààíû</t>
  </si>
  <si>
    <t xml:space="preserve">çýýëèéí íýð </t>
  </si>
  <si>
    <t>14. ÝÇÝÌØÈÃ×ÈÉÍ ªÌ×</t>
  </si>
  <si>
    <t>ªºðèéí õºðºíãº: /Ä¿ðìèéí ñàíä îðñîí ººð÷ëºëòèéí ýðõ ç¿éí ¿íäýñëýë áîëîí ýíãèéí õóâüöàà, äàâóó ýðõòýé</t>
  </si>
  <si>
    <t>õóâüöààíû òîî øèðõýã, íýðëýñýí ¿íèéí òàëààð òàéëáàð, òýìäýãëýë õèéíý ¿¿/</t>
  </si>
  <si>
    <t>Ýíãèéí õóâüöààíû òîî          94169000                 øèðõýг íýãæ ¿íý íü 100 òºãðºã</t>
  </si>
  <si>
    <t>17.2 Хөрөнгийн дахин үнэлгээний нэмэгдэл</t>
  </si>
  <si>
    <t>Үндсэн хөрөнгийн дахин үнэлгээний нэмэгдэл</t>
  </si>
  <si>
    <t>Биет бус  хөрөнгийн дахин үнэлгээний нэмэгдэл</t>
  </si>
  <si>
    <t xml:space="preserve">Нэмэгдсэн дүн </t>
  </si>
  <si>
    <t xml:space="preserve">Дахин үнэлгээний нэмэгдлийн зөрүү </t>
  </si>
  <si>
    <t>Дахин үнэлсэн хөрөнгийн үнэ цэнийн бууралтын гарзын буцаалт **</t>
  </si>
  <si>
    <t>Хасагдсан дүн /-/</t>
  </si>
  <si>
    <t>Дахин үнэлсэн хөрөнгийн үнэ цэнийн бууралтын гарз***</t>
  </si>
  <si>
    <t xml:space="preserve">**- Дахин үнэлсэн хөрөнгийн өмнөх тайлань хугацаанд ашиг, алдагдлаар хүлээн зөвшөөрсөн үнэ цэнийн бууралтын гарзын дүнгээс хэтэрсэн дүн </t>
  </si>
  <si>
    <t>Õîéøëîãäñîí îðëîãî</t>
  </si>
  <si>
    <t>Îðëîãûí òºðºë</t>
  </si>
  <si>
    <t>ªìíºõ îí</t>
  </si>
  <si>
    <t>Òàéëàíò îí</t>
  </si>
  <si>
    <t>Îíöãîé øèíæòýé îðëîãî</t>
  </si>
  <si>
    <t>16. ÁÎÐËÓÓËÑÀÍ Á¯ÒÝÝÃÄÝÕ¯¯ÍÈÉ ªÐÒªÃ ÁÀ ÇÀÐÄÀË</t>
  </si>
  <si>
    <t>¯éëäâýðëýëò, áîðëóóëàëûí õýìæýý</t>
  </si>
  <si>
    <t>¯éëäâýðëýñýí á¿òýýãäý-</t>
  </si>
  <si>
    <t xml:space="preserve">Õýìæèõ </t>
  </si>
  <si>
    <t>¯éëäâýðëýëò</t>
  </si>
  <si>
    <t>Áîðëóóëñàí á¿òýýãäýõ¿¿íèé ºðòºã</t>
  </si>
  <si>
    <t>õ¿¿íèé íýð òºðºë</t>
  </si>
  <si>
    <t>íýãæ</t>
  </si>
  <si>
    <t>Íèéò ºðòºã</t>
  </si>
  <si>
    <t>Îíöãîé øèíæòýé çàðäàë</t>
  </si>
  <si>
    <t>Çàðäëûí òºðºë</t>
  </si>
  <si>
    <t>¯éë àæèëëàãààíû çàðäàë</t>
  </si>
  <si>
    <t>¯éë àæèëëàãààíû áóñ çàðäàë</t>
  </si>
  <si>
    <t>17. ÀÆÈË×ÄÛÍ  ÒÎÎ,  ÖÀËÈÍ   ÕªËÑ</t>
  </si>
  <si>
    <t>Àëáàí òóøààëûí àíãèëàë</t>
  </si>
  <si>
    <t>Àæèë÷äûí äóíäàæ òîî</t>
  </si>
  <si>
    <t>Öàëèíãèéí çàðäëûí ä¿í</t>
  </si>
  <si>
    <t>Óäèðäëàãûí</t>
  </si>
  <si>
    <t xml:space="preserve"> àæèë÷äûí</t>
  </si>
  <si>
    <t>ÒÓÇ-ûí ãèø¿¿í</t>
  </si>
  <si>
    <t>Гэрээт</t>
  </si>
  <si>
    <t>18. ÕÎËÁÎÎÒÎÉ ÒÀËÓÓÄÒÀÉ ÕÈÉÑÝÍ ÀÆÈË Ã¯ÉËÃÝÝ</t>
  </si>
  <si>
    <t xml:space="preserve">Õîëáîîòîé òàëóóäûí íýð </t>
  </si>
  <si>
    <t>Àæèë ã¿éëãýýíèé óòãà</t>
  </si>
  <si>
    <t>20. ÁÎËÇÎØÃ¯É ªÐ ÒªËÁªÐ ÁÀ ÁÀËÀÍÑÛÍ ªÄÐÈÉÍ ÄÀÐÀÀÕ ¯ÉË ßÂÄÀË</t>
  </si>
  <si>
    <t>ÍÁÁÎÓÑ 37 áîëîí ÍÁÁÎÓÑ 10-ûí äàãóó òîäðóóëíà.</t>
  </si>
  <si>
    <t>20. ЗАРДАЛ</t>
  </si>
  <si>
    <t>20.1 Борлуулалт маркетингийн болон ерөнхий ба удирдлагын зардлууд</t>
  </si>
  <si>
    <t>Зардлын төрөл</t>
  </si>
  <si>
    <t xml:space="preserve">Өмнөх оны дүн </t>
  </si>
  <si>
    <t xml:space="preserve">Тайлант оны дүн </t>
  </si>
  <si>
    <t>БорМар</t>
  </si>
  <si>
    <t>ЕрУд</t>
  </si>
  <si>
    <t>Ажиллагчдын цалингийн зардал</t>
  </si>
  <si>
    <t>Аж ахуйн нэгжээс төлсөн НДШ-ийн зардал</t>
  </si>
  <si>
    <t xml:space="preserve">Албан татвар, төлбөр, хураамжийн зардал </t>
  </si>
  <si>
    <t>Томилолтын зардал</t>
  </si>
  <si>
    <t>Бичиг хэргийн зардал</t>
  </si>
  <si>
    <t>Шуудан холбооны зардал</t>
  </si>
  <si>
    <t>Мэргэжлийн үйлчилгээний зардал</t>
  </si>
  <si>
    <t>Сургалтын зардал</t>
  </si>
  <si>
    <t>Сонин сэтгүүл захиалгын зардал</t>
  </si>
  <si>
    <t>Даатгалын зардал</t>
  </si>
  <si>
    <t>Ашиглалтын зардал</t>
  </si>
  <si>
    <t>Засварын зардал</t>
  </si>
  <si>
    <t>Элэгдэл, хорогдлын зардал</t>
  </si>
  <si>
    <t>Түрээсийн зардал</t>
  </si>
  <si>
    <t>Харуул хамгаалалтын зардал</t>
  </si>
  <si>
    <t>Цэвэрлэгээ үйлчилгээний зардал</t>
  </si>
  <si>
    <t>Тээврийн зардал</t>
  </si>
  <si>
    <t>Шатахууны зардал</t>
  </si>
  <si>
    <t>Хүлээн авалтын зардал</t>
  </si>
  <si>
    <t>Зар сурталчилгааны зардал</t>
  </si>
  <si>
    <t>Түүхий эд</t>
  </si>
  <si>
    <t>Бусад</t>
  </si>
  <si>
    <t>20.2 Бусад зардал</t>
  </si>
  <si>
    <t>Зардлын òºðºë</t>
  </si>
  <si>
    <t xml:space="preserve">ªìíºõ îíы дүн </t>
  </si>
  <si>
    <t>Алданги торгуулийн зардал</t>
  </si>
  <si>
    <t>Хандивийн зардал</t>
  </si>
  <si>
    <t>Найдваргүй авлагын зардал</t>
  </si>
  <si>
    <t>үйл ажиллагааны бусад зардал</t>
  </si>
  <si>
    <r>
      <t xml:space="preserve">                     2019 </t>
    </r>
    <r>
      <rPr>
        <b/>
        <sz val="14"/>
        <rFont val="Times New Roman"/>
        <charset val="134"/>
      </rPr>
      <t>оны</t>
    </r>
    <r>
      <rPr>
        <b/>
        <sz val="14"/>
        <rFont val="Arial Mon"/>
        <charset val="134"/>
      </rPr>
      <t xml:space="preserve">  </t>
    </r>
    <r>
      <rPr>
        <b/>
        <sz val="14"/>
        <rFont val="Times New Roman"/>
        <charset val="134"/>
      </rPr>
      <t>жилийн</t>
    </r>
    <r>
      <rPr>
        <b/>
        <sz val="14"/>
        <rFont val="Arial Mon"/>
        <charset val="134"/>
      </rPr>
      <t xml:space="preserve"> </t>
    </r>
    <r>
      <rPr>
        <b/>
        <sz val="14"/>
        <rFont val="Times New Roman"/>
        <charset val="134"/>
      </rPr>
      <t>эцсийн</t>
    </r>
    <r>
      <rPr>
        <b/>
        <sz val="14"/>
        <rFont val="Arial Mon"/>
        <charset val="134"/>
      </rPr>
      <t xml:space="preserve"> </t>
    </r>
    <r>
      <rPr>
        <b/>
        <sz val="14"/>
        <rFont val="Times New Roman"/>
        <charset val="134"/>
      </rPr>
      <t>тайлан</t>
    </r>
  </si>
  <si>
    <t xml:space="preserve">2019  оны санхүүгийн тайлангийн бодит байдлын  </t>
  </si>
  <si>
    <r>
      <t xml:space="preserve">2019 </t>
    </r>
    <r>
      <rPr>
        <sz val="10"/>
        <rFont val="Times New Roman"/>
        <charset val="134"/>
      </rPr>
      <t>оны</t>
    </r>
    <r>
      <rPr>
        <sz val="10"/>
        <rFont val="Arial Mon"/>
        <charset val="134"/>
      </rPr>
      <t xml:space="preserve"> 01-</t>
    </r>
    <r>
      <rPr>
        <sz val="10"/>
        <rFont val="Times New Roman"/>
        <charset val="134"/>
      </rPr>
      <t>р</t>
    </r>
    <r>
      <rPr>
        <sz val="10"/>
        <rFont val="Arial Mon"/>
        <charset val="134"/>
      </rPr>
      <t xml:space="preserve"> </t>
    </r>
    <r>
      <rPr>
        <sz val="10"/>
        <rFont val="Times New Roman"/>
        <charset val="134"/>
      </rPr>
      <t>сарын</t>
    </r>
    <r>
      <rPr>
        <sz val="10"/>
        <rFont val="Arial Mon"/>
        <charset val="134"/>
      </rPr>
      <t xml:space="preserve"> 28</t>
    </r>
  </si>
  <si>
    <r>
      <t xml:space="preserve">         Мөнгөнцэцэг                   </t>
    </r>
    <r>
      <rPr>
        <sz val="10"/>
        <rFont val="Times New Roman"/>
        <charset val="134"/>
      </rPr>
      <t>бид</t>
    </r>
    <r>
      <rPr>
        <sz val="10"/>
        <rFont val="Arial Mon"/>
        <charset val="134"/>
      </rPr>
      <t xml:space="preserve"> </t>
    </r>
    <r>
      <rPr>
        <sz val="10"/>
        <rFont val="Times New Roman"/>
        <charset val="134"/>
      </rPr>
      <t>манай</t>
    </r>
    <r>
      <rPr>
        <sz val="10"/>
        <rFont val="Arial Mon"/>
        <charset val="134"/>
      </rPr>
      <t xml:space="preserve"> </t>
    </r>
    <r>
      <rPr>
        <sz val="10"/>
        <rFont val="Times New Roman"/>
        <charset val="134"/>
      </rPr>
      <t>аж</t>
    </r>
    <r>
      <rPr>
        <sz val="10"/>
        <rFont val="Arial Mon"/>
        <charset val="134"/>
      </rPr>
      <t xml:space="preserve"> </t>
    </r>
    <r>
      <rPr>
        <sz val="10"/>
        <rFont val="Times New Roman"/>
        <charset val="134"/>
      </rPr>
      <t>ахуйн</t>
    </r>
    <r>
      <rPr>
        <sz val="10"/>
        <rFont val="Arial Mon"/>
        <charset val="134"/>
      </rPr>
      <t xml:space="preserve"> </t>
    </r>
    <r>
      <rPr>
        <sz val="10"/>
        <rFont val="Times New Roman"/>
        <charset val="134"/>
      </rPr>
      <t>нэгжийн</t>
    </r>
    <r>
      <rPr>
        <sz val="10"/>
        <rFont val="Arial Mon"/>
        <charset val="134"/>
      </rPr>
      <t xml:space="preserve"> 2019 </t>
    </r>
    <r>
      <rPr>
        <sz val="10"/>
        <rFont val="Times New Roman"/>
        <charset val="134"/>
      </rPr>
      <t>оны</t>
    </r>
    <r>
      <rPr>
        <sz val="10"/>
        <rFont val="Arial Mon"/>
        <charset val="134"/>
      </rPr>
      <t xml:space="preserve"> 12-</t>
    </r>
    <r>
      <rPr>
        <sz val="10"/>
        <rFont val="Times New Roman"/>
        <charset val="134"/>
      </rPr>
      <t>р</t>
    </r>
    <r>
      <rPr>
        <sz val="10"/>
        <rFont val="Arial Mon"/>
        <charset val="134"/>
      </rPr>
      <t xml:space="preserve"> </t>
    </r>
    <r>
      <rPr>
        <sz val="10"/>
        <rFont val="Times New Roman"/>
        <charset val="134"/>
      </rPr>
      <t>сарын</t>
    </r>
    <r>
      <rPr>
        <sz val="10"/>
        <rFont val="Arial Mon"/>
        <charset val="134"/>
      </rPr>
      <t xml:space="preserve"> 31-</t>
    </r>
    <r>
      <rPr>
        <sz val="10"/>
        <rFont val="Times New Roman"/>
        <charset val="134"/>
      </rPr>
      <t>ны</t>
    </r>
    <r>
      <rPr>
        <sz val="10"/>
        <rFont val="Arial Mon"/>
        <charset val="134"/>
      </rPr>
      <t xml:space="preserve"> </t>
    </r>
    <r>
      <rPr>
        <sz val="10"/>
        <rFont val="Times New Roman"/>
        <charset val="134"/>
      </rPr>
      <t>өдрөөр</t>
    </r>
    <r>
      <rPr>
        <sz val="10"/>
        <rFont val="Arial Mon"/>
        <charset val="134"/>
      </rPr>
      <t xml:space="preserve"> </t>
    </r>
    <r>
      <rPr>
        <sz val="10"/>
        <rFont val="Times New Roman"/>
        <charset val="134"/>
      </rPr>
      <t>тасалбар</t>
    </r>
  </si>
  <si>
    <t xml:space="preserve">       2017îíû 12-ð ñàðûí 31-ýýðõ ¿ëäýãäýë</t>
  </si>
  <si>
    <t xml:space="preserve">         2019îíû 12-ð ñàðûí 31-ýýðõ ¿ëäýãäýë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</si>
</sst>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₮_-;\-* #,##0.00_₮_-;_-* &quot;-&quot;??_₮_-;_-@_-"/>
    <numFmt numFmtId="165" formatCode="_(* #,##0_);_(* \(#,##0\);_(* &quot;-&quot;??_);_(@_)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Mon"/>
      <charset val="134"/>
    </font>
    <font>
      <sz val="11"/>
      <name val="Arial Mon"/>
      <charset val="134"/>
    </font>
    <font>
      <b/>
      <sz val="11"/>
      <name val="Arial Mon"/>
      <charset val="134"/>
    </font>
    <font>
      <b/>
      <sz val="14"/>
      <name val="Arial Mon"/>
      <charset val="134"/>
    </font>
    <font>
      <b/>
      <sz val="14"/>
      <name val="Times New Roman"/>
      <charset val="134"/>
    </font>
    <font>
      <b/>
      <sz val="12"/>
      <name val="Arial Mon"/>
      <charset val="134"/>
    </font>
    <font>
      <b/>
      <sz val="10"/>
      <name val="Arial Mon"/>
      <charset val="134"/>
    </font>
    <font>
      <sz val="10"/>
      <name val="Times New Roman"/>
      <charset val="134"/>
    </font>
    <font>
      <sz val="10"/>
      <name val="Times New Roman"/>
      <family val="1"/>
    </font>
    <font>
      <b/>
      <i/>
      <sz val="12"/>
      <name val="Arial Mon"/>
      <charset val="134"/>
    </font>
    <font>
      <b/>
      <sz val="10"/>
      <name val="Times New Roman"/>
      <charset val="134"/>
    </font>
    <font>
      <sz val="8"/>
      <name val="Arial Mon"/>
      <charset val="134"/>
    </font>
    <font>
      <sz val="9"/>
      <name val="Arial Mon"/>
      <charset val="134"/>
    </font>
    <font>
      <b/>
      <sz val="8"/>
      <name val="Arial Mon"/>
      <charset val="134"/>
    </font>
    <font>
      <b/>
      <sz val="9"/>
      <name val="Arial Mon"/>
      <charset val="134"/>
    </font>
    <font>
      <b/>
      <i/>
      <sz val="9"/>
      <name val="Arial Mon"/>
      <charset val="134"/>
    </font>
    <font>
      <sz val="10"/>
      <name val="Arial Mon"/>
      <family val="2"/>
    </font>
    <font>
      <sz val="11"/>
      <name val="Arial Mon"/>
      <family val="2"/>
    </font>
    <font>
      <sz val="8"/>
      <color theme="1"/>
      <name val="Arial Mon"/>
      <family val="2"/>
    </font>
    <font>
      <sz val="8"/>
      <name val="Arial Mon"/>
      <family val="2"/>
    </font>
    <font>
      <b/>
      <sz val="8"/>
      <name val="Arial Mon"/>
      <family val="2"/>
    </font>
    <font>
      <b/>
      <i/>
      <sz val="8"/>
      <name val="Arial Mon"/>
      <family val="2"/>
    </font>
    <font>
      <i/>
      <sz val="8"/>
      <name val="Arial Mon"/>
      <family val="2"/>
    </font>
    <font>
      <sz val="9"/>
      <name val="Arial Mon"/>
      <family val="2"/>
    </font>
    <font>
      <b/>
      <sz val="9"/>
      <name val="Arial Mon"/>
      <family val="2"/>
    </font>
    <font>
      <b/>
      <sz val="10"/>
      <name val="Arial Mon"/>
      <family val="2"/>
    </font>
    <font>
      <sz val="12"/>
      <name val="Arial Mon"/>
      <family val="2"/>
    </font>
    <font>
      <sz val="11"/>
      <color theme="1"/>
      <name val="Arial Mon"/>
      <family val="2"/>
    </font>
    <font>
      <b/>
      <sz val="12"/>
      <name val="Arial Mon"/>
      <family val="2"/>
    </font>
    <font>
      <sz val="10"/>
      <color indexed="9"/>
      <name val="Arial Mon"/>
      <family val="2"/>
    </font>
    <font>
      <sz val="12"/>
      <color indexed="9"/>
      <name val="Arial Mon"/>
      <family val="2"/>
    </font>
    <font>
      <sz val="10"/>
      <color indexed="9"/>
      <name val="Arial Mon"/>
      <charset val="134"/>
    </font>
    <font>
      <sz val="10"/>
      <name val="Arial"/>
      <charset val="134"/>
    </font>
    <font>
      <b/>
      <sz val="9"/>
      <color indexed="9"/>
      <name val="Arial Mon"/>
      <charset val="134"/>
    </font>
    <font>
      <sz val="9"/>
      <color theme="1"/>
      <name val="Arial Mon"/>
      <charset val="134"/>
    </font>
    <font>
      <sz val="11"/>
      <color theme="1"/>
      <name val="Arial Mon"/>
      <charset val="134"/>
    </font>
    <font>
      <b/>
      <i/>
      <sz val="8"/>
      <name val="Arial Mon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12"/>
      </bottom>
      <diagonal/>
    </border>
    <border>
      <left/>
      <right style="thin">
        <color auto="1"/>
      </right>
      <top style="thin">
        <color auto="1"/>
      </top>
      <bottom style="thin">
        <color indexed="12"/>
      </bottom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4" fillId="0" borderId="0"/>
  </cellStyleXfs>
  <cellXfs count="30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7" fillId="0" borderId="4" xfId="0" applyFont="1" applyBorder="1" applyAlignment="1">
      <alignment horizontal="center"/>
    </xf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8" fillId="0" borderId="0" xfId="0" applyFont="1"/>
    <xf numFmtId="0" fontId="10" fillId="0" borderId="0" xfId="0" applyFont="1"/>
    <xf numFmtId="0" fontId="7" fillId="0" borderId="0" xfId="0" applyFont="1"/>
    <xf numFmtId="0" fontId="2" fillId="0" borderId="0" xfId="0" applyFont="1" applyBorder="1"/>
    <xf numFmtId="0" fontId="11" fillId="0" borderId="0" xfId="0" applyFont="1" applyBorder="1"/>
    <xf numFmtId="0" fontId="2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43" fontId="2" fillId="0" borderId="4" xfId="0" applyNumberFormat="1" applyFont="1" applyBorder="1"/>
    <xf numFmtId="43" fontId="2" fillId="0" borderId="5" xfId="0" applyNumberFormat="1" applyFont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43" fontId="2" fillId="0" borderId="4" xfId="1" applyFont="1" applyBorder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/>
    <xf numFmtId="0" fontId="2" fillId="0" borderId="7" xfId="0" applyFont="1" applyBorder="1" applyAlignment="1">
      <alignment horizontal="left" vertical="center" wrapText="1"/>
    </xf>
    <xf numFmtId="43" fontId="13" fillId="0" borderId="4" xfId="0" applyNumberFormat="1" applyFont="1" applyBorder="1"/>
    <xf numFmtId="43" fontId="14" fillId="0" borderId="4" xfId="0" applyNumberFormat="1" applyFont="1" applyBorder="1"/>
    <xf numFmtId="0" fontId="13" fillId="0" borderId="4" xfId="0" applyFont="1" applyBorder="1"/>
    <xf numFmtId="43" fontId="13" fillId="0" borderId="8" xfId="0" applyNumberFormat="1" applyFont="1" applyBorder="1"/>
    <xf numFmtId="43" fontId="14" fillId="0" borderId="5" xfId="0" applyNumberFormat="1" applyFont="1" applyBorder="1"/>
    <xf numFmtId="43" fontId="15" fillId="0" borderId="7" xfId="0" applyNumberFormat="1" applyFont="1" applyBorder="1"/>
    <xf numFmtId="43" fontId="13" fillId="0" borderId="7" xfId="0" applyNumberFormat="1" applyFont="1" applyBorder="1"/>
    <xf numFmtId="43" fontId="2" fillId="0" borderId="5" xfId="1" applyFont="1" applyBorder="1"/>
    <xf numFmtId="43" fontId="13" fillId="0" borderId="1" xfId="0" applyNumberFormat="1" applyFont="1" applyBorder="1"/>
    <xf numFmtId="43" fontId="2" fillId="0" borderId="1" xfId="1" applyFont="1" applyBorder="1"/>
    <xf numFmtId="43" fontId="13" fillId="0" borderId="1" xfId="0" applyNumberFormat="1" applyFont="1" applyFill="1" applyBorder="1"/>
    <xf numFmtId="43" fontId="15" fillId="0" borderId="8" xfId="0" applyNumberFormat="1" applyFont="1" applyBorder="1"/>
    <xf numFmtId="43" fontId="2" fillId="0" borderId="7" xfId="1" applyFont="1" applyBorder="1"/>
    <xf numFmtId="43" fontId="14" fillId="0" borderId="0" xfId="0" applyNumberFormat="1" applyFont="1"/>
    <xf numFmtId="0" fontId="14" fillId="0" borderId="0" xfId="0" applyFont="1"/>
    <xf numFmtId="43" fontId="14" fillId="0" borderId="0" xfId="1" applyFont="1"/>
    <xf numFmtId="2" fontId="14" fillId="0" borderId="0" xfId="0" applyNumberFormat="1" applyFont="1"/>
    <xf numFmtId="164" fontId="2" fillId="0" borderId="0" xfId="0" applyNumberFormat="1" applyFont="1"/>
    <xf numFmtId="0" fontId="7" fillId="0" borderId="0" xfId="0" applyFont="1" applyAlignment="1">
      <alignment horizontal="center"/>
    </xf>
    <xf numFmtId="0" fontId="16" fillId="0" borderId="0" xfId="0" applyFont="1"/>
    <xf numFmtId="0" fontId="17" fillId="0" borderId="0" xfId="0" applyFont="1" applyBorder="1"/>
    <xf numFmtId="0" fontId="14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6" fillId="0" borderId="4" xfId="0" applyFont="1" applyBorder="1"/>
    <xf numFmtId="43" fontId="14" fillId="0" borderId="4" xfId="1" applyFont="1" applyBorder="1"/>
    <xf numFmtId="0" fontId="14" fillId="0" borderId="4" xfId="0" applyFont="1" applyBorder="1"/>
    <xf numFmtId="43" fontId="14" fillId="0" borderId="4" xfId="1" applyNumberFormat="1" applyFont="1" applyBorder="1"/>
    <xf numFmtId="0" fontId="16" fillId="0" borderId="3" xfId="0" applyFont="1" applyBorder="1"/>
    <xf numFmtId="43" fontId="16" fillId="0" borderId="4" xfId="1" applyNumberFormat="1" applyFont="1" applyBorder="1"/>
    <xf numFmtId="0" fontId="14" fillId="0" borderId="11" xfId="0" applyFont="1" applyBorder="1"/>
    <xf numFmtId="0" fontId="14" fillId="0" borderId="7" xfId="0" applyFont="1" applyBorder="1"/>
    <xf numFmtId="0" fontId="14" fillId="0" borderId="0" xfId="0" applyFont="1" applyBorder="1" applyAlignment="1">
      <alignment horizontal="center"/>
    </xf>
    <xf numFmtId="0" fontId="16" fillId="0" borderId="0" xfId="0" applyFont="1" applyBorder="1"/>
    <xf numFmtId="0" fontId="14" fillId="0" borderId="0" xfId="0" applyFont="1" applyBorder="1"/>
    <xf numFmtId="0" fontId="18" fillId="0" borderId="0" xfId="0" applyFont="1"/>
    <xf numFmtId="0" fontId="13" fillId="0" borderId="0" xfId="0" applyFont="1"/>
    <xf numFmtId="0" fontId="15" fillId="0" borderId="0" xfId="0" applyFont="1"/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4" xfId="0" applyFont="1" applyBorder="1"/>
    <xf numFmtId="43" fontId="13" fillId="0" borderId="5" xfId="0" applyNumberFormat="1" applyFont="1" applyBorder="1"/>
    <xf numFmtId="43" fontId="13" fillId="0" borderId="5" xfId="0" applyNumberFormat="1" applyFont="1" applyFill="1" applyBorder="1"/>
    <xf numFmtId="0" fontId="13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165" fontId="13" fillId="0" borderId="4" xfId="0" applyNumberFormat="1" applyFont="1" applyBorder="1"/>
    <xf numFmtId="0" fontId="19" fillId="0" borderId="0" xfId="0" applyFont="1"/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20" fillId="0" borderId="4" xfId="0" applyNumberFormat="1" applyFont="1" applyBorder="1"/>
    <xf numFmtId="43" fontId="20" fillId="0" borderId="4" xfId="1" applyFont="1" applyBorder="1"/>
    <xf numFmtId="0" fontId="2" fillId="0" borderId="3" xfId="0" applyFont="1" applyBorder="1"/>
    <xf numFmtId="43" fontId="18" fillId="0" borderId="4" xfId="1" applyFont="1" applyBorder="1"/>
    <xf numFmtId="0" fontId="21" fillId="0" borderId="0" xfId="0" applyFont="1" applyAlignment="1">
      <alignment horizontal="center"/>
    </xf>
    <xf numFmtId="0" fontId="22" fillId="0" borderId="0" xfId="0" applyFont="1"/>
    <xf numFmtId="0" fontId="21" fillId="0" borderId="0" xfId="0" applyFont="1"/>
    <xf numFmtId="0" fontId="23" fillId="0" borderId="0" xfId="0" applyFont="1" applyBorder="1"/>
    <xf numFmtId="0" fontId="23" fillId="0" borderId="4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4" xfId="0" applyFont="1" applyBorder="1"/>
    <xf numFmtId="0" fontId="21" fillId="0" borderId="4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1" fillId="0" borderId="4" xfId="0" applyFont="1" applyBorder="1" applyAlignment="1">
      <alignment horizontal="left"/>
    </xf>
    <xf numFmtId="43" fontId="21" fillId="0" borderId="4" xfId="0" applyNumberFormat="1" applyFont="1" applyBorder="1"/>
    <xf numFmtId="0" fontId="21" fillId="0" borderId="5" xfId="0" applyFont="1" applyBorder="1" applyAlignment="1">
      <alignment horizontal="center"/>
    </xf>
    <xf numFmtId="43" fontId="21" fillId="0" borderId="4" xfId="1" applyFont="1" applyBorder="1"/>
    <xf numFmtId="0" fontId="21" fillId="0" borderId="6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3" xfId="0" applyFont="1" applyBorder="1"/>
    <xf numFmtId="0" fontId="24" fillId="0" borderId="4" xfId="0" applyFont="1" applyBorder="1"/>
    <xf numFmtId="0" fontId="21" fillId="0" borderId="0" xfId="0" applyFont="1" applyBorder="1" applyAlignment="1">
      <alignment horizontal="center"/>
    </xf>
    <xf numFmtId="43" fontId="21" fillId="0" borderId="0" xfId="0" applyNumberFormat="1" applyFont="1"/>
    <xf numFmtId="0" fontId="18" fillId="0" borderId="4" xfId="0" applyFont="1" applyBorder="1" applyAlignment="1">
      <alignment horizontal="center"/>
    </xf>
    <xf numFmtId="0" fontId="18" fillId="0" borderId="4" xfId="0" applyFont="1" applyBorder="1"/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3" xfId="0" applyFont="1" applyBorder="1"/>
    <xf numFmtId="43" fontId="18" fillId="0" borderId="0" xfId="0" applyNumberFormat="1" applyFont="1"/>
    <xf numFmtId="0" fontId="20" fillId="0" borderId="0" xfId="0" applyFont="1"/>
    <xf numFmtId="0" fontId="18" fillId="0" borderId="0" xfId="0" applyFont="1" applyBorder="1"/>
    <xf numFmtId="0" fontId="30" fillId="0" borderId="0" xfId="0" applyFont="1"/>
    <xf numFmtId="0" fontId="31" fillId="2" borderId="0" xfId="0" applyFont="1" applyFill="1"/>
    <xf numFmtId="0" fontId="18" fillId="2" borderId="0" xfId="0" applyFont="1" applyFill="1"/>
    <xf numFmtId="0" fontId="18" fillId="0" borderId="0" xfId="0" applyFont="1" applyAlignment="1">
      <alignment horizontal="left"/>
    </xf>
    <xf numFmtId="0" fontId="32" fillId="2" borderId="0" xfId="0" applyFont="1" applyFill="1"/>
    <xf numFmtId="0" fontId="0" fillId="0" borderId="0" xfId="0" applyFont="1"/>
    <xf numFmtId="0" fontId="0" fillId="0" borderId="12" xfId="0" applyFont="1" applyBorder="1"/>
    <xf numFmtId="0" fontId="29" fillId="0" borderId="12" xfId="0" applyFont="1" applyBorder="1"/>
    <xf numFmtId="43" fontId="18" fillId="0" borderId="4" xfId="0" applyNumberFormat="1" applyFont="1" applyBorder="1"/>
    <xf numFmtId="164" fontId="18" fillId="0" borderId="0" xfId="0" applyNumberFormat="1" applyFont="1"/>
    <xf numFmtId="0" fontId="27" fillId="0" borderId="4" xfId="0" applyFont="1" applyBorder="1" applyAlignment="1">
      <alignment horizontal="center"/>
    </xf>
    <xf numFmtId="43" fontId="27" fillId="0" borderId="4" xfId="0" applyNumberFormat="1" applyFont="1" applyBorder="1"/>
    <xf numFmtId="0" fontId="18" fillId="0" borderId="1" xfId="0" applyFont="1" applyBorder="1"/>
    <xf numFmtId="0" fontId="18" fillId="0" borderId="2" xfId="0" applyFont="1" applyBorder="1"/>
    <xf numFmtId="0" fontId="18" fillId="0" borderId="2" xfId="0" applyFont="1" applyBorder="1" applyAlignment="1">
      <alignment horizontal="center"/>
    </xf>
    <xf numFmtId="43" fontId="18" fillId="0" borderId="1" xfId="0" applyNumberFormat="1" applyFont="1" applyBorder="1"/>
    <xf numFmtId="43" fontId="25" fillId="0" borderId="3" xfId="0" applyNumberFormat="1" applyFont="1" applyBorder="1"/>
    <xf numFmtId="43" fontId="18" fillId="0" borderId="3" xfId="0" applyNumberFormat="1" applyFont="1" applyBorder="1"/>
    <xf numFmtId="0" fontId="21" fillId="0" borderId="1" xfId="0" applyFont="1" applyBorder="1"/>
    <xf numFmtId="43" fontId="18" fillId="0" borderId="9" xfId="0" applyNumberFormat="1" applyFont="1" applyBorder="1"/>
    <xf numFmtId="43" fontId="18" fillId="0" borderId="11" xfId="0" applyNumberFormat="1" applyFont="1" applyBorder="1"/>
    <xf numFmtId="43" fontId="18" fillId="0" borderId="13" xfId="0" applyNumberFormat="1" applyFont="1" applyBorder="1"/>
    <xf numFmtId="43" fontId="22" fillId="0" borderId="4" xfId="0" applyNumberFormat="1" applyFont="1" applyBorder="1"/>
    <xf numFmtId="43" fontId="18" fillId="0" borderId="14" xfId="0" applyNumberFormat="1" applyFont="1" applyBorder="1"/>
    <xf numFmtId="43" fontId="27" fillId="0" borderId="7" xfId="0" applyNumberFormat="1" applyFont="1" applyBorder="1"/>
    <xf numFmtId="43" fontId="26" fillId="0" borderId="3" xfId="0" applyNumberFormat="1" applyFont="1" applyBorder="1"/>
    <xf numFmtId="43" fontId="27" fillId="0" borderId="3" xfId="0" applyNumberFormat="1" applyFont="1" applyBorder="1"/>
    <xf numFmtId="0" fontId="27" fillId="0" borderId="0" xfId="0" applyFont="1" applyBorder="1" applyAlignment="1">
      <alignment horizontal="center"/>
    </xf>
    <xf numFmtId="0" fontId="18" fillId="0" borderId="10" xfId="0" applyFont="1" applyBorder="1"/>
    <xf numFmtId="0" fontId="18" fillId="0" borderId="14" xfId="0" applyFont="1" applyBorder="1"/>
    <xf numFmtId="0" fontId="18" fillId="0" borderId="7" xfId="0" applyFont="1" applyBorder="1"/>
    <xf numFmtId="165" fontId="18" fillId="0" borderId="4" xfId="0" applyNumberFormat="1" applyFont="1" applyBorder="1"/>
    <xf numFmtId="0" fontId="18" fillId="0" borderId="12" xfId="0" applyFont="1" applyBorder="1"/>
    <xf numFmtId="0" fontId="19" fillId="0" borderId="12" xfId="0" applyFont="1" applyBorder="1"/>
    <xf numFmtId="0" fontId="18" fillId="0" borderId="5" xfId="0" applyFont="1" applyBorder="1"/>
    <xf numFmtId="0" fontId="18" fillId="0" borderId="6" xfId="0" applyFont="1" applyBorder="1"/>
    <xf numFmtId="0" fontId="27" fillId="0" borderId="4" xfId="0" applyFont="1" applyBorder="1"/>
    <xf numFmtId="0" fontId="28" fillId="0" borderId="4" xfId="0" applyFont="1" applyBorder="1"/>
    <xf numFmtId="164" fontId="18" fillId="0" borderId="4" xfId="0" applyNumberFormat="1" applyFont="1" applyBorder="1"/>
    <xf numFmtId="0" fontId="33" fillId="2" borderId="0" xfId="0" applyFont="1" applyFill="1"/>
    <xf numFmtId="0" fontId="2" fillId="0" borderId="9" xfId="0" applyFont="1" applyBorder="1"/>
    <xf numFmtId="0" fontId="2" fillId="0" borderId="11" xfId="0" applyFont="1" applyBorder="1"/>
    <xf numFmtId="0" fontId="2" fillId="0" borderId="10" xfId="0" applyFont="1" applyBorder="1"/>
    <xf numFmtId="0" fontId="2" fillId="0" borderId="14" xfId="0" applyFont="1" applyBorder="1"/>
    <xf numFmtId="0" fontId="8" fillId="0" borderId="4" xfId="0" applyFont="1" applyBorder="1"/>
    <xf numFmtId="0" fontId="2" fillId="0" borderId="1" xfId="0" applyFont="1" applyBorder="1"/>
    <xf numFmtId="43" fontId="2" fillId="0" borderId="3" xfId="1" applyFont="1" applyBorder="1"/>
    <xf numFmtId="0" fontId="2" fillId="0" borderId="12" xfId="0" applyFont="1" applyBorder="1"/>
    <xf numFmtId="0" fontId="35" fillId="3" borderId="0" xfId="2" applyFont="1" applyFill="1" applyAlignment="1" applyProtection="1">
      <alignment horizontal="center"/>
    </xf>
    <xf numFmtId="0" fontId="14" fillId="3" borderId="0" xfId="2" applyFont="1" applyFill="1" applyAlignment="1" applyProtection="1">
      <alignment horizontal="center"/>
    </xf>
    <xf numFmtId="0" fontId="14" fillId="4" borderId="4" xfId="2" applyFont="1" applyFill="1" applyBorder="1" applyAlignment="1" applyProtection="1">
      <alignment horizontal="center" vertical="center"/>
    </xf>
    <xf numFmtId="0" fontId="14" fillId="4" borderId="0" xfId="2" applyFont="1" applyFill="1" applyProtection="1"/>
    <xf numFmtId="0" fontId="14" fillId="4" borderId="1" xfId="2" applyFont="1" applyFill="1" applyBorder="1" applyAlignment="1" applyProtection="1">
      <alignment horizontal="left"/>
    </xf>
    <xf numFmtId="0" fontId="14" fillId="4" borderId="2" xfId="2" applyFont="1" applyFill="1" applyBorder="1" applyAlignment="1" applyProtection="1">
      <alignment horizontal="left"/>
    </xf>
    <xf numFmtId="0" fontId="36" fillId="0" borderId="0" xfId="0" applyFont="1"/>
    <xf numFmtId="0" fontId="37" fillId="0" borderId="0" xfId="0" applyFont="1"/>
    <xf numFmtId="0" fontId="14" fillId="4" borderId="0" xfId="2" applyFont="1" applyFill="1" applyAlignment="1" applyProtection="1">
      <alignment horizontal="center" vertical="center"/>
    </xf>
    <xf numFmtId="0" fontId="14" fillId="4" borderId="4" xfId="2" applyFont="1" applyFill="1" applyBorder="1" applyAlignment="1" applyProtection="1">
      <alignment horizontal="center"/>
    </xf>
    <xf numFmtId="0" fontId="14" fillId="4" borderId="11" xfId="2" applyFont="1" applyFill="1" applyBorder="1" applyAlignment="1" applyProtection="1">
      <alignment horizontal="center"/>
    </xf>
    <xf numFmtId="3" fontId="13" fillId="4" borderId="4" xfId="2" applyNumberFormat="1" applyFont="1" applyFill="1" applyBorder="1" applyAlignment="1" applyProtection="1">
      <alignment horizontal="center" vertical="center"/>
    </xf>
    <xf numFmtId="0" fontId="14" fillId="4" borderId="5" xfId="2" applyFont="1" applyFill="1" applyBorder="1" applyAlignment="1" applyProtection="1">
      <alignment horizontal="center" vertical="center"/>
    </xf>
    <xf numFmtId="0" fontId="14" fillId="4" borderId="4" xfId="2" applyFont="1" applyFill="1" applyBorder="1" applyAlignment="1" applyProtection="1">
      <alignment vertical="center" wrapText="1"/>
    </xf>
    <xf numFmtId="0" fontId="14" fillId="4" borderId="4" xfId="2" applyFont="1" applyFill="1" applyBorder="1" applyAlignment="1" applyProtection="1">
      <alignment wrapText="1"/>
    </xf>
    <xf numFmtId="0" fontId="14" fillId="4" borderId="4" xfId="2" applyFont="1" applyFill="1" applyBorder="1" applyAlignment="1" applyProtection="1">
      <alignment horizontal="center" vertical="center" wrapText="1"/>
    </xf>
    <xf numFmtId="0" fontId="14" fillId="4" borderId="4" xfId="2" applyFont="1" applyFill="1" applyBorder="1" applyAlignment="1" applyProtection="1">
      <alignment horizontal="left"/>
    </xf>
    <xf numFmtId="0" fontId="14" fillId="4" borderId="4" xfId="2" applyFont="1" applyFill="1" applyBorder="1" applyAlignment="1" applyProtection="1"/>
    <xf numFmtId="0" fontId="14" fillId="4" borderId="0" xfId="2" applyFont="1" applyFill="1" applyBorder="1" applyAlignment="1" applyProtection="1">
      <alignment horizontal="center" vertical="center"/>
    </xf>
    <xf numFmtId="0" fontId="14" fillId="4" borderId="0" xfId="2" applyFont="1" applyFill="1" applyBorder="1" applyAlignment="1" applyProtection="1">
      <alignment horizontal="center"/>
    </xf>
    <xf numFmtId="3" fontId="13" fillId="4" borderId="0" xfId="2" applyNumberFormat="1" applyFont="1" applyFill="1" applyBorder="1" applyAlignment="1" applyProtection="1">
      <alignment horizontal="center" vertical="center"/>
    </xf>
    <xf numFmtId="0" fontId="13" fillId="4" borderId="0" xfId="2" applyFont="1" applyFill="1" applyProtection="1"/>
    <xf numFmtId="0" fontId="14" fillId="4" borderId="1" xfId="2" applyFont="1" applyFill="1" applyBorder="1" applyAlignment="1" applyProtection="1">
      <alignment horizontal="center" vertical="center"/>
    </xf>
    <xf numFmtId="0" fontId="14" fillId="4" borderId="1" xfId="2" applyFont="1" applyFill="1" applyBorder="1" applyAlignment="1" applyProtection="1">
      <alignment horizontal="center"/>
    </xf>
    <xf numFmtId="43" fontId="2" fillId="0" borderId="12" xfId="1" applyFont="1" applyBorder="1"/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7" xfId="0" applyFont="1" applyBorder="1"/>
    <xf numFmtId="0" fontId="8" fillId="0" borderId="12" xfId="0" applyFont="1" applyBorder="1"/>
    <xf numFmtId="0" fontId="14" fillId="4" borderId="9" xfId="2" applyFont="1" applyFill="1" applyBorder="1" applyAlignment="1" applyProtection="1">
      <alignment vertical="center"/>
    </xf>
    <xf numFmtId="0" fontId="14" fillId="4" borderId="10" xfId="2" applyFont="1" applyFill="1" applyBorder="1" applyAlignment="1" applyProtection="1">
      <alignment vertical="center"/>
    </xf>
    <xf numFmtId="0" fontId="2" fillId="0" borderId="2" xfId="0" applyFont="1" applyBorder="1"/>
    <xf numFmtId="0" fontId="8" fillId="0" borderId="2" xfId="0" applyFont="1" applyBorder="1" applyAlignment="1">
      <alignment horizontal="center"/>
    </xf>
    <xf numFmtId="164" fontId="14" fillId="4" borderId="1" xfId="2" applyNumberFormat="1" applyFont="1" applyFill="1" applyBorder="1" applyAlignment="1" applyProtection="1">
      <alignment horizontal="center"/>
    </xf>
    <xf numFmtId="164" fontId="14" fillId="4" borderId="4" xfId="2" applyNumberFormat="1" applyFont="1" applyFill="1" applyBorder="1" applyAlignment="1" applyProtection="1">
      <alignment horizontal="center"/>
    </xf>
    <xf numFmtId="0" fontId="0" fillId="0" borderId="4" xfId="0" applyBorder="1"/>
    <xf numFmtId="164" fontId="15" fillId="4" borderId="1" xfId="2" applyNumberFormat="1" applyFont="1" applyFill="1" applyBorder="1" applyAlignment="1" applyProtection="1">
      <alignment horizontal="center" vertical="center"/>
    </xf>
    <xf numFmtId="164" fontId="15" fillId="4" borderId="4" xfId="2" applyNumberFormat="1" applyFont="1" applyFill="1" applyBorder="1" applyAlignment="1" applyProtection="1">
      <alignment horizontal="center" vertical="center"/>
    </xf>
    <xf numFmtId="0" fontId="16" fillId="4" borderId="15" xfId="2" applyFont="1" applyFill="1" applyBorder="1" applyAlignment="1" applyProtection="1"/>
    <xf numFmtId="0" fontId="14" fillId="4" borderId="19" xfId="2" applyFont="1" applyFill="1" applyBorder="1" applyAlignment="1" applyProtection="1"/>
    <xf numFmtId="0" fontId="38" fillId="0" borderId="0" xfId="0" applyFont="1" applyBorder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43" fontId="18" fillId="0" borderId="1" xfId="0" applyNumberFormat="1" applyFont="1" applyBorder="1" applyAlignment="1">
      <alignment horizontal="center"/>
    </xf>
    <xf numFmtId="43" fontId="18" fillId="0" borderId="3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43" fontId="27" fillId="0" borderId="1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4" fillId="4" borderId="1" xfId="2" applyFont="1" applyFill="1" applyBorder="1" applyAlignment="1" applyProtection="1">
      <alignment horizontal="left"/>
    </xf>
    <xf numFmtId="0" fontId="14" fillId="4" borderId="2" xfId="2" applyFont="1" applyFill="1" applyBorder="1" applyAlignment="1" applyProtection="1">
      <alignment horizontal="left"/>
    </xf>
    <xf numFmtId="164" fontId="13" fillId="4" borderId="15" xfId="2" applyNumberFormat="1" applyFont="1" applyFill="1" applyBorder="1" applyAlignment="1" applyProtection="1">
      <alignment horizontal="center"/>
    </xf>
    <xf numFmtId="164" fontId="13" fillId="4" borderId="16" xfId="2" applyNumberFormat="1" applyFont="1" applyFill="1" applyBorder="1" applyAlignment="1" applyProtection="1">
      <alignment horizontal="center"/>
    </xf>
    <xf numFmtId="43" fontId="2" fillId="0" borderId="1" xfId="0" applyNumberFormat="1" applyFont="1" applyBorder="1" applyAlignment="1">
      <alignment horizontal="center"/>
    </xf>
    <xf numFmtId="43" fontId="2" fillId="0" borderId="3" xfId="0" applyNumberFormat="1" applyFont="1" applyBorder="1" applyAlignment="1">
      <alignment horizontal="center"/>
    </xf>
    <xf numFmtId="43" fontId="2" fillId="0" borderId="1" xfId="1" applyFont="1" applyBorder="1" applyAlignment="1"/>
    <xf numFmtId="43" fontId="2" fillId="0" borderId="3" xfId="1" applyFont="1" applyBorder="1" applyAlignment="1"/>
    <xf numFmtId="43" fontId="8" fillId="0" borderId="1" xfId="0" applyNumberFormat="1" applyFont="1" applyBorder="1" applyAlignment="1">
      <alignment horizontal="center"/>
    </xf>
    <xf numFmtId="0" fontId="35" fillId="2" borderId="0" xfId="2" applyFont="1" applyFill="1" applyAlignment="1" applyProtection="1">
      <alignment horizontal="center"/>
    </xf>
    <xf numFmtId="0" fontId="16" fillId="4" borderId="4" xfId="2" applyFont="1" applyFill="1" applyBorder="1" applyAlignment="1" applyProtection="1">
      <alignment horizontal="center" vertical="center" wrapText="1"/>
    </xf>
    <xf numFmtId="0" fontId="14" fillId="4" borderId="4" xfId="2" applyFont="1" applyFill="1" applyBorder="1" applyAlignment="1" applyProtection="1">
      <alignment horizontal="center"/>
    </xf>
    <xf numFmtId="164" fontId="13" fillId="4" borderId="4" xfId="2" applyNumberFormat="1" applyFont="1" applyFill="1" applyBorder="1" applyAlignment="1" applyProtection="1">
      <alignment horizontal="center"/>
    </xf>
    <xf numFmtId="0" fontId="14" fillId="4" borderId="1" xfId="2" applyFont="1" applyFill="1" applyBorder="1" applyAlignment="1" applyProtection="1">
      <alignment horizontal="center" vertical="center"/>
    </xf>
    <xf numFmtId="0" fontId="14" fillId="4" borderId="2" xfId="2" applyFont="1" applyFill="1" applyBorder="1" applyAlignment="1" applyProtection="1">
      <alignment horizontal="center" vertical="center"/>
    </xf>
    <xf numFmtId="0" fontId="14" fillId="4" borderId="3" xfId="2" applyFont="1" applyFill="1" applyBorder="1" applyAlignment="1" applyProtection="1">
      <alignment horizontal="center" vertical="center"/>
    </xf>
    <xf numFmtId="0" fontId="16" fillId="4" borderId="1" xfId="2" applyFont="1" applyFill="1" applyBorder="1" applyAlignment="1" applyProtection="1">
      <alignment horizontal="left"/>
    </xf>
    <xf numFmtId="0" fontId="16" fillId="4" borderId="2" xfId="2" applyFont="1" applyFill="1" applyBorder="1" applyAlignment="1" applyProtection="1">
      <alignment horizontal="left"/>
    </xf>
    <xf numFmtId="0" fontId="16" fillId="4" borderId="3" xfId="2" applyFont="1" applyFill="1" applyBorder="1" applyAlignment="1" applyProtection="1">
      <alignment horizontal="left"/>
    </xf>
    <xf numFmtId="0" fontId="14" fillId="4" borderId="5" xfId="2" applyFont="1" applyFill="1" applyBorder="1" applyAlignment="1" applyProtection="1">
      <alignment horizontal="center" vertical="center"/>
    </xf>
    <xf numFmtId="0" fontId="14" fillId="4" borderId="7" xfId="2" applyFont="1" applyFill="1" applyBorder="1" applyAlignment="1" applyProtection="1">
      <alignment horizontal="center" vertical="center"/>
    </xf>
    <xf numFmtId="0" fontId="16" fillId="4" borderId="9" xfId="2" applyFont="1" applyFill="1" applyBorder="1" applyAlignment="1" applyProtection="1">
      <alignment horizontal="center" vertical="center" wrapText="1"/>
    </xf>
    <xf numFmtId="0" fontId="16" fillId="4" borderId="13" xfId="2" applyFont="1" applyFill="1" applyBorder="1" applyAlignment="1" applyProtection="1">
      <alignment horizontal="center" vertical="center" wrapText="1"/>
    </xf>
    <xf numFmtId="0" fontId="16" fillId="4" borderId="11" xfId="2" applyFont="1" applyFill="1" applyBorder="1" applyAlignment="1" applyProtection="1">
      <alignment horizontal="center" vertical="center" wrapText="1"/>
    </xf>
    <xf numFmtId="0" fontId="16" fillId="4" borderId="10" xfId="2" applyFont="1" applyFill="1" applyBorder="1" applyAlignment="1" applyProtection="1">
      <alignment horizontal="center" vertical="center" wrapText="1"/>
    </xf>
    <xf numFmtId="0" fontId="16" fillId="4" borderId="12" xfId="2" applyFont="1" applyFill="1" applyBorder="1" applyAlignment="1" applyProtection="1">
      <alignment horizontal="center" vertical="center" wrapText="1"/>
    </xf>
    <xf numFmtId="0" fontId="16" fillId="4" borderId="14" xfId="2" applyFont="1" applyFill="1" applyBorder="1" applyAlignment="1" applyProtection="1">
      <alignment horizontal="center" vertical="center" wrapText="1"/>
    </xf>
    <xf numFmtId="0" fontId="14" fillId="4" borderId="17" xfId="2" applyFont="1" applyFill="1" applyBorder="1" applyAlignment="1" applyProtection="1">
      <alignment horizontal="center"/>
    </xf>
    <xf numFmtId="0" fontId="14" fillId="3" borderId="0" xfId="2" applyFont="1" applyFill="1" applyAlignment="1" applyProtection="1">
      <alignment horizontal="left"/>
    </xf>
    <xf numFmtId="0" fontId="14" fillId="4" borderId="1" xfId="2" applyFont="1" applyFill="1" applyBorder="1" applyAlignment="1" applyProtection="1">
      <alignment horizontal="center"/>
    </xf>
    <xf numFmtId="0" fontId="14" fillId="4" borderId="3" xfId="2" applyFont="1" applyFill="1" applyBorder="1" applyAlignment="1" applyProtection="1">
      <alignment horizontal="center"/>
    </xf>
    <xf numFmtId="43" fontId="14" fillId="4" borderId="1" xfId="1" applyFont="1" applyFill="1" applyBorder="1" applyAlignment="1" applyProtection="1">
      <alignment horizontal="center"/>
    </xf>
    <xf numFmtId="43" fontId="14" fillId="4" borderId="3" xfId="1" applyFont="1" applyFill="1" applyBorder="1" applyAlignment="1" applyProtection="1">
      <alignment horizontal="center"/>
    </xf>
    <xf numFmtId="0" fontId="16" fillId="4" borderId="1" xfId="2" applyFont="1" applyFill="1" applyBorder="1" applyAlignment="1" applyProtection="1">
      <alignment horizontal="center" vertical="center" wrapText="1"/>
    </xf>
    <xf numFmtId="0" fontId="16" fillId="4" borderId="3" xfId="2" applyFont="1" applyFill="1" applyBorder="1" applyAlignment="1" applyProtection="1">
      <alignment horizontal="center" vertical="center" wrapText="1"/>
    </xf>
    <xf numFmtId="0" fontId="14" fillId="4" borderId="4" xfId="2" applyFont="1" applyFill="1" applyBorder="1" applyAlignment="1" applyProtection="1">
      <alignment horizontal="center" vertical="center" wrapText="1"/>
    </xf>
    <xf numFmtId="0" fontId="14" fillId="4" borderId="4" xfId="2" applyFont="1" applyFill="1" applyBorder="1" applyAlignment="1" applyProtection="1">
      <alignment horizontal="center" vertical="center"/>
    </xf>
    <xf numFmtId="0" fontId="14" fillId="4" borderId="3" xfId="2" applyFont="1" applyFill="1" applyBorder="1" applyAlignment="1" applyProtection="1">
      <alignment horizontal="left"/>
    </xf>
    <xf numFmtId="164" fontId="14" fillId="4" borderId="4" xfId="2" applyNumberFormat="1" applyFont="1" applyFill="1" applyBorder="1" applyAlignment="1" applyProtection="1">
      <alignment horizontal="center" vertical="center" wrapText="1"/>
    </xf>
    <xf numFmtId="0" fontId="14" fillId="4" borderId="1" xfId="2" applyFont="1" applyFill="1" applyBorder="1" applyAlignment="1" applyProtection="1">
      <alignment horizontal="left" wrapText="1"/>
    </xf>
    <xf numFmtId="0" fontId="14" fillId="4" borderId="3" xfId="2" applyFont="1" applyFill="1" applyBorder="1" applyAlignment="1" applyProtection="1">
      <alignment horizontal="left" wrapText="1"/>
    </xf>
    <xf numFmtId="0" fontId="14" fillId="4" borderId="9" xfId="2" applyFont="1" applyFill="1" applyBorder="1" applyAlignment="1" applyProtection="1">
      <alignment horizontal="center" vertical="center"/>
    </xf>
    <xf numFmtId="0" fontId="14" fillId="4" borderId="18" xfId="2" applyFont="1" applyFill="1" applyBorder="1" applyAlignment="1" applyProtection="1">
      <alignment horizontal="center" vertical="center"/>
    </xf>
    <xf numFmtId="0" fontId="14" fillId="4" borderId="10" xfId="2" applyFont="1" applyFill="1" applyBorder="1" applyAlignment="1" applyProtection="1">
      <alignment horizontal="center" vertical="center"/>
    </xf>
    <xf numFmtId="0" fontId="14" fillId="4" borderId="4" xfId="2" applyFont="1" applyFill="1" applyBorder="1" applyAlignment="1" applyProtection="1">
      <alignment horizontal="left"/>
    </xf>
    <xf numFmtId="0" fontId="14" fillId="4" borderId="13" xfId="2" applyFont="1" applyFill="1" applyBorder="1" applyAlignment="1" applyProtection="1">
      <alignment horizontal="left" wrapText="1"/>
    </xf>
    <xf numFmtId="0" fontId="14" fillId="4" borderId="0" xfId="2" applyFont="1" applyFill="1" applyBorder="1" applyAlignment="1" applyProtection="1">
      <alignment horizontal="left" wrapText="1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43" fontId="2" fillId="0" borderId="3" xfId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4" fillId="4" borderId="2" xfId="2" applyFont="1" applyFill="1" applyBorder="1" applyAlignment="1" applyProtection="1">
      <alignment horizontal="center"/>
    </xf>
    <xf numFmtId="0" fontId="14" fillId="4" borderId="1" xfId="2" applyFont="1" applyFill="1" applyBorder="1" applyAlignment="1" applyProtection="1">
      <alignment vertical="center"/>
    </xf>
    <xf numFmtId="0" fontId="14" fillId="4" borderId="2" xfId="2" applyFont="1" applyFill="1" applyBorder="1" applyAlignment="1" applyProtection="1">
      <alignment vertical="center"/>
    </xf>
    <xf numFmtId="0" fontId="14" fillId="4" borderId="3" xfId="2" applyFont="1" applyFill="1" applyBorder="1" applyAlignment="1" applyProtection="1">
      <alignment vertical="center"/>
    </xf>
    <xf numFmtId="164" fontId="14" fillId="4" borderId="1" xfId="2" applyNumberFormat="1" applyFont="1" applyFill="1" applyBorder="1" applyAlignment="1" applyProtection="1">
      <alignment horizontal="center"/>
    </xf>
    <xf numFmtId="164" fontId="14" fillId="4" borderId="3" xfId="2" applyNumberFormat="1" applyFont="1" applyFill="1" applyBorder="1" applyAlignment="1" applyProtection="1">
      <alignment horizontal="center"/>
    </xf>
    <xf numFmtId="164" fontId="15" fillId="4" borderId="15" xfId="2" applyNumberFormat="1" applyFont="1" applyFill="1" applyBorder="1" applyAlignment="1" applyProtection="1">
      <alignment horizontal="center" vertical="center"/>
    </xf>
    <xf numFmtId="164" fontId="15" fillId="4" borderId="16" xfId="2" applyNumberFormat="1" applyFont="1" applyFill="1" applyBorder="1" applyAlignment="1" applyProtection="1">
      <alignment horizontal="center" vertical="center"/>
    </xf>
    <xf numFmtId="0" fontId="16" fillId="4" borderId="4" xfId="2" applyFont="1" applyFill="1" applyBorder="1" applyAlignment="1" applyProtection="1">
      <alignment horizontal="center"/>
    </xf>
    <xf numFmtId="0" fontId="16" fillId="4" borderId="5" xfId="2" applyFont="1" applyFill="1" applyBorder="1" applyAlignment="1" applyProtection="1">
      <alignment horizontal="center"/>
    </xf>
    <xf numFmtId="0" fontId="14" fillId="4" borderId="4" xfId="2" applyFont="1" applyFill="1" applyBorder="1" applyAlignment="1" applyProtection="1">
      <alignment horizontal="left" vertical="top"/>
    </xf>
    <xf numFmtId="164" fontId="14" fillId="4" borderId="20" xfId="2" applyNumberFormat="1" applyFont="1" applyFill="1" applyBorder="1" applyAlignment="1" applyProtection="1">
      <alignment horizontal="center"/>
    </xf>
    <xf numFmtId="0" fontId="16" fillId="4" borderId="4" xfId="2" applyFont="1" applyFill="1" applyBorder="1" applyAlignment="1" applyProtection="1"/>
    <xf numFmtId="164" fontId="16" fillId="4" borderId="20" xfId="2" applyNumberFormat="1" applyFont="1" applyFill="1" applyBorder="1" applyAlignment="1" applyProtection="1">
      <alignment horizontal="center"/>
    </xf>
  </cellXfs>
  <cellStyles count="3">
    <cellStyle name="Comma" xfId="1" builtinId="3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12</xdr:row>
      <xdr:rowOff>104775</xdr:rowOff>
    </xdr:from>
    <xdr:to>
      <xdr:col>1</xdr:col>
      <xdr:colOff>638175</xdr:colOff>
      <xdr:row>15</xdr:row>
      <xdr:rowOff>123824</xdr:rowOff>
    </xdr:to>
    <xdr:sp macro="" textlink="">
      <xdr:nvSpPr>
        <xdr:cNvPr id="2" name="Text Box 1"/>
        <xdr:cNvSpPr txBox="1">
          <a:spLocks noChangeArrowheads="1"/>
        </xdr:cNvSpPr>
      </xdr:nvSpPr>
      <xdr:spPr>
        <a:xfrm>
          <a:off x="800100" y="2085975"/>
          <a:ext cx="600075" cy="50482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54864" tIns="45720" rIns="54864" bIns="0" anchor="t" upright="1"/>
        <a:lstStyle/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Arial Mon"/>
            </a:rPr>
            <a:t>А</a:t>
          </a:r>
        </a:p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Arial Mon"/>
            </a:rPr>
            <a:t>A</a:t>
          </a:r>
        </a:p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Arial Mon"/>
            </a:rPr>
            <a:t>A</a:t>
          </a:r>
        </a:p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Arial Mon"/>
            </a:rPr>
            <a:t>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19" workbookViewId="0">
      <selection activeCell="G32" sqref="G32"/>
    </sheetView>
  </sheetViews>
  <sheetFormatPr defaultRowHeight="15"/>
  <cols>
    <col min="5" max="5" width="21.7109375" customWidth="1"/>
    <col min="6" max="6" width="21.85546875" customWidth="1"/>
  </cols>
  <sheetData>
    <row r="1" spans="1:6">
      <c r="A1" s="1"/>
      <c r="B1" s="1"/>
      <c r="C1" s="1"/>
      <c r="D1" s="1"/>
      <c r="E1" s="1"/>
      <c r="F1" s="1"/>
    </row>
    <row r="2" spans="1:6">
      <c r="A2" s="1"/>
      <c r="B2" s="1"/>
      <c r="C2" s="1"/>
      <c r="D2" s="1"/>
      <c r="E2" s="1"/>
      <c r="F2" s="1"/>
    </row>
    <row r="3" spans="1:6">
      <c r="A3" s="1"/>
      <c r="B3" s="1"/>
      <c r="C3" s="1"/>
      <c r="D3" s="1"/>
      <c r="E3" s="1" t="s">
        <v>0</v>
      </c>
      <c r="F3" s="1"/>
    </row>
    <row r="4" spans="1:6">
      <c r="A4" s="1"/>
      <c r="B4" s="1"/>
      <c r="C4" s="1"/>
      <c r="D4" s="1"/>
      <c r="E4" s="1" t="s">
        <v>1</v>
      </c>
      <c r="F4" s="1"/>
    </row>
    <row r="5" spans="1:6">
      <c r="A5" s="1"/>
      <c r="B5" s="1"/>
      <c r="C5" s="1"/>
      <c r="D5" s="1"/>
      <c r="E5" s="1" t="s">
        <v>2</v>
      </c>
      <c r="F5" s="1"/>
    </row>
    <row r="6" spans="1:6">
      <c r="A6" s="1"/>
      <c r="B6" s="1"/>
      <c r="C6" s="1"/>
      <c r="D6" s="1"/>
      <c r="E6" s="1"/>
      <c r="F6" s="1"/>
    </row>
    <row r="7" spans="1:6">
      <c r="A7" s="1"/>
      <c r="B7" s="2"/>
      <c r="C7" s="1"/>
      <c r="D7" s="1"/>
      <c r="E7" s="1"/>
      <c r="F7" s="1"/>
    </row>
    <row r="8" spans="1:6">
      <c r="A8" s="1"/>
      <c r="B8" s="1" t="s">
        <v>3</v>
      </c>
      <c r="C8" s="1"/>
      <c r="D8" s="3">
        <v>2016273</v>
      </c>
      <c r="E8" s="1"/>
      <c r="F8" s="1"/>
    </row>
    <row r="9" spans="1:6">
      <c r="A9" s="1"/>
      <c r="B9" s="1" t="s">
        <v>4</v>
      </c>
      <c r="C9" s="1"/>
      <c r="D9" s="1"/>
      <c r="E9" s="1"/>
      <c r="F9" s="1"/>
    </row>
    <row r="10" spans="1:6">
      <c r="A10" s="1"/>
      <c r="B10" s="1" t="s">
        <v>5</v>
      </c>
      <c r="C10" s="1"/>
      <c r="D10" s="1"/>
      <c r="E10" s="1"/>
      <c r="F10" s="1"/>
    </row>
    <row r="11" spans="1:6">
      <c r="A11" s="1"/>
      <c r="B11" s="1" t="s">
        <v>6</v>
      </c>
      <c r="C11" s="1"/>
      <c r="D11" s="1"/>
      <c r="E11" s="1"/>
      <c r="F11" s="1"/>
    </row>
    <row r="12" spans="1:6">
      <c r="A12" s="1"/>
      <c r="B12" s="1" t="s">
        <v>7</v>
      </c>
      <c r="C12" s="1"/>
      <c r="D12" s="1"/>
      <c r="E12" s="1"/>
      <c r="F12" s="1"/>
    </row>
    <row r="13" spans="1:6">
      <c r="A13" s="1"/>
      <c r="B13" s="1"/>
      <c r="C13" s="1"/>
      <c r="D13" s="1"/>
      <c r="E13" s="1"/>
      <c r="F13" s="1"/>
    </row>
    <row r="14" spans="1:6">
      <c r="A14" s="1"/>
      <c r="B14" s="1"/>
      <c r="C14" s="1"/>
      <c r="D14" s="1"/>
      <c r="E14" s="1"/>
      <c r="F14" s="1"/>
    </row>
    <row r="15" spans="1:6">
      <c r="A15" s="1"/>
      <c r="B15" s="1"/>
      <c r="C15" s="1"/>
      <c r="D15" s="1"/>
      <c r="E15" s="1"/>
      <c r="F15" s="1"/>
    </row>
    <row r="16" spans="1:6">
      <c r="A16" s="1"/>
      <c r="B16" s="1"/>
      <c r="C16" s="1"/>
      <c r="D16" s="1"/>
      <c r="E16" s="1"/>
      <c r="F16" s="1"/>
    </row>
    <row r="17" spans="1:6">
      <c r="A17" s="1"/>
      <c r="B17" s="1"/>
      <c r="C17" s="1"/>
      <c r="D17" s="1"/>
      <c r="E17" s="1"/>
      <c r="F17" s="1"/>
    </row>
    <row r="18" spans="1:6">
      <c r="A18" s="1"/>
      <c r="B18" s="1"/>
      <c r="C18" s="1"/>
      <c r="D18" s="1"/>
      <c r="E18" s="1"/>
      <c r="F18" s="1"/>
    </row>
    <row r="19" spans="1:6">
      <c r="A19" s="1"/>
      <c r="B19" s="1"/>
      <c r="C19" s="1"/>
      <c r="D19" s="1"/>
      <c r="E19" s="1"/>
      <c r="F19" s="1"/>
    </row>
    <row r="20" spans="1:6">
      <c r="A20" s="1"/>
      <c r="B20" s="1"/>
      <c r="C20" s="1"/>
      <c r="D20" s="1"/>
      <c r="E20" s="1"/>
      <c r="F20" s="1"/>
    </row>
    <row r="21" spans="1:6">
      <c r="A21" s="1"/>
      <c r="B21" s="1"/>
      <c r="C21" s="1"/>
      <c r="D21" s="1"/>
      <c r="E21" s="1"/>
      <c r="F21" s="1"/>
    </row>
    <row r="22" spans="1:6">
      <c r="A22" s="1"/>
      <c r="B22" s="1"/>
      <c r="C22" s="1"/>
      <c r="D22" s="1"/>
      <c r="E22" s="1"/>
      <c r="F22" s="1"/>
    </row>
    <row r="23" spans="1:6">
      <c r="A23" s="1"/>
      <c r="B23" s="1"/>
      <c r="C23" s="1"/>
      <c r="D23" s="1"/>
      <c r="E23" s="1"/>
      <c r="F23" s="1"/>
    </row>
    <row r="24" spans="1:6">
      <c r="A24" s="1"/>
      <c r="B24" s="1"/>
      <c r="C24" s="1"/>
      <c r="D24" s="1"/>
      <c r="E24" s="1"/>
      <c r="F24" s="1"/>
    </row>
    <row r="25" spans="1:6" ht="18.75">
      <c r="A25" s="1"/>
      <c r="B25" s="1"/>
      <c r="C25" s="4" t="s">
        <v>8</v>
      </c>
      <c r="D25" s="1"/>
      <c r="E25" s="1"/>
      <c r="F25" s="1"/>
    </row>
    <row r="26" spans="1:6" ht="18.75">
      <c r="A26" s="1"/>
      <c r="B26" s="4" t="s">
        <v>576</v>
      </c>
      <c r="C26" s="1"/>
      <c r="D26" s="1"/>
      <c r="E26" s="1"/>
      <c r="F26" s="1"/>
    </row>
    <row r="27" spans="1:6">
      <c r="A27" s="1"/>
      <c r="B27" s="1"/>
      <c r="C27" s="1"/>
      <c r="D27" s="1"/>
      <c r="E27" s="1"/>
      <c r="F27" s="1"/>
    </row>
    <row r="28" spans="1:6">
      <c r="A28" s="1"/>
      <c r="B28" s="1"/>
      <c r="C28" s="1"/>
      <c r="D28" s="1"/>
      <c r="E28" s="1"/>
      <c r="F28" s="1"/>
    </row>
    <row r="29" spans="1:6">
      <c r="A29" s="1"/>
      <c r="B29" s="1"/>
      <c r="C29" s="1"/>
      <c r="D29" s="1"/>
      <c r="E29" s="1"/>
      <c r="F29" s="1"/>
    </row>
    <row r="30" spans="1:6">
      <c r="A30" s="1"/>
      <c r="B30" s="1"/>
      <c r="C30" s="1"/>
      <c r="D30" s="1"/>
      <c r="E30" s="1"/>
      <c r="F30" s="1"/>
    </row>
    <row r="31" spans="1:6">
      <c r="A31" s="1"/>
      <c r="B31" s="1"/>
      <c r="C31" s="1"/>
      <c r="D31" s="1"/>
      <c r="E31" s="1"/>
      <c r="F31" s="1"/>
    </row>
    <row r="32" spans="1:6">
      <c r="A32" s="1"/>
      <c r="B32" s="1"/>
      <c r="C32" s="1"/>
      <c r="D32" s="1"/>
      <c r="E32" s="1"/>
      <c r="F32" s="1"/>
    </row>
    <row r="33" spans="1:6">
      <c r="A33" s="1"/>
      <c r="B33" s="1"/>
      <c r="C33" s="1"/>
      <c r="D33" s="1"/>
      <c r="E33" s="1"/>
      <c r="F33" s="1"/>
    </row>
    <row r="34" spans="1:6">
      <c r="A34" s="1"/>
      <c r="B34" s="1"/>
      <c r="C34" s="1"/>
      <c r="D34" s="1"/>
      <c r="E34" s="1"/>
      <c r="F34" s="1"/>
    </row>
    <row r="35" spans="1:6">
      <c r="A35" s="1"/>
      <c r="B35" s="1"/>
      <c r="C35" s="1"/>
      <c r="D35" s="1"/>
      <c r="E35" s="1"/>
      <c r="F35" s="1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  <row r="38" spans="1:6">
      <c r="A38" s="1"/>
      <c r="B38" s="1"/>
      <c r="C38" s="1"/>
      <c r="D38" s="1"/>
      <c r="E38" s="1"/>
      <c r="F38" s="1"/>
    </row>
    <row r="39" spans="1:6">
      <c r="A39" s="1"/>
      <c r="B39" s="1"/>
      <c r="C39" s="1"/>
      <c r="D39" s="1"/>
      <c r="E39" s="1"/>
      <c r="F39" s="1"/>
    </row>
    <row r="40" spans="1:6">
      <c r="A40" s="1"/>
      <c r="B40" s="1"/>
      <c r="C40" s="1"/>
      <c r="D40" s="1"/>
      <c r="E40" s="1"/>
      <c r="F40" s="1"/>
    </row>
    <row r="41" spans="1:6">
      <c r="A41" s="1"/>
      <c r="B41" s="1"/>
      <c r="C41" s="1"/>
      <c r="D41" s="1"/>
      <c r="E41" s="1"/>
      <c r="F41" s="1"/>
    </row>
    <row r="42" spans="1:6" ht="15.75">
      <c r="A42" s="1"/>
      <c r="B42" s="203" t="s">
        <v>9</v>
      </c>
      <c r="C42" s="204"/>
      <c r="D42" s="205"/>
      <c r="E42" s="5" t="s">
        <v>10</v>
      </c>
      <c r="F42" s="5" t="s">
        <v>11</v>
      </c>
    </row>
    <row r="43" spans="1:6">
      <c r="A43" s="1"/>
      <c r="B43" s="6"/>
      <c r="C43" s="7"/>
      <c r="D43" s="8"/>
      <c r="E43" s="9"/>
      <c r="F43" s="9"/>
    </row>
    <row r="44" spans="1:6">
      <c r="A44" s="1"/>
      <c r="B44" s="6"/>
      <c r="C44" s="7"/>
      <c r="D44" s="8"/>
      <c r="E44" s="9"/>
      <c r="F44" s="9"/>
    </row>
    <row r="45" spans="1:6">
      <c r="A45" s="1"/>
      <c r="B45" s="6"/>
      <c r="C45" s="7"/>
      <c r="D45" s="8"/>
      <c r="E45" s="9"/>
      <c r="F45" s="9"/>
    </row>
    <row r="46" spans="1:6">
      <c r="A46" s="1"/>
      <c r="B46" s="6"/>
      <c r="C46" s="7"/>
      <c r="D46" s="8"/>
      <c r="E46" s="9"/>
      <c r="F46" s="9"/>
    </row>
    <row r="47" spans="1:6">
      <c r="A47" s="1"/>
      <c r="B47" s="1"/>
      <c r="C47" s="1"/>
      <c r="D47" s="1"/>
      <c r="E47" s="1"/>
      <c r="F47" s="1"/>
    </row>
  </sheetData>
  <mergeCells count="1">
    <mergeCell ref="B42:D42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opLeftCell="A61" workbookViewId="0">
      <selection activeCell="L6" sqref="L6"/>
    </sheetView>
  </sheetViews>
  <sheetFormatPr defaultRowHeight="15"/>
  <cols>
    <col min="4" max="4" width="15.85546875" customWidth="1"/>
    <col min="5" max="5" width="17.85546875" customWidth="1"/>
    <col min="6" max="6" width="16.140625" customWidth="1"/>
    <col min="7" max="7" width="15.42578125" customWidth="1"/>
  </cols>
  <sheetData>
    <row r="1" spans="1:7">
      <c r="A1" s="115" t="s">
        <v>336</v>
      </c>
      <c r="B1" s="115"/>
      <c r="C1" s="115"/>
      <c r="D1" s="115"/>
      <c r="E1" s="115"/>
      <c r="F1" s="115"/>
      <c r="G1" s="115"/>
    </row>
    <row r="2" spans="1:7">
      <c r="A2" s="68"/>
      <c r="B2" s="68"/>
      <c r="C2" s="68"/>
      <c r="D2" s="68"/>
      <c r="E2" s="68"/>
      <c r="F2" s="68"/>
      <c r="G2" s="68"/>
    </row>
    <row r="3" spans="1:7">
      <c r="A3" s="68" t="s">
        <v>337</v>
      </c>
      <c r="B3" s="68"/>
      <c r="C3" s="68"/>
      <c r="D3" s="68"/>
      <c r="E3" s="68"/>
      <c r="F3" s="68"/>
      <c r="G3" s="68"/>
    </row>
    <row r="4" spans="1:7">
      <c r="A4" s="68"/>
      <c r="B4" s="68"/>
      <c r="C4" s="68"/>
      <c r="D4" s="68"/>
      <c r="E4" s="68"/>
      <c r="F4" s="68"/>
      <c r="G4" s="68"/>
    </row>
    <row r="5" spans="1:7">
      <c r="A5" s="107" t="s">
        <v>338</v>
      </c>
      <c r="B5" s="107" t="s">
        <v>339</v>
      </c>
      <c r="C5" s="215" t="s">
        <v>340</v>
      </c>
      <c r="D5" s="215"/>
      <c r="E5" s="215" t="s">
        <v>341</v>
      </c>
      <c r="F5" s="215"/>
      <c r="G5" s="68"/>
    </row>
    <row r="6" spans="1:7">
      <c r="A6" s="109"/>
      <c r="B6" s="109"/>
      <c r="C6" s="105" t="s">
        <v>342</v>
      </c>
      <c r="D6" s="105" t="s">
        <v>343</v>
      </c>
      <c r="E6" s="105" t="s">
        <v>342</v>
      </c>
      <c r="F6" s="105" t="s">
        <v>343</v>
      </c>
      <c r="G6" s="68"/>
    </row>
    <row r="7" spans="1:7">
      <c r="A7" s="105"/>
      <c r="B7" s="106"/>
      <c r="C7" s="122"/>
      <c r="D7" s="122"/>
      <c r="E7" s="122"/>
      <c r="F7" s="122"/>
      <c r="G7" s="68"/>
    </row>
    <row r="8" spans="1:7">
      <c r="A8" s="105">
        <v>1</v>
      </c>
      <c r="B8" s="106" t="s">
        <v>344</v>
      </c>
      <c r="C8" s="122"/>
      <c r="D8" s="122">
        <v>593540.04</v>
      </c>
      <c r="E8" s="122"/>
      <c r="F8" s="85">
        <v>202272.88</v>
      </c>
      <c r="G8" s="68"/>
    </row>
    <row r="9" spans="1:7">
      <c r="A9" s="105">
        <v>2</v>
      </c>
      <c r="B9" s="106" t="s">
        <v>345</v>
      </c>
      <c r="C9" s="122"/>
      <c r="D9" s="122"/>
      <c r="E9" s="122"/>
      <c r="F9" s="85"/>
      <c r="G9" s="123"/>
    </row>
    <row r="10" spans="1:7">
      <c r="A10" s="106"/>
      <c r="B10" s="124" t="s">
        <v>346</v>
      </c>
      <c r="C10" s="106"/>
      <c r="D10" s="125">
        <f>D8+D9</f>
        <v>593540.04</v>
      </c>
      <c r="E10" s="125">
        <f t="shared" ref="E10" si="0">SUM(E7:E9)</f>
        <v>0</v>
      </c>
      <c r="F10" s="122">
        <f>F8+F9</f>
        <v>202272.88</v>
      </c>
      <c r="G10" s="123"/>
    </row>
    <row r="11" spans="1:7">
      <c r="A11" s="68"/>
      <c r="B11" s="68"/>
      <c r="C11" s="68"/>
      <c r="D11" s="68"/>
      <c r="E11" s="68"/>
      <c r="F11" s="68"/>
      <c r="G11" s="68"/>
    </row>
    <row r="12" spans="1:7">
      <c r="A12" s="68" t="s">
        <v>347</v>
      </c>
      <c r="B12" s="68"/>
      <c r="C12" s="68"/>
      <c r="D12" s="68"/>
      <c r="E12" s="68"/>
      <c r="F12" s="68"/>
      <c r="G12" s="68"/>
    </row>
    <row r="13" spans="1:7">
      <c r="A13" s="68"/>
      <c r="B13" s="68"/>
      <c r="C13" s="68"/>
      <c r="D13" s="68"/>
      <c r="E13" s="68"/>
      <c r="F13" s="68"/>
      <c r="G13" s="68"/>
    </row>
    <row r="14" spans="1:7">
      <c r="A14" s="107" t="s">
        <v>338</v>
      </c>
      <c r="B14" s="107" t="s">
        <v>348</v>
      </c>
      <c r="C14" s="107" t="s">
        <v>349</v>
      </c>
      <c r="D14" s="215" t="s">
        <v>340</v>
      </c>
      <c r="E14" s="215"/>
      <c r="F14" s="215" t="s">
        <v>341</v>
      </c>
      <c r="G14" s="215"/>
    </row>
    <row r="15" spans="1:7">
      <c r="A15" s="109"/>
      <c r="B15" s="109"/>
      <c r="C15" s="109" t="s">
        <v>41</v>
      </c>
      <c r="D15" s="105" t="s">
        <v>342</v>
      </c>
      <c r="E15" s="105" t="s">
        <v>343</v>
      </c>
      <c r="F15" s="105" t="s">
        <v>342</v>
      </c>
      <c r="G15" s="105" t="s">
        <v>343</v>
      </c>
    </row>
    <row r="16" spans="1:7">
      <c r="A16" s="105">
        <v>1</v>
      </c>
      <c r="B16" s="106" t="s">
        <v>350</v>
      </c>
      <c r="C16" s="106">
        <v>499041017</v>
      </c>
      <c r="D16" s="122"/>
      <c r="E16" s="122">
        <v>2964985.17</v>
      </c>
      <c r="F16" s="122"/>
      <c r="G16" s="85">
        <v>1072884.57</v>
      </c>
    </row>
    <row r="17" spans="1:7">
      <c r="A17" s="105">
        <v>2</v>
      </c>
      <c r="B17" s="106" t="s">
        <v>351</v>
      </c>
      <c r="C17" s="106"/>
      <c r="D17" s="122"/>
      <c r="E17" s="122">
        <v>2907.12</v>
      </c>
      <c r="F17" s="122"/>
      <c r="G17" s="85">
        <v>2907.12</v>
      </c>
    </row>
    <row r="18" spans="1:7">
      <c r="A18" s="105">
        <v>3</v>
      </c>
      <c r="B18" s="106" t="s">
        <v>350</v>
      </c>
      <c r="C18" s="106">
        <v>499025006</v>
      </c>
      <c r="D18" s="122"/>
      <c r="E18" s="122">
        <v>65675.45</v>
      </c>
      <c r="F18" s="122"/>
      <c r="G18" s="85">
        <v>65675.45</v>
      </c>
    </row>
    <row r="19" spans="1:7">
      <c r="A19" s="105">
        <v>4</v>
      </c>
      <c r="B19" s="106" t="s">
        <v>352</v>
      </c>
      <c r="C19" s="106">
        <v>3008015222</v>
      </c>
      <c r="D19" s="122"/>
      <c r="E19" s="122">
        <v>32683.99</v>
      </c>
      <c r="F19" s="122"/>
      <c r="G19" s="85">
        <v>36824300.630000003</v>
      </c>
    </row>
    <row r="20" spans="1:7">
      <c r="A20" s="105">
        <v>5</v>
      </c>
      <c r="B20" s="106"/>
      <c r="C20" s="106"/>
      <c r="D20" s="122"/>
      <c r="E20" s="122"/>
      <c r="F20" s="122"/>
      <c r="G20" s="85"/>
    </row>
    <row r="21" spans="1:7">
      <c r="A21" s="105">
        <v>6</v>
      </c>
      <c r="B21" s="106"/>
      <c r="C21" s="106"/>
      <c r="D21" s="122"/>
      <c r="E21" s="122"/>
      <c r="F21" s="122"/>
      <c r="G21" s="85"/>
    </row>
    <row r="22" spans="1:7">
      <c r="A22" s="106"/>
      <c r="B22" s="124" t="s">
        <v>346</v>
      </c>
      <c r="C22" s="106"/>
      <c r="D22" s="122"/>
      <c r="E22" s="125">
        <f>SUM(E16:E21)</f>
        <v>3066251.7300000004</v>
      </c>
      <c r="F22" s="122"/>
      <c r="G22" s="85">
        <f>G16+G17+G18+G19</f>
        <v>37965767.770000003</v>
      </c>
    </row>
    <row r="23" spans="1:7">
      <c r="A23" s="68"/>
      <c r="B23" s="68"/>
      <c r="C23" s="68"/>
      <c r="D23" s="111"/>
      <c r="E23" s="111"/>
      <c r="F23" s="111"/>
      <c r="G23" s="111"/>
    </row>
    <row r="24" spans="1:7">
      <c r="A24" s="68" t="s">
        <v>353</v>
      </c>
      <c r="B24" s="68"/>
      <c r="C24" s="68"/>
      <c r="D24" s="111"/>
      <c r="E24" s="111"/>
      <c r="F24" s="111"/>
      <c r="G24" s="111"/>
    </row>
    <row r="25" spans="1:7">
      <c r="A25" s="68" t="s">
        <v>354</v>
      </c>
      <c r="B25" s="68"/>
      <c r="C25" s="68"/>
      <c r="D25" s="68"/>
      <c r="E25" s="68"/>
      <c r="F25" s="68"/>
      <c r="G25" s="68"/>
    </row>
    <row r="26" spans="1:7">
      <c r="A26" s="68"/>
      <c r="B26" s="68"/>
      <c r="C26" s="68"/>
      <c r="D26" s="68"/>
      <c r="E26" s="68"/>
      <c r="F26" s="68"/>
      <c r="G26" s="68"/>
    </row>
    <row r="27" spans="1:7">
      <c r="A27" s="115" t="s">
        <v>355</v>
      </c>
      <c r="B27" s="115"/>
      <c r="C27" s="115"/>
      <c r="D27" s="115"/>
      <c r="E27" s="115"/>
      <c r="F27" s="115"/>
      <c r="G27" s="115"/>
    </row>
    <row r="28" spans="1:7">
      <c r="A28" s="68"/>
      <c r="B28" s="68"/>
      <c r="C28" s="68"/>
      <c r="D28" s="68"/>
      <c r="E28" s="68"/>
      <c r="F28" s="68"/>
      <c r="G28" s="68"/>
    </row>
    <row r="29" spans="1:7">
      <c r="A29" s="215" t="s">
        <v>356</v>
      </c>
      <c r="B29" s="215"/>
      <c r="C29" s="215"/>
      <c r="D29" s="215" t="s">
        <v>340</v>
      </c>
      <c r="E29" s="215"/>
      <c r="F29" s="215" t="s">
        <v>341</v>
      </c>
      <c r="G29" s="215"/>
    </row>
    <row r="30" spans="1:7">
      <c r="A30" s="126"/>
      <c r="B30" s="127"/>
      <c r="C30" s="110"/>
      <c r="D30" s="126"/>
      <c r="E30" s="110"/>
      <c r="F30" s="126"/>
      <c r="G30" s="110"/>
    </row>
    <row r="31" spans="1:7">
      <c r="A31" s="126"/>
      <c r="B31" s="127"/>
      <c r="C31" s="110"/>
      <c r="D31" s="126"/>
      <c r="E31" s="110"/>
      <c r="F31" s="126"/>
      <c r="G31" s="110"/>
    </row>
    <row r="32" spans="1:7">
      <c r="A32" s="126"/>
      <c r="B32" s="127"/>
      <c r="C32" s="110"/>
      <c r="D32" s="126"/>
      <c r="E32" s="110"/>
      <c r="F32" s="126"/>
      <c r="G32" s="110"/>
    </row>
    <row r="33" spans="1:7">
      <c r="A33" s="126"/>
      <c r="B33" s="127"/>
      <c r="C33" s="110"/>
      <c r="D33" s="126"/>
      <c r="E33" s="110"/>
      <c r="F33" s="126"/>
      <c r="G33" s="110"/>
    </row>
    <row r="34" spans="1:7">
      <c r="A34" s="126"/>
      <c r="B34" s="128" t="s">
        <v>357</v>
      </c>
      <c r="C34" s="110"/>
      <c r="D34" s="126"/>
      <c r="E34" s="110"/>
      <c r="F34" s="126"/>
      <c r="G34" s="110"/>
    </row>
    <row r="35" spans="1:7">
      <c r="A35" s="68"/>
      <c r="B35" s="68"/>
      <c r="C35" s="68"/>
      <c r="D35" s="68"/>
      <c r="E35" s="68"/>
      <c r="F35" s="68"/>
      <c r="G35" s="68"/>
    </row>
    <row r="36" spans="1:7">
      <c r="A36" s="68"/>
      <c r="B36" s="68"/>
      <c r="C36" s="68"/>
      <c r="D36" s="68"/>
      <c r="E36" s="68"/>
      <c r="F36" s="68"/>
      <c r="G36" s="68"/>
    </row>
    <row r="37" spans="1:7">
      <c r="A37" s="115" t="s">
        <v>358</v>
      </c>
      <c r="B37" s="115"/>
      <c r="C37" s="115"/>
      <c r="D37" s="115"/>
      <c r="E37" s="115"/>
      <c r="F37" s="115"/>
      <c r="G37" s="115"/>
    </row>
    <row r="38" spans="1:7">
      <c r="A38" s="68"/>
      <c r="B38" s="68"/>
      <c r="C38" s="68"/>
      <c r="D38" s="68"/>
      <c r="E38" s="68"/>
      <c r="F38" s="68"/>
      <c r="G38" s="68"/>
    </row>
    <row r="39" spans="1:7">
      <c r="A39" s="68" t="s">
        <v>359</v>
      </c>
      <c r="B39" s="68"/>
      <c r="C39" s="68"/>
      <c r="D39" s="68"/>
      <c r="E39" s="68"/>
      <c r="F39" s="68"/>
      <c r="G39" s="68"/>
    </row>
    <row r="40" spans="1:7">
      <c r="A40" s="68"/>
      <c r="B40" s="68"/>
      <c r="C40" s="68"/>
      <c r="D40" s="68"/>
      <c r="E40" s="68"/>
      <c r="F40" s="68"/>
      <c r="G40" s="68"/>
    </row>
    <row r="41" spans="1:7">
      <c r="A41" s="105" t="s">
        <v>338</v>
      </c>
      <c r="B41" s="216" t="s">
        <v>360</v>
      </c>
      <c r="C41" s="217"/>
      <c r="D41" s="215" t="s">
        <v>340</v>
      </c>
      <c r="E41" s="215"/>
      <c r="F41" s="215" t="s">
        <v>341</v>
      </c>
      <c r="G41" s="215"/>
    </row>
    <row r="42" spans="1:7">
      <c r="A42" s="105">
        <v>1</v>
      </c>
      <c r="B42" s="126" t="s">
        <v>361</v>
      </c>
      <c r="C42" s="110"/>
      <c r="D42" s="129"/>
      <c r="E42" s="130">
        <v>303890</v>
      </c>
      <c r="F42" s="129"/>
      <c r="G42" s="131"/>
    </row>
    <row r="43" spans="1:7">
      <c r="A43" s="105"/>
      <c r="B43" s="126" t="s">
        <v>362</v>
      </c>
      <c r="C43" s="110"/>
      <c r="D43" s="129"/>
      <c r="E43" s="131"/>
      <c r="F43" s="129"/>
      <c r="G43" s="131"/>
    </row>
    <row r="44" spans="1:7">
      <c r="A44" s="105"/>
      <c r="B44" s="126" t="s">
        <v>363</v>
      </c>
      <c r="C44" s="110"/>
      <c r="D44" s="129"/>
      <c r="E44" s="131"/>
      <c r="F44" s="129"/>
      <c r="G44" s="131"/>
    </row>
    <row r="45" spans="1:7">
      <c r="A45" s="105"/>
      <c r="B45" s="126" t="s">
        <v>364</v>
      </c>
      <c r="C45" s="110"/>
      <c r="D45" s="129"/>
      <c r="E45" s="131"/>
      <c r="F45" s="129"/>
      <c r="G45" s="131"/>
    </row>
    <row r="46" spans="1:7">
      <c r="A46" s="105">
        <v>2</v>
      </c>
      <c r="B46" s="132" t="s">
        <v>365</v>
      </c>
      <c r="C46" s="110"/>
      <c r="D46" s="133"/>
      <c r="E46" s="134"/>
      <c r="F46" s="133"/>
      <c r="G46" s="134"/>
    </row>
    <row r="47" spans="1:7">
      <c r="A47" s="105">
        <v>3</v>
      </c>
      <c r="B47" s="126" t="s">
        <v>366</v>
      </c>
      <c r="C47" s="127"/>
      <c r="D47" s="133"/>
      <c r="E47" s="135"/>
      <c r="F47" s="129"/>
      <c r="G47" s="131"/>
    </row>
    <row r="48" spans="1:7">
      <c r="A48" s="106"/>
      <c r="B48" s="126"/>
      <c r="C48" s="127"/>
      <c r="D48" s="129"/>
      <c r="E48" s="136">
        <f>SUM(E42:E47)</f>
        <v>303890</v>
      </c>
      <c r="F48" s="137"/>
      <c r="G48" s="138">
        <f>SUM(G42:G47)</f>
        <v>0</v>
      </c>
    </row>
    <row r="49" spans="1:7">
      <c r="A49" s="68"/>
      <c r="B49" s="68"/>
      <c r="C49" s="68"/>
      <c r="D49" s="68"/>
      <c r="E49" s="68"/>
      <c r="F49" s="68"/>
      <c r="G49" s="68"/>
    </row>
    <row r="50" spans="1:7">
      <c r="A50" s="68" t="s">
        <v>367</v>
      </c>
      <c r="B50" s="68"/>
      <c r="C50" s="68"/>
      <c r="D50" s="68"/>
      <c r="E50" s="68"/>
      <c r="F50" s="68"/>
      <c r="G50" s="68"/>
    </row>
    <row r="51" spans="1:7">
      <c r="A51" s="68"/>
      <c r="B51" s="68"/>
      <c r="C51" s="68"/>
      <c r="D51" s="68"/>
      <c r="E51" s="68"/>
      <c r="F51" s="68"/>
      <c r="G51" s="68"/>
    </row>
    <row r="52" spans="1:7">
      <c r="A52" s="105" t="s">
        <v>338</v>
      </c>
      <c r="B52" s="216" t="s">
        <v>360</v>
      </c>
      <c r="C52" s="217"/>
      <c r="D52" s="215" t="s">
        <v>340</v>
      </c>
      <c r="E52" s="215"/>
      <c r="F52" s="215" t="s">
        <v>341</v>
      </c>
      <c r="G52" s="215"/>
    </row>
    <row r="53" spans="1:7">
      <c r="A53" s="105">
        <v>1</v>
      </c>
      <c r="B53" s="126" t="s">
        <v>368</v>
      </c>
      <c r="C53" s="110"/>
      <c r="D53" s="126"/>
      <c r="E53" s="110"/>
      <c r="F53" s="126"/>
      <c r="G53" s="110"/>
    </row>
    <row r="54" spans="1:7">
      <c r="A54" s="105">
        <v>2</v>
      </c>
      <c r="B54" s="126" t="s">
        <v>369</v>
      </c>
      <c r="C54" s="110"/>
      <c r="D54" s="126"/>
      <c r="E54" s="110"/>
      <c r="F54" s="126"/>
      <c r="G54" s="110"/>
    </row>
    <row r="55" spans="1:7">
      <c r="A55" s="105">
        <v>3</v>
      </c>
      <c r="B55" s="126" t="s">
        <v>370</v>
      </c>
      <c r="C55" s="110"/>
      <c r="D55" s="126"/>
      <c r="E55" s="110"/>
      <c r="F55" s="126"/>
      <c r="G55" s="110"/>
    </row>
    <row r="56" spans="1:7">
      <c r="A56" s="105"/>
      <c r="B56" s="126"/>
      <c r="C56" s="110"/>
      <c r="D56" s="126"/>
      <c r="E56" s="110"/>
      <c r="F56" s="126"/>
      <c r="G56" s="110"/>
    </row>
    <row r="57" spans="1:7">
      <c r="A57" s="68"/>
      <c r="B57" s="68"/>
      <c r="C57" s="68"/>
      <c r="D57" s="68"/>
      <c r="E57" s="68"/>
      <c r="F57" s="68"/>
      <c r="G57" s="68"/>
    </row>
    <row r="58" spans="1:7">
      <c r="A58" s="68" t="s">
        <v>371</v>
      </c>
      <c r="B58" s="68"/>
      <c r="C58" s="68"/>
      <c r="D58" s="68"/>
      <c r="E58" s="68"/>
      <c r="F58" s="68"/>
      <c r="G58" s="68"/>
    </row>
    <row r="59" spans="1:7">
      <c r="A59" s="105" t="s">
        <v>338</v>
      </c>
      <c r="B59" s="216" t="s">
        <v>372</v>
      </c>
      <c r="C59" s="217"/>
      <c r="D59" s="215" t="s">
        <v>340</v>
      </c>
      <c r="E59" s="215"/>
      <c r="F59" s="215" t="s">
        <v>341</v>
      </c>
      <c r="G59" s="215"/>
    </row>
    <row r="60" spans="1:7">
      <c r="A60" s="105">
        <v>1</v>
      </c>
      <c r="B60" s="126" t="s">
        <v>373</v>
      </c>
      <c r="C60" s="110"/>
      <c r="D60" s="129"/>
      <c r="E60" s="130"/>
      <c r="F60" s="129"/>
      <c r="G60" s="131"/>
    </row>
    <row r="61" spans="1:7">
      <c r="A61" s="105">
        <v>2</v>
      </c>
      <c r="B61" s="126" t="s">
        <v>374</v>
      </c>
      <c r="C61" s="110"/>
      <c r="D61" s="129"/>
      <c r="E61" s="131"/>
      <c r="F61" s="129"/>
      <c r="G61" s="131"/>
    </row>
    <row r="62" spans="1:7">
      <c r="A62" s="105">
        <v>3</v>
      </c>
      <c r="B62" s="126" t="s">
        <v>375</v>
      </c>
      <c r="C62" s="110"/>
      <c r="D62" s="129"/>
      <c r="E62" s="131"/>
      <c r="F62" s="129"/>
      <c r="G62" s="131"/>
    </row>
    <row r="63" spans="1:7">
      <c r="A63" s="105"/>
      <c r="B63" s="218" t="s">
        <v>376</v>
      </c>
      <c r="C63" s="219"/>
      <c r="D63" s="129"/>
      <c r="E63" s="139">
        <f>SUM(E60:E62)</f>
        <v>0</v>
      </c>
      <c r="F63" s="129"/>
      <c r="G63" s="140">
        <f>SUM(G60:G62)</f>
        <v>0</v>
      </c>
    </row>
  </sheetData>
  <mergeCells count="17">
    <mergeCell ref="B59:C59"/>
    <mergeCell ref="D59:E59"/>
    <mergeCell ref="F59:G59"/>
    <mergeCell ref="B63:C63"/>
    <mergeCell ref="B41:C41"/>
    <mergeCell ref="D41:E41"/>
    <mergeCell ref="F41:G41"/>
    <mergeCell ref="B52:C52"/>
    <mergeCell ref="D52:E52"/>
    <mergeCell ref="F52:G52"/>
    <mergeCell ref="C5:D5"/>
    <mergeCell ref="E5:F5"/>
    <mergeCell ref="D14:E14"/>
    <mergeCell ref="F14:G14"/>
    <mergeCell ref="A29:C29"/>
    <mergeCell ref="D29:E29"/>
    <mergeCell ref="F29:G2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opLeftCell="A40" workbookViewId="0">
      <selection activeCell="M7" sqref="M7"/>
    </sheetView>
  </sheetViews>
  <sheetFormatPr defaultRowHeight="15"/>
  <cols>
    <col min="8" max="8" width="23.5703125" customWidth="1"/>
  </cols>
  <sheetData>
    <row r="1" spans="1:8">
      <c r="A1" s="115" t="s">
        <v>377</v>
      </c>
      <c r="B1" s="115"/>
      <c r="C1" s="115"/>
      <c r="D1" s="115"/>
      <c r="E1" s="115"/>
      <c r="F1" s="115"/>
      <c r="G1" s="115"/>
      <c r="H1" s="115"/>
    </row>
    <row r="2" spans="1:8">
      <c r="A2" s="68"/>
      <c r="B2" s="68"/>
      <c r="C2" s="68"/>
      <c r="D2" s="68"/>
      <c r="E2" s="68"/>
      <c r="F2" s="68"/>
      <c r="G2" s="68"/>
      <c r="H2" s="68"/>
    </row>
    <row r="3" spans="1:8">
      <c r="A3" s="216" t="s">
        <v>378</v>
      </c>
      <c r="B3" s="222"/>
      <c r="C3" s="222"/>
      <c r="D3" s="217"/>
      <c r="E3" s="216" t="s">
        <v>340</v>
      </c>
      <c r="F3" s="217"/>
      <c r="G3" s="216" t="s">
        <v>341</v>
      </c>
      <c r="H3" s="217"/>
    </row>
    <row r="4" spans="1:8">
      <c r="A4" s="126" t="s">
        <v>379</v>
      </c>
      <c r="B4" s="127"/>
      <c r="C4" s="127"/>
      <c r="D4" s="110"/>
      <c r="E4" s="220"/>
      <c r="F4" s="221"/>
      <c r="G4" s="220"/>
      <c r="H4" s="221"/>
    </row>
    <row r="5" spans="1:8">
      <c r="A5" s="126" t="s">
        <v>380</v>
      </c>
      <c r="B5" s="127"/>
      <c r="C5" s="127"/>
      <c r="D5" s="110"/>
      <c r="E5" s="220"/>
      <c r="F5" s="221"/>
      <c r="G5" s="220"/>
      <c r="H5" s="221"/>
    </row>
    <row r="6" spans="1:8">
      <c r="A6" s="126" t="s">
        <v>381</v>
      </c>
      <c r="B6" s="127"/>
      <c r="C6" s="127"/>
      <c r="D6" s="110"/>
      <c r="E6" s="220"/>
      <c r="F6" s="221"/>
      <c r="G6" s="220"/>
      <c r="H6" s="221"/>
    </row>
    <row r="7" spans="1:8">
      <c r="A7" s="126" t="s">
        <v>382</v>
      </c>
      <c r="B7" s="127"/>
      <c r="C7" s="127"/>
      <c r="D7" s="110"/>
      <c r="E7" s="220"/>
      <c r="F7" s="221"/>
      <c r="G7" s="220"/>
      <c r="H7" s="221"/>
    </row>
    <row r="8" spans="1:8">
      <c r="A8" s="126" t="s">
        <v>383</v>
      </c>
      <c r="B8" s="127"/>
      <c r="C8" s="127"/>
      <c r="D8" s="110"/>
      <c r="E8" s="129"/>
      <c r="F8" s="131"/>
      <c r="G8" s="220"/>
      <c r="H8" s="221"/>
    </row>
    <row r="9" spans="1:8">
      <c r="A9" s="126" t="s">
        <v>384</v>
      </c>
      <c r="B9" s="127"/>
      <c r="C9" s="127"/>
      <c r="D9" s="110"/>
      <c r="E9" s="220"/>
      <c r="F9" s="221"/>
      <c r="G9" s="220"/>
      <c r="H9" s="221"/>
    </row>
    <row r="10" spans="1:8">
      <c r="A10" s="126" t="s">
        <v>385</v>
      </c>
      <c r="B10" s="127"/>
      <c r="C10" s="127"/>
      <c r="D10" s="110"/>
      <c r="E10" s="220"/>
      <c r="F10" s="221"/>
      <c r="G10" s="220"/>
      <c r="H10" s="221"/>
    </row>
    <row r="11" spans="1:8">
      <c r="A11" s="126" t="s">
        <v>386</v>
      </c>
      <c r="B11" s="127"/>
      <c r="C11" s="127"/>
      <c r="D11" s="110"/>
      <c r="E11" s="129"/>
      <c r="F11" s="131"/>
      <c r="G11" s="220"/>
      <c r="H11" s="221"/>
    </row>
    <row r="12" spans="1:8">
      <c r="A12" s="218" t="s">
        <v>376</v>
      </c>
      <c r="B12" s="223"/>
      <c r="C12" s="223"/>
      <c r="D12" s="219"/>
      <c r="E12" s="224">
        <f>SUM(E4:E11)</f>
        <v>0</v>
      </c>
      <c r="F12" s="219"/>
      <c r="G12" s="224">
        <f>SUM(G4:G11)</f>
        <v>0</v>
      </c>
      <c r="H12" s="219"/>
    </row>
    <row r="13" spans="1:8">
      <c r="A13" s="141"/>
      <c r="B13" s="141"/>
      <c r="C13" s="141"/>
      <c r="D13" s="141"/>
      <c r="E13" s="113"/>
      <c r="F13" s="113"/>
      <c r="G13" s="113"/>
      <c r="H13" s="113"/>
    </row>
    <row r="14" spans="1:8">
      <c r="A14" s="68"/>
      <c r="B14" s="68"/>
      <c r="C14" s="68"/>
      <c r="D14" s="68"/>
      <c r="E14" s="68"/>
      <c r="F14" s="68"/>
      <c r="G14" s="68"/>
      <c r="H14" s="68"/>
    </row>
    <row r="15" spans="1:8">
      <c r="A15" s="68" t="s">
        <v>387</v>
      </c>
      <c r="B15" s="68"/>
      <c r="C15" s="68"/>
      <c r="D15" s="68"/>
      <c r="E15" s="68"/>
      <c r="F15" s="68"/>
      <c r="G15" s="68"/>
      <c r="H15" s="68"/>
    </row>
    <row r="16" spans="1:8">
      <c r="A16" s="68"/>
      <c r="B16" s="68"/>
      <c r="C16" s="68"/>
      <c r="D16" s="68"/>
      <c r="E16" s="68"/>
      <c r="F16" s="68"/>
      <c r="G16" s="68"/>
      <c r="H16" s="68"/>
    </row>
    <row r="17" spans="1:8">
      <c r="A17" s="105" t="s">
        <v>338</v>
      </c>
      <c r="B17" s="105" t="s">
        <v>388</v>
      </c>
      <c r="C17" s="215" t="s">
        <v>389</v>
      </c>
      <c r="D17" s="215"/>
      <c r="E17" s="215" t="s">
        <v>390</v>
      </c>
      <c r="F17" s="215"/>
      <c r="G17" s="215" t="s">
        <v>391</v>
      </c>
      <c r="H17" s="215"/>
    </row>
    <row r="18" spans="1:8">
      <c r="A18" s="106"/>
      <c r="B18" s="106"/>
      <c r="C18" s="126"/>
      <c r="D18" s="110"/>
      <c r="E18" s="126"/>
      <c r="F18" s="110"/>
      <c r="G18" s="126"/>
      <c r="H18" s="110"/>
    </row>
    <row r="19" spans="1:8">
      <c r="A19" s="106"/>
      <c r="B19" s="106"/>
      <c r="C19" s="126"/>
      <c r="D19" s="110"/>
      <c r="E19" s="126"/>
      <c r="F19" s="110"/>
      <c r="G19" s="126"/>
      <c r="H19" s="110"/>
    </row>
    <row r="20" spans="1:8">
      <c r="A20" s="106"/>
      <c r="B20" s="106"/>
      <c r="C20" s="126"/>
      <c r="D20" s="110"/>
      <c r="E20" s="126"/>
      <c r="F20" s="110"/>
      <c r="G20" s="126"/>
      <c r="H20" s="110"/>
    </row>
    <row r="21" spans="1:8">
      <c r="A21" s="106"/>
      <c r="B21" s="106"/>
      <c r="C21" s="126"/>
      <c r="D21" s="110"/>
      <c r="E21" s="126"/>
      <c r="F21" s="110"/>
      <c r="G21" s="126"/>
      <c r="H21" s="110"/>
    </row>
    <row r="22" spans="1:8">
      <c r="A22" s="106"/>
      <c r="B22" s="106"/>
      <c r="C22" s="126"/>
      <c r="D22" s="110"/>
      <c r="E22" s="126"/>
      <c r="F22" s="110"/>
      <c r="G22" s="126"/>
      <c r="H22" s="110"/>
    </row>
    <row r="23" spans="1:8">
      <c r="A23" s="68"/>
      <c r="B23" s="68"/>
      <c r="C23" s="68"/>
      <c r="D23" s="68"/>
      <c r="E23" s="68"/>
      <c r="F23" s="68"/>
      <c r="G23" s="68"/>
      <c r="H23" s="68"/>
    </row>
    <row r="24" spans="1:8">
      <c r="A24" s="68" t="s">
        <v>392</v>
      </c>
      <c r="B24" s="68"/>
      <c r="C24" s="68"/>
      <c r="D24" s="68"/>
      <c r="E24" s="68"/>
      <c r="F24" s="68"/>
      <c r="G24" s="68"/>
      <c r="H24" s="68"/>
    </row>
    <row r="25" spans="1:8">
      <c r="A25" s="68" t="s">
        <v>393</v>
      </c>
      <c r="B25" s="68"/>
      <c r="C25" s="68"/>
      <c r="D25" s="68"/>
      <c r="E25" s="68"/>
      <c r="F25" s="68"/>
      <c r="G25" s="68"/>
      <c r="H25" s="68"/>
    </row>
    <row r="26" spans="1:8">
      <c r="A26" s="68"/>
      <c r="B26" s="68"/>
      <c r="C26" s="68"/>
      <c r="D26" s="68"/>
      <c r="E26" s="68"/>
      <c r="F26" s="68"/>
      <c r="G26" s="68"/>
      <c r="H26" s="68"/>
    </row>
    <row r="27" spans="1:8">
      <c r="A27" s="68"/>
      <c r="B27" s="68"/>
      <c r="C27" s="68"/>
      <c r="D27" s="68"/>
      <c r="E27" s="68"/>
      <c r="F27" s="68"/>
      <c r="G27" s="68"/>
      <c r="H27" s="68"/>
    </row>
    <row r="28" spans="1:8">
      <c r="A28" s="115" t="s">
        <v>394</v>
      </c>
      <c r="B28" s="115"/>
      <c r="C28" s="115"/>
      <c r="D28" s="115"/>
      <c r="E28" s="115"/>
      <c r="F28" s="115"/>
      <c r="G28" s="115"/>
      <c r="H28" s="115"/>
    </row>
    <row r="29" spans="1:8">
      <c r="A29" s="68"/>
      <c r="B29" s="68"/>
      <c r="C29" s="68"/>
      <c r="D29" s="68"/>
      <c r="E29" s="68"/>
      <c r="F29" s="68"/>
      <c r="G29" s="68"/>
      <c r="H29" s="68"/>
    </row>
    <row r="30" spans="1:8">
      <c r="A30" s="227" t="s">
        <v>395</v>
      </c>
      <c r="B30" s="228"/>
      <c r="C30" s="107" t="s">
        <v>396</v>
      </c>
      <c r="D30" s="107" t="s">
        <v>397</v>
      </c>
      <c r="E30" s="227" t="s">
        <v>398</v>
      </c>
      <c r="F30" s="228"/>
      <c r="G30" s="227" t="s">
        <v>399</v>
      </c>
      <c r="H30" s="228"/>
    </row>
    <row r="31" spans="1:8">
      <c r="A31" s="225" t="s">
        <v>400</v>
      </c>
      <c r="B31" s="226"/>
      <c r="C31" s="109" t="s">
        <v>401</v>
      </c>
      <c r="D31" s="109" t="s">
        <v>402</v>
      </c>
      <c r="E31" s="142"/>
      <c r="F31" s="143"/>
      <c r="G31" s="225" t="s">
        <v>403</v>
      </c>
      <c r="H31" s="226"/>
    </row>
    <row r="32" spans="1:8">
      <c r="A32" s="126"/>
      <c r="B32" s="110"/>
      <c r="C32" s="106"/>
      <c r="D32" s="106"/>
      <c r="E32" s="126"/>
      <c r="F32" s="110"/>
      <c r="G32" s="126"/>
      <c r="H32" s="110"/>
    </row>
    <row r="33" spans="1:8">
      <c r="A33" s="126"/>
      <c r="B33" s="110"/>
      <c r="C33" s="106"/>
      <c r="D33" s="106"/>
      <c r="E33" s="126"/>
      <c r="F33" s="110"/>
      <c r="G33" s="126"/>
      <c r="H33" s="110"/>
    </row>
    <row r="34" spans="1:8">
      <c r="A34" s="126"/>
      <c r="B34" s="110"/>
      <c r="C34" s="106"/>
      <c r="D34" s="106"/>
      <c r="E34" s="126"/>
      <c r="F34" s="110"/>
      <c r="G34" s="126"/>
      <c r="H34" s="110"/>
    </row>
    <row r="35" spans="1:8">
      <c r="A35" s="126"/>
      <c r="B35" s="110"/>
      <c r="C35" s="106"/>
      <c r="D35" s="106"/>
      <c r="E35" s="126"/>
      <c r="F35" s="110"/>
      <c r="G35" s="126"/>
      <c r="H35" s="110"/>
    </row>
    <row r="36" spans="1:8">
      <c r="A36" s="126"/>
      <c r="B36" s="110"/>
      <c r="C36" s="106"/>
      <c r="D36" s="106"/>
      <c r="E36" s="126"/>
      <c r="F36" s="110"/>
      <c r="G36" s="126"/>
      <c r="H36" s="110"/>
    </row>
    <row r="37" spans="1:8">
      <c r="A37" s="126"/>
      <c r="B37" s="110"/>
      <c r="C37" s="106"/>
      <c r="D37" s="106"/>
      <c r="E37" s="126"/>
      <c r="F37" s="110"/>
      <c r="G37" s="126"/>
      <c r="H37" s="110"/>
    </row>
    <row r="38" spans="1:8">
      <c r="A38" s="126"/>
      <c r="B38" s="110"/>
      <c r="C38" s="106"/>
      <c r="D38" s="106"/>
      <c r="E38" s="126"/>
      <c r="F38" s="110"/>
      <c r="G38" s="126"/>
      <c r="H38" s="110"/>
    </row>
    <row r="39" spans="1:8">
      <c r="A39" s="113"/>
      <c r="B39" s="113"/>
      <c r="C39" s="113"/>
      <c r="D39" s="113"/>
      <c r="E39" s="113"/>
      <c r="F39" s="113"/>
      <c r="G39" s="113"/>
      <c r="H39" s="113"/>
    </row>
    <row r="40" spans="1:8">
      <c r="A40" s="68"/>
      <c r="B40" s="68"/>
      <c r="C40" s="68"/>
      <c r="D40" s="68"/>
      <c r="E40" s="68"/>
      <c r="F40" s="68"/>
      <c r="G40" s="68"/>
      <c r="H40" s="68"/>
    </row>
    <row r="41" spans="1:8">
      <c r="A41" s="115" t="s">
        <v>404</v>
      </c>
      <c r="B41" s="115"/>
      <c r="C41" s="115"/>
      <c r="D41" s="115"/>
      <c r="E41" s="115"/>
      <c r="F41" s="115"/>
      <c r="G41" s="115"/>
      <c r="H41" s="115"/>
    </row>
    <row r="42" spans="1:8">
      <c r="A42" s="68"/>
      <c r="B42" s="68"/>
      <c r="C42" s="68"/>
      <c r="D42" s="68"/>
      <c r="E42" s="68"/>
      <c r="F42" s="68"/>
      <c r="G42" s="68"/>
      <c r="H42" s="68"/>
    </row>
    <row r="43" spans="1:8">
      <c r="A43" s="107" t="s">
        <v>338</v>
      </c>
      <c r="B43" s="107" t="s">
        <v>405</v>
      </c>
      <c r="C43" s="107" t="s">
        <v>406</v>
      </c>
      <c r="D43" s="107" t="s">
        <v>407</v>
      </c>
      <c r="E43" s="215" t="s">
        <v>340</v>
      </c>
      <c r="F43" s="215"/>
      <c r="G43" s="215" t="s">
        <v>341</v>
      </c>
      <c r="H43" s="215"/>
    </row>
    <row r="44" spans="1:8">
      <c r="A44" s="144"/>
      <c r="B44" s="144"/>
      <c r="C44" s="144"/>
      <c r="D44" s="144"/>
      <c r="E44" s="106" t="s">
        <v>389</v>
      </c>
      <c r="F44" s="106" t="s">
        <v>408</v>
      </c>
      <c r="G44" s="106" t="s">
        <v>389</v>
      </c>
      <c r="H44" s="106" t="s">
        <v>408</v>
      </c>
    </row>
    <row r="45" spans="1:8">
      <c r="A45" s="105"/>
      <c r="B45" s="106"/>
      <c r="C45" s="106"/>
      <c r="D45" s="106"/>
      <c r="E45" s="122"/>
      <c r="F45" s="145"/>
      <c r="G45" s="122"/>
      <c r="H45" s="122"/>
    </row>
    <row r="46" spans="1:8">
      <c r="A46" s="105"/>
      <c r="B46" s="106"/>
      <c r="C46" s="106"/>
      <c r="D46" s="106"/>
      <c r="E46" s="122"/>
      <c r="F46" s="145"/>
      <c r="G46" s="122"/>
      <c r="H46" s="122"/>
    </row>
    <row r="47" spans="1:8">
      <c r="A47" s="106"/>
      <c r="B47" s="106"/>
      <c r="C47" s="106"/>
      <c r="D47" s="106"/>
      <c r="E47" s="122"/>
      <c r="F47" s="145"/>
      <c r="G47" s="122"/>
      <c r="H47" s="122"/>
    </row>
    <row r="48" spans="1:8">
      <c r="A48" s="106"/>
      <c r="B48" s="106"/>
      <c r="C48" s="106"/>
      <c r="D48" s="106"/>
      <c r="E48" s="125"/>
      <c r="F48" s="145"/>
      <c r="G48" s="125"/>
      <c r="H48" s="122"/>
    </row>
    <row r="49" spans="1:8">
      <c r="A49" s="68"/>
      <c r="B49" s="68"/>
      <c r="C49" s="68"/>
      <c r="D49" s="68"/>
      <c r="E49" s="68"/>
      <c r="F49" s="68"/>
      <c r="G49" s="68"/>
      <c r="H49" s="68"/>
    </row>
    <row r="50" spans="1:8">
      <c r="A50" s="115" t="s">
        <v>409</v>
      </c>
      <c r="B50" s="115"/>
      <c r="C50" s="115"/>
      <c r="D50" s="115"/>
      <c r="E50" s="115"/>
      <c r="F50" s="115"/>
      <c r="G50" s="115"/>
      <c r="H50" s="68"/>
    </row>
    <row r="51" spans="1:8">
      <c r="A51" s="68"/>
      <c r="B51" s="68"/>
      <c r="C51" s="68"/>
      <c r="D51" s="68"/>
      <c r="E51" s="68"/>
      <c r="F51" s="68"/>
      <c r="G51" s="68"/>
      <c r="H51" s="68"/>
    </row>
    <row r="52" spans="1:8">
      <c r="A52" s="146" t="s">
        <v>410</v>
      </c>
      <c r="B52" s="146"/>
      <c r="C52" s="146"/>
      <c r="D52" s="146"/>
      <c r="E52" s="146"/>
      <c r="F52" s="146"/>
      <c r="G52" s="146"/>
      <c r="H52" s="146"/>
    </row>
    <row r="53" spans="1:8">
      <c r="A53" s="147" t="s">
        <v>411</v>
      </c>
      <c r="B53" s="147"/>
      <c r="C53" s="147"/>
      <c r="D53" s="147"/>
      <c r="E53" s="147"/>
      <c r="F53" s="146"/>
      <c r="G53" s="146"/>
      <c r="H53" s="146"/>
    </row>
    <row r="54" spans="1:8">
      <c r="A54" s="146"/>
      <c r="B54" s="146"/>
      <c r="C54" s="146"/>
      <c r="D54" s="146"/>
      <c r="E54" s="146"/>
      <c r="F54" s="146"/>
      <c r="G54" s="146"/>
      <c r="H54" s="146"/>
    </row>
    <row r="55" spans="1:8">
      <c r="A55" s="146"/>
      <c r="B55" s="146"/>
      <c r="C55" s="146"/>
      <c r="D55" s="146"/>
      <c r="E55" s="146"/>
      <c r="F55" s="146"/>
      <c r="G55" s="146"/>
      <c r="H55" s="146"/>
    </row>
    <row r="56" spans="1:8">
      <c r="A56" s="146"/>
      <c r="B56" s="146"/>
      <c r="C56" s="146"/>
      <c r="D56" s="146"/>
      <c r="E56" s="146"/>
      <c r="F56" s="146"/>
      <c r="G56" s="146"/>
      <c r="H56" s="146"/>
    </row>
    <row r="57" spans="1:8">
      <c r="A57" s="68"/>
      <c r="B57" s="68"/>
      <c r="C57" s="68"/>
      <c r="D57" s="68"/>
      <c r="E57" s="68"/>
      <c r="F57" s="146"/>
      <c r="G57" s="146"/>
      <c r="H57" s="146"/>
    </row>
    <row r="58" spans="1:8">
      <c r="A58" s="146"/>
      <c r="B58" s="146"/>
      <c r="C58" s="146"/>
      <c r="D58" s="146"/>
      <c r="E58" s="146"/>
      <c r="F58" s="146"/>
      <c r="G58" s="146"/>
      <c r="H58" s="146"/>
    </row>
    <row r="59" spans="1:8">
      <c r="A59" s="146"/>
      <c r="B59" s="146"/>
      <c r="C59" s="146"/>
      <c r="D59" s="146"/>
      <c r="E59" s="146"/>
      <c r="F59" s="146"/>
      <c r="G59" s="146"/>
      <c r="H59" s="146"/>
    </row>
    <row r="60" spans="1:8">
      <c r="A60" s="146"/>
      <c r="B60" s="146"/>
      <c r="C60" s="146"/>
      <c r="D60" s="146"/>
      <c r="E60" s="146"/>
      <c r="F60" s="146"/>
      <c r="G60" s="146"/>
      <c r="H60" s="146"/>
    </row>
  </sheetData>
  <mergeCells count="30">
    <mergeCell ref="A31:B31"/>
    <mergeCell ref="G31:H31"/>
    <mergeCell ref="E43:F43"/>
    <mergeCell ref="G43:H43"/>
    <mergeCell ref="C17:D17"/>
    <mergeCell ref="E17:F17"/>
    <mergeCell ref="G17:H17"/>
    <mergeCell ref="A30:B30"/>
    <mergeCell ref="E30:F30"/>
    <mergeCell ref="G30:H30"/>
    <mergeCell ref="E10:F10"/>
    <mergeCell ref="G10:H10"/>
    <mergeCell ref="G11:H11"/>
    <mergeCell ref="A12:D12"/>
    <mergeCell ref="E12:F12"/>
    <mergeCell ref="G12:H12"/>
    <mergeCell ref="E9:F9"/>
    <mergeCell ref="G9:H9"/>
    <mergeCell ref="A3:D3"/>
    <mergeCell ref="E3:F3"/>
    <mergeCell ref="G3:H3"/>
    <mergeCell ref="E4:F4"/>
    <mergeCell ref="G4:H4"/>
    <mergeCell ref="E5:F5"/>
    <mergeCell ref="G5:H5"/>
    <mergeCell ref="E6:F6"/>
    <mergeCell ref="G6:H6"/>
    <mergeCell ref="E7:F7"/>
    <mergeCell ref="G7:H7"/>
    <mergeCell ref="G8:H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opLeftCell="A13" workbookViewId="0">
      <selection activeCell="M18" sqref="M18"/>
    </sheetView>
  </sheetViews>
  <sheetFormatPr defaultRowHeight="15"/>
  <cols>
    <col min="1" max="1" width="23.42578125" customWidth="1"/>
    <col min="2" max="2" width="4.5703125" customWidth="1"/>
    <col min="3" max="3" width="5.7109375" customWidth="1"/>
    <col min="4" max="4" width="14.5703125" customWidth="1"/>
    <col min="5" max="5" width="14.7109375" customWidth="1"/>
    <col min="6" max="6" width="15.7109375" customWidth="1"/>
    <col min="7" max="7" width="7" customWidth="1"/>
    <col min="8" max="8" width="15.5703125" customWidth="1"/>
    <col min="9" max="9" width="15.42578125" customWidth="1"/>
    <col min="10" max="10" width="16.5703125" customWidth="1"/>
  </cols>
  <sheetData>
    <row r="1" spans="1:10">
      <c r="A1" s="115" t="s">
        <v>412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>
      <c r="A2" s="68"/>
      <c r="B2" s="68"/>
      <c r="C2" s="68"/>
      <c r="D2" s="68"/>
      <c r="E2" s="68"/>
      <c r="F2" s="68"/>
      <c r="G2" s="68"/>
      <c r="H2" s="68"/>
      <c r="I2" s="68"/>
      <c r="J2" s="68"/>
    </row>
    <row r="3" spans="1:10">
      <c r="A3" s="148"/>
      <c r="B3" s="107" t="s">
        <v>413</v>
      </c>
      <c r="C3" s="107" t="s">
        <v>414</v>
      </c>
      <c r="D3" s="107" t="s">
        <v>386</v>
      </c>
      <c r="E3" s="107" t="s">
        <v>415</v>
      </c>
      <c r="F3" s="107" t="s">
        <v>416</v>
      </c>
      <c r="G3" s="107" t="s">
        <v>417</v>
      </c>
      <c r="H3" s="107" t="s">
        <v>418</v>
      </c>
      <c r="I3" s="107" t="s">
        <v>386</v>
      </c>
      <c r="J3" s="107" t="s">
        <v>419</v>
      </c>
    </row>
    <row r="4" spans="1:10">
      <c r="A4" s="149"/>
      <c r="B4" s="108"/>
      <c r="C4" s="108" t="s">
        <v>420</v>
      </c>
      <c r="D4" s="108" t="s">
        <v>420</v>
      </c>
      <c r="E4" s="108" t="s">
        <v>421</v>
      </c>
      <c r="F4" s="108" t="s">
        <v>422</v>
      </c>
      <c r="G4" s="108" t="s">
        <v>423</v>
      </c>
      <c r="H4" s="108" t="s">
        <v>424</v>
      </c>
      <c r="I4" s="108"/>
      <c r="J4" s="108"/>
    </row>
    <row r="5" spans="1:10">
      <c r="A5" s="144"/>
      <c r="B5" s="109"/>
      <c r="C5" s="109"/>
      <c r="D5" s="109" t="s">
        <v>425</v>
      </c>
      <c r="E5" s="109"/>
      <c r="F5" s="109"/>
      <c r="G5" s="109" t="s">
        <v>424</v>
      </c>
      <c r="H5" s="109"/>
      <c r="I5" s="109"/>
      <c r="J5" s="109"/>
    </row>
    <row r="6" spans="1:10">
      <c r="A6" s="150" t="s">
        <v>426</v>
      </c>
      <c r="B6" s="122"/>
      <c r="C6" s="122"/>
      <c r="D6" s="122"/>
      <c r="E6" s="122"/>
      <c r="F6" s="122"/>
      <c r="G6" s="122"/>
      <c r="H6" s="122"/>
      <c r="I6" s="122"/>
      <c r="J6" s="122"/>
    </row>
    <row r="7" spans="1:10">
      <c r="A7" s="106" t="s">
        <v>340</v>
      </c>
      <c r="B7" s="122"/>
      <c r="C7" s="122"/>
      <c r="D7" s="122">
        <v>136526696.22</v>
      </c>
      <c r="E7" s="122">
        <v>72095300</v>
      </c>
      <c r="F7" s="122">
        <v>147113200</v>
      </c>
      <c r="G7" s="122"/>
      <c r="H7" s="122">
        <v>25955136.989999998</v>
      </c>
      <c r="I7" s="122">
        <v>131426692</v>
      </c>
      <c r="J7" s="122">
        <f>SUM(D7:I7)</f>
        <v>513117025.21000004</v>
      </c>
    </row>
    <row r="8" spans="1:10">
      <c r="A8" s="106" t="s">
        <v>427</v>
      </c>
      <c r="B8" s="122"/>
      <c r="C8" s="122"/>
      <c r="D8" s="122"/>
      <c r="E8" s="122"/>
      <c r="F8" s="122"/>
      <c r="G8" s="68"/>
      <c r="H8" s="122"/>
      <c r="I8" s="122">
        <v>9597000</v>
      </c>
      <c r="J8" s="122">
        <v>9597000</v>
      </c>
    </row>
    <row r="9" spans="1:10">
      <c r="A9" s="106" t="s">
        <v>428</v>
      </c>
      <c r="B9" s="122"/>
      <c r="C9" s="122"/>
      <c r="D9" s="122"/>
      <c r="E9" s="122"/>
      <c r="F9" s="122"/>
      <c r="G9" s="122"/>
      <c r="H9" s="122"/>
      <c r="I9" s="122"/>
      <c r="J9" s="122"/>
    </row>
    <row r="10" spans="1:10">
      <c r="A10" s="106" t="s">
        <v>429</v>
      </c>
      <c r="B10" s="122"/>
      <c r="C10" s="122"/>
      <c r="D10" s="122"/>
      <c r="E10" s="122"/>
      <c r="F10" s="122"/>
      <c r="G10" s="122"/>
      <c r="H10" s="122"/>
      <c r="I10" s="122"/>
      <c r="J10" s="122">
        <f>E10</f>
        <v>0</v>
      </c>
    </row>
    <row r="11" spans="1:10">
      <c r="A11" s="106" t="s">
        <v>430</v>
      </c>
      <c r="B11" s="122"/>
      <c r="C11" s="122"/>
      <c r="D11" s="122"/>
      <c r="E11" s="122"/>
      <c r="F11" s="122"/>
      <c r="G11" s="122"/>
      <c r="H11" s="122"/>
      <c r="I11" s="122"/>
      <c r="J11" s="122"/>
    </row>
    <row r="12" spans="1:10">
      <c r="A12" s="106"/>
      <c r="B12" s="122"/>
      <c r="C12" s="122"/>
      <c r="D12" s="122"/>
      <c r="E12" s="122"/>
      <c r="F12" s="122"/>
      <c r="G12" s="122"/>
      <c r="H12" s="122"/>
      <c r="I12" s="122"/>
      <c r="J12" s="122"/>
    </row>
    <row r="13" spans="1:10">
      <c r="A13" s="106" t="s">
        <v>431</v>
      </c>
      <c r="B13" s="122"/>
      <c r="C13" s="122"/>
      <c r="D13" s="122"/>
      <c r="E13" s="122"/>
      <c r="F13" s="122"/>
      <c r="G13" s="122"/>
      <c r="H13" s="122"/>
      <c r="I13" s="122"/>
      <c r="J13" s="122"/>
    </row>
    <row r="14" spans="1:10">
      <c r="A14" s="106" t="s">
        <v>432</v>
      </c>
      <c r="B14" s="122"/>
      <c r="C14" s="122"/>
      <c r="D14" s="122"/>
      <c r="E14" s="122"/>
      <c r="F14" s="122"/>
      <c r="G14" s="122"/>
      <c r="H14" s="122"/>
      <c r="I14" s="122"/>
      <c r="J14" s="122"/>
    </row>
    <row r="15" spans="1:10">
      <c r="A15" s="106" t="s">
        <v>433</v>
      </c>
      <c r="B15" s="122"/>
      <c r="C15" s="122"/>
      <c r="D15" s="122"/>
      <c r="E15" s="122"/>
      <c r="F15" s="122"/>
      <c r="G15" s="122"/>
      <c r="H15" s="122"/>
      <c r="I15" s="122"/>
      <c r="J15" s="122"/>
    </row>
    <row r="16" spans="1:10">
      <c r="A16" s="106" t="s">
        <v>434</v>
      </c>
      <c r="B16" s="122"/>
      <c r="C16" s="122"/>
      <c r="D16" s="122"/>
      <c r="E16" s="122"/>
      <c r="F16" s="122"/>
      <c r="G16" s="122"/>
      <c r="H16" s="122"/>
      <c r="I16" s="122"/>
      <c r="J16" s="122"/>
    </row>
    <row r="17" spans="1:10">
      <c r="A17" s="106" t="s">
        <v>341</v>
      </c>
      <c r="B17" s="122"/>
      <c r="C17" s="122"/>
      <c r="D17" s="122">
        <f>SUM(D7:D16)</f>
        <v>136526696.22</v>
      </c>
      <c r="E17" s="122">
        <f>SUM(E7:E16)</f>
        <v>72095300</v>
      </c>
      <c r="F17" s="122">
        <f>SUM(F7:F16)</f>
        <v>147113200</v>
      </c>
      <c r="G17" s="122"/>
      <c r="H17" s="122">
        <f>SUM(H7:H16)</f>
        <v>25955136.989999998</v>
      </c>
      <c r="I17" s="122">
        <f>SUM(I7:I16)</f>
        <v>141023692</v>
      </c>
      <c r="J17" s="122">
        <f>SUM(J7:J16)</f>
        <v>522714025.21000004</v>
      </c>
    </row>
    <row r="18" spans="1:10">
      <c r="A18" s="150" t="s">
        <v>435</v>
      </c>
      <c r="B18" s="122"/>
      <c r="C18" s="122"/>
      <c r="D18" s="122"/>
      <c r="E18" s="122"/>
      <c r="F18" s="122"/>
      <c r="G18" s="122"/>
      <c r="H18" s="122"/>
      <c r="I18" s="122"/>
      <c r="J18" s="122"/>
    </row>
    <row r="19" spans="1:10">
      <c r="A19" s="106" t="s">
        <v>340</v>
      </c>
      <c r="B19" s="122"/>
      <c r="C19" s="122"/>
      <c r="D19" s="122">
        <v>-46411060.693000004</v>
      </c>
      <c r="E19" s="122">
        <v>-38962005</v>
      </c>
      <c r="F19" s="122">
        <v>-57973670</v>
      </c>
      <c r="G19" s="122"/>
      <c r="H19" s="122">
        <v>-2595513.7000000002</v>
      </c>
      <c r="I19" s="122">
        <v>-57548334.119999997</v>
      </c>
      <c r="J19" s="122">
        <f>D19+E19+F19+I19</f>
        <v>-200895069.81300002</v>
      </c>
    </row>
    <row r="20" spans="1:10">
      <c r="A20" s="106" t="s">
        <v>436</v>
      </c>
      <c r="B20" s="122"/>
      <c r="C20" s="122"/>
      <c r="D20" s="122">
        <v>-3413167.4</v>
      </c>
      <c r="E20" s="122">
        <v>-3604765</v>
      </c>
      <c r="F20" s="122">
        <v>-7355660</v>
      </c>
      <c r="G20" s="122"/>
      <c r="H20" s="122">
        <v>-2595513.7000000002</v>
      </c>
      <c r="I20" s="122">
        <v>-7051184.5999999996</v>
      </c>
      <c r="J20" s="122">
        <f>D20+E20+F20+I20+H20</f>
        <v>-24020290.699999999</v>
      </c>
    </row>
    <row r="21" spans="1:10">
      <c r="A21" s="106" t="s">
        <v>437</v>
      </c>
      <c r="B21" s="122"/>
      <c r="C21" s="122"/>
      <c r="D21" s="122"/>
      <c r="E21" s="122"/>
      <c r="F21" s="122">
        <v>5000000</v>
      </c>
      <c r="G21" s="122"/>
      <c r="H21" s="122"/>
      <c r="I21" s="122"/>
      <c r="J21" s="122">
        <v>5000000</v>
      </c>
    </row>
    <row r="22" spans="1:10">
      <c r="A22" s="106" t="s">
        <v>341</v>
      </c>
      <c r="B22" s="122"/>
      <c r="C22" s="122"/>
      <c r="D22" s="122">
        <f t="shared" ref="D22:E22" si="0">D19+D20</f>
        <v>-49824228.093000002</v>
      </c>
      <c r="E22" s="122">
        <f t="shared" si="0"/>
        <v>-42566770</v>
      </c>
      <c r="F22" s="122">
        <f>F19+F20+F21</f>
        <v>-60329330</v>
      </c>
      <c r="G22" s="122"/>
      <c r="H22" s="122">
        <f>H19+H20</f>
        <v>-5191027.4000000004</v>
      </c>
      <c r="I22" s="122">
        <f>I19+I20</f>
        <v>-64599518.719999999</v>
      </c>
      <c r="J22" s="122">
        <f>D22+E22+F22+I22+H22</f>
        <v>-222510874.213</v>
      </c>
    </row>
    <row r="23" spans="1:10" ht="15.75">
      <c r="A23" s="151" t="s">
        <v>438</v>
      </c>
      <c r="B23" s="151"/>
      <c r="C23" s="151"/>
      <c r="D23" s="151"/>
      <c r="E23" s="151"/>
      <c r="F23" s="151" t="s">
        <v>439</v>
      </c>
      <c r="G23" s="151"/>
      <c r="H23" s="151"/>
      <c r="I23" s="151"/>
      <c r="J23" s="151"/>
    </row>
    <row r="24" spans="1:10" ht="15.75">
      <c r="A24" s="151" t="s">
        <v>440</v>
      </c>
      <c r="B24" s="151"/>
      <c r="C24" s="151"/>
      <c r="D24" s="122">
        <f>D17+D19</f>
        <v>90115635.526999995</v>
      </c>
      <c r="E24" s="122">
        <f>E17+E19</f>
        <v>33133295</v>
      </c>
      <c r="F24" s="122">
        <f>F17+F19</f>
        <v>89139530</v>
      </c>
      <c r="G24" s="106"/>
      <c r="H24" s="122">
        <f>H17+H19</f>
        <v>23359623.289999999</v>
      </c>
      <c r="I24" s="122">
        <f>I7+I19</f>
        <v>73878357.879999995</v>
      </c>
      <c r="J24" s="122">
        <f>D24+E24+F24+H24+I24</f>
        <v>309626441.69700003</v>
      </c>
    </row>
    <row r="25" spans="1:10" ht="15.75">
      <c r="A25" s="151" t="s">
        <v>441</v>
      </c>
      <c r="B25" s="151"/>
      <c r="C25" s="151"/>
      <c r="D25" s="122">
        <f>D17+D22</f>
        <v>86702468.127000004</v>
      </c>
      <c r="E25" s="122">
        <f>E17+E22</f>
        <v>29528530</v>
      </c>
      <c r="F25" s="122">
        <f>F17+F22</f>
        <v>86783870</v>
      </c>
      <c r="G25" s="106"/>
      <c r="H25" s="122">
        <f>H17+H22</f>
        <v>20764109.589999996</v>
      </c>
      <c r="I25" s="122">
        <f>I17+I22</f>
        <v>76424173.280000001</v>
      </c>
      <c r="J25" s="152">
        <f>D25+E25+F25+H25+I25</f>
        <v>300203150.99699998</v>
      </c>
    </row>
    <row r="26" spans="1:10">
      <c r="A26" s="68"/>
      <c r="B26" s="68"/>
      <c r="C26" s="68"/>
      <c r="D26" s="68"/>
      <c r="E26" s="68"/>
      <c r="F26" s="68"/>
      <c r="G26" s="68"/>
      <c r="H26" s="68"/>
      <c r="I26" s="68"/>
      <c r="J26" s="68"/>
    </row>
  </sheetData>
  <pageMargins left="0.25" right="0.25" top="0.75" bottom="0.75" header="0.3" footer="0.3"/>
  <pageSetup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topLeftCell="A94" workbookViewId="0">
      <selection activeCell="L33" sqref="L33"/>
    </sheetView>
  </sheetViews>
  <sheetFormatPr defaultRowHeight="15"/>
  <cols>
    <col min="6" max="6" width="17.42578125" customWidth="1"/>
  </cols>
  <sheetData>
    <row r="1" spans="1:10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>
      <c r="A2" s="153" t="s">
        <v>442</v>
      </c>
      <c r="B2" s="153"/>
      <c r="C2" s="153"/>
      <c r="D2" s="153"/>
      <c r="E2" s="153"/>
      <c r="F2" s="153"/>
      <c r="G2" s="153"/>
      <c r="H2" s="153"/>
      <c r="I2" s="153"/>
      <c r="J2" s="1"/>
    </row>
    <row r="3" spans="1:10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>
      <c r="A4" s="154"/>
      <c r="B4" s="155"/>
      <c r="C4" s="80" t="s">
        <v>443</v>
      </c>
      <c r="D4" s="80" t="s">
        <v>444</v>
      </c>
      <c r="E4" s="80" t="s">
        <v>445</v>
      </c>
      <c r="F4" s="80" t="s">
        <v>446</v>
      </c>
      <c r="G4" s="80" t="s">
        <v>447</v>
      </c>
      <c r="H4" s="80" t="s">
        <v>386</v>
      </c>
      <c r="I4" s="80" t="s">
        <v>419</v>
      </c>
      <c r="J4" s="1"/>
    </row>
    <row r="5" spans="1:10">
      <c r="A5" s="156"/>
      <c r="B5" s="157"/>
      <c r="C5" s="81" t="s">
        <v>448</v>
      </c>
      <c r="D5" s="81"/>
      <c r="E5" s="81"/>
      <c r="F5" s="81" t="s">
        <v>449</v>
      </c>
      <c r="G5" s="81" t="s">
        <v>450</v>
      </c>
      <c r="H5" s="81"/>
      <c r="I5" s="81"/>
      <c r="J5" s="1"/>
    </row>
    <row r="6" spans="1:10">
      <c r="A6" s="158" t="s">
        <v>426</v>
      </c>
      <c r="B6" s="84"/>
      <c r="C6" s="23"/>
      <c r="D6" s="23"/>
      <c r="E6" s="23"/>
      <c r="F6" s="23"/>
      <c r="G6" s="23"/>
      <c r="H6" s="23"/>
      <c r="I6" s="23"/>
      <c r="J6" s="1"/>
    </row>
    <row r="7" spans="1:10">
      <c r="A7" s="23" t="s">
        <v>340</v>
      </c>
      <c r="B7" s="84"/>
      <c r="C7" s="23"/>
      <c r="D7" s="23"/>
      <c r="E7" s="23"/>
      <c r="F7" s="23"/>
      <c r="G7" s="23"/>
      <c r="H7" s="23"/>
      <c r="I7" s="23"/>
      <c r="J7" s="1"/>
    </row>
    <row r="8" spans="1:10">
      <c r="A8" s="23" t="s">
        <v>451</v>
      </c>
      <c r="B8" s="84"/>
      <c r="C8" s="23"/>
      <c r="D8" s="23"/>
      <c r="E8" s="23"/>
      <c r="F8" s="23"/>
      <c r="G8" s="23"/>
      <c r="H8" s="23"/>
      <c r="I8" s="23"/>
      <c r="J8" s="1"/>
    </row>
    <row r="9" spans="1:10">
      <c r="A9" s="23" t="s">
        <v>428</v>
      </c>
      <c r="B9" s="84"/>
      <c r="C9" s="23"/>
      <c r="D9" s="23"/>
      <c r="E9" s="23"/>
      <c r="F9" s="23"/>
      <c r="G9" s="23"/>
      <c r="H9" s="23"/>
      <c r="I9" s="23"/>
      <c r="J9" s="1"/>
    </row>
    <row r="10" spans="1:10">
      <c r="A10" s="23" t="s">
        <v>429</v>
      </c>
      <c r="B10" s="84"/>
      <c r="C10" s="23"/>
      <c r="D10" s="23"/>
      <c r="E10" s="23"/>
      <c r="F10" s="23"/>
      <c r="G10" s="23"/>
      <c r="H10" s="23"/>
      <c r="I10" s="23"/>
      <c r="J10" s="1"/>
    </row>
    <row r="11" spans="1:10">
      <c r="A11" s="27" t="s">
        <v>430</v>
      </c>
      <c r="B11" s="155"/>
      <c r="C11" s="23"/>
      <c r="D11" s="23"/>
      <c r="E11" s="23"/>
      <c r="F11" s="23"/>
      <c r="G11" s="23"/>
      <c r="H11" s="23"/>
      <c r="I11" s="23"/>
      <c r="J11" s="1"/>
    </row>
    <row r="12" spans="1:10">
      <c r="A12" s="159"/>
      <c r="B12" s="84"/>
      <c r="C12" s="23"/>
      <c r="D12" s="23"/>
      <c r="E12" s="23"/>
      <c r="F12" s="23"/>
      <c r="G12" s="23"/>
      <c r="H12" s="23"/>
      <c r="I12" s="23"/>
      <c r="J12" s="1"/>
    </row>
    <row r="13" spans="1:10">
      <c r="A13" s="23" t="s">
        <v>431</v>
      </c>
      <c r="B13" s="84"/>
      <c r="C13" s="23"/>
      <c r="D13" s="23"/>
      <c r="E13" s="23"/>
      <c r="F13" s="23"/>
      <c r="G13" s="23"/>
      <c r="H13" s="23"/>
      <c r="I13" s="23"/>
      <c r="J13" s="1"/>
    </row>
    <row r="14" spans="1:10">
      <c r="A14" s="23" t="s">
        <v>432</v>
      </c>
      <c r="B14" s="84"/>
      <c r="C14" s="23"/>
      <c r="D14" s="23"/>
      <c r="E14" s="23"/>
      <c r="F14" s="23"/>
      <c r="G14" s="23"/>
      <c r="H14" s="23"/>
      <c r="I14" s="23"/>
      <c r="J14" s="1"/>
    </row>
    <row r="15" spans="1:10">
      <c r="A15" s="23" t="s">
        <v>433</v>
      </c>
      <c r="B15" s="84"/>
      <c r="C15" s="23"/>
      <c r="D15" s="23"/>
      <c r="E15" s="23"/>
      <c r="F15" s="23"/>
      <c r="G15" s="23"/>
      <c r="H15" s="23"/>
      <c r="I15" s="23"/>
      <c r="J15" s="1"/>
    </row>
    <row r="16" spans="1:10">
      <c r="A16" s="27" t="s">
        <v>434</v>
      </c>
      <c r="B16" s="155"/>
      <c r="C16" s="23"/>
      <c r="D16" s="23"/>
      <c r="E16" s="23"/>
      <c r="F16" s="23"/>
      <c r="G16" s="23"/>
      <c r="H16" s="23"/>
      <c r="I16" s="23"/>
      <c r="J16" s="1"/>
    </row>
    <row r="17" spans="1:10">
      <c r="A17" s="159"/>
      <c r="B17" s="84"/>
      <c r="C17" s="23"/>
      <c r="D17" s="23"/>
      <c r="E17" s="23"/>
      <c r="F17" s="23"/>
      <c r="G17" s="23"/>
      <c r="H17" s="23"/>
      <c r="I17" s="23"/>
      <c r="J17" s="1"/>
    </row>
    <row r="18" spans="1:10">
      <c r="A18" s="23" t="s">
        <v>341</v>
      </c>
      <c r="B18" s="84"/>
      <c r="C18" s="23"/>
      <c r="D18" s="23"/>
      <c r="E18" s="23"/>
      <c r="F18" s="23"/>
      <c r="G18" s="23"/>
      <c r="H18" s="23"/>
      <c r="I18" s="23"/>
      <c r="J18" s="1"/>
    </row>
    <row r="19" spans="1:10">
      <c r="A19" s="158" t="s">
        <v>435</v>
      </c>
      <c r="B19" s="84"/>
      <c r="C19" s="23"/>
      <c r="D19" s="23"/>
      <c r="E19" s="23"/>
      <c r="F19" s="23"/>
      <c r="G19" s="23"/>
      <c r="H19" s="23"/>
      <c r="I19" s="23"/>
      <c r="J19" s="1"/>
    </row>
    <row r="20" spans="1:10">
      <c r="A20" s="23" t="s">
        <v>340</v>
      </c>
      <c r="B20" s="84"/>
      <c r="C20" s="23"/>
      <c r="D20" s="23"/>
      <c r="E20" s="23"/>
      <c r="F20" s="23"/>
      <c r="G20" s="23"/>
      <c r="H20" s="23"/>
      <c r="I20" s="23"/>
      <c r="J20" s="1"/>
    </row>
    <row r="21" spans="1:10">
      <c r="A21" s="23" t="s">
        <v>436</v>
      </c>
      <c r="B21" s="84"/>
      <c r="C21" s="23"/>
      <c r="D21" s="23"/>
      <c r="E21" s="23"/>
      <c r="F21" s="23"/>
      <c r="G21" s="23"/>
      <c r="H21" s="23"/>
      <c r="I21" s="23"/>
      <c r="J21" s="1"/>
    </row>
    <row r="22" spans="1:10">
      <c r="A22" s="23" t="s">
        <v>437</v>
      </c>
      <c r="B22" s="84"/>
      <c r="C22" s="23"/>
      <c r="D22" s="23"/>
      <c r="E22" s="23"/>
      <c r="F22" s="23"/>
      <c r="G22" s="23"/>
      <c r="H22" s="23"/>
      <c r="I22" s="23"/>
      <c r="J22" s="1"/>
    </row>
    <row r="23" spans="1:10">
      <c r="A23" s="23" t="s">
        <v>341</v>
      </c>
      <c r="B23" s="84"/>
      <c r="C23" s="23"/>
      <c r="D23" s="23"/>
      <c r="E23" s="23"/>
      <c r="F23" s="23"/>
      <c r="G23" s="23"/>
      <c r="H23" s="23"/>
      <c r="I23" s="23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53" t="s">
        <v>452</v>
      </c>
      <c r="B26" s="153"/>
      <c r="C26" s="153"/>
      <c r="D26" s="153"/>
      <c r="E26" s="153"/>
      <c r="F26" s="153"/>
      <c r="G26" s="153"/>
      <c r="H26" s="153"/>
      <c r="I26" s="153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80" t="s">
        <v>338</v>
      </c>
      <c r="B28" s="231" t="s">
        <v>453</v>
      </c>
      <c r="C28" s="232"/>
      <c r="D28" s="229" t="s">
        <v>340</v>
      </c>
      <c r="E28" s="233"/>
      <c r="F28" s="230"/>
      <c r="G28" s="229" t="s">
        <v>341</v>
      </c>
      <c r="H28" s="233"/>
      <c r="I28" s="230"/>
      <c r="J28" s="1"/>
    </row>
    <row r="29" spans="1:10">
      <c r="A29" s="81"/>
      <c r="B29" s="156"/>
      <c r="C29" s="157"/>
      <c r="D29" s="23" t="s">
        <v>454</v>
      </c>
      <c r="E29" s="229" t="s">
        <v>455</v>
      </c>
      <c r="F29" s="230"/>
      <c r="G29" s="23" t="s">
        <v>454</v>
      </c>
      <c r="H29" s="229" t="s">
        <v>455</v>
      </c>
      <c r="I29" s="230"/>
      <c r="J29" s="1"/>
    </row>
    <row r="30" spans="1:10">
      <c r="A30" s="23">
        <v>1</v>
      </c>
      <c r="B30" s="159" t="s">
        <v>456</v>
      </c>
      <c r="C30" s="84"/>
      <c r="D30" s="23"/>
      <c r="E30" s="229"/>
      <c r="F30" s="230"/>
      <c r="G30" s="23"/>
      <c r="H30" s="159"/>
      <c r="I30" s="84"/>
      <c r="J30" s="1"/>
    </row>
    <row r="31" spans="1:10">
      <c r="A31" s="23"/>
      <c r="B31" s="159" t="s">
        <v>457</v>
      </c>
      <c r="C31" s="84"/>
      <c r="D31" s="23"/>
      <c r="E31" s="238">
        <v>96671020</v>
      </c>
      <c r="F31" s="239"/>
      <c r="G31" s="23"/>
      <c r="H31" s="240">
        <v>313309978.60000002</v>
      </c>
      <c r="I31" s="241"/>
      <c r="J31" s="1"/>
    </row>
    <row r="32" spans="1:10">
      <c r="A32" s="23"/>
      <c r="B32" s="159" t="s">
        <v>458</v>
      </c>
      <c r="C32" s="84"/>
      <c r="D32" s="23"/>
      <c r="E32" s="159"/>
      <c r="F32" s="84"/>
      <c r="G32" s="23"/>
      <c r="H32" s="159"/>
      <c r="I32" s="84"/>
      <c r="J32" s="1"/>
    </row>
    <row r="33" spans="1:10">
      <c r="A33" s="23"/>
      <c r="B33" s="159"/>
      <c r="C33" s="84"/>
      <c r="D33" s="23"/>
      <c r="E33" s="159"/>
      <c r="F33" s="84"/>
      <c r="G33" s="23"/>
      <c r="H33" s="159"/>
      <c r="I33" s="84"/>
      <c r="J33" s="1"/>
    </row>
    <row r="34" spans="1:10">
      <c r="A34" s="23">
        <v>2</v>
      </c>
      <c r="B34" s="159" t="s">
        <v>459</v>
      </c>
      <c r="C34" s="84"/>
      <c r="D34" s="23"/>
      <c r="E34" s="159"/>
      <c r="F34" s="84"/>
      <c r="G34" s="23"/>
      <c r="H34" s="159"/>
      <c r="I34" s="84"/>
      <c r="J34" s="1"/>
    </row>
    <row r="35" spans="1:10">
      <c r="A35" s="23"/>
      <c r="B35" s="159" t="s">
        <v>457</v>
      </c>
      <c r="C35" s="84"/>
      <c r="D35" s="23"/>
      <c r="E35" s="159"/>
      <c r="F35" s="84"/>
      <c r="G35" s="23"/>
      <c r="H35" s="159"/>
      <c r="I35" s="84"/>
      <c r="J35" s="1"/>
    </row>
    <row r="36" spans="1:10">
      <c r="A36" s="23"/>
      <c r="B36" s="159" t="s">
        <v>458</v>
      </c>
      <c r="C36" s="84"/>
      <c r="D36" s="23"/>
      <c r="E36" s="159"/>
      <c r="F36" s="84"/>
      <c r="G36" s="23"/>
      <c r="H36" s="159"/>
      <c r="I36" s="84"/>
      <c r="J36" s="1"/>
    </row>
    <row r="37" spans="1:10">
      <c r="A37" s="23"/>
      <c r="B37" s="159"/>
      <c r="C37" s="84"/>
      <c r="D37" s="23"/>
      <c r="E37" s="159"/>
      <c r="F37" s="84"/>
      <c r="G37" s="23"/>
      <c r="H37" s="159"/>
      <c r="I37" s="84"/>
      <c r="J37" s="1"/>
    </row>
    <row r="38" spans="1:10">
      <c r="A38" s="23">
        <v>3</v>
      </c>
      <c r="B38" s="159" t="s">
        <v>460</v>
      </c>
      <c r="C38" s="84"/>
      <c r="D38" s="23"/>
      <c r="E38" s="159"/>
      <c r="F38" s="160">
        <v>30955136.989999998</v>
      </c>
      <c r="G38" s="23"/>
      <c r="H38" s="159"/>
      <c r="I38" s="160"/>
      <c r="J38" s="1"/>
    </row>
    <row r="39" spans="1:10">
      <c r="A39" s="23"/>
      <c r="B39" s="126" t="s">
        <v>461</v>
      </c>
      <c r="C39" s="84"/>
      <c r="D39" s="23"/>
      <c r="E39" s="159"/>
      <c r="F39" s="84"/>
      <c r="G39" s="23"/>
      <c r="H39" s="159"/>
      <c r="I39" s="160"/>
      <c r="J39" s="1"/>
    </row>
    <row r="40" spans="1:10">
      <c r="A40" s="23"/>
      <c r="B40" s="159"/>
      <c r="C40" s="84"/>
      <c r="D40" s="23"/>
      <c r="E40" s="159"/>
      <c r="F40" s="84"/>
      <c r="G40" s="23"/>
      <c r="H40" s="159"/>
      <c r="I40" s="84"/>
      <c r="J40" s="1"/>
    </row>
    <row r="41" spans="1:10">
      <c r="A41" s="23"/>
      <c r="B41" s="18" t="s">
        <v>376</v>
      </c>
      <c r="C41" s="84"/>
      <c r="D41" s="23"/>
      <c r="E41" s="242">
        <f>E31+F38</f>
        <v>127626156.98999999</v>
      </c>
      <c r="F41" s="209"/>
      <c r="G41" s="158"/>
      <c r="H41" s="242">
        <f>H31+I38+I39</f>
        <v>313309978.60000002</v>
      </c>
      <c r="I41" s="209"/>
      <c r="J41" s="1"/>
    </row>
    <row r="42" spans="1:10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>
      <c r="A44" s="1" t="s">
        <v>462</v>
      </c>
      <c r="B44" s="1"/>
      <c r="C44" s="1"/>
      <c r="D44" s="1"/>
      <c r="E44" s="1"/>
      <c r="F44" s="1"/>
      <c r="G44" s="1"/>
      <c r="H44" s="1"/>
      <c r="I44" s="1"/>
      <c r="J44" s="1"/>
    </row>
    <row r="45" spans="1:10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>
      <c r="A46" s="161"/>
      <c r="B46" s="146" t="s">
        <v>463</v>
      </c>
      <c r="C46" s="161"/>
      <c r="D46" s="161"/>
      <c r="E46" s="161"/>
      <c r="F46" s="161"/>
      <c r="G46" s="161"/>
      <c r="H46" s="161"/>
      <c r="I46" s="161"/>
      <c r="J46" s="1"/>
    </row>
    <row r="47" spans="1:10">
      <c r="A47" s="161"/>
      <c r="B47" s="146"/>
      <c r="C47" s="161"/>
      <c r="D47" s="161"/>
      <c r="E47" s="161"/>
      <c r="F47" s="161"/>
      <c r="G47" s="161"/>
      <c r="H47" s="161"/>
      <c r="I47" s="161"/>
      <c r="J47" s="1"/>
    </row>
    <row r="48" spans="1:10">
      <c r="A48" s="161"/>
      <c r="B48" s="161"/>
      <c r="C48" s="161"/>
      <c r="D48" s="161"/>
      <c r="E48" s="161"/>
      <c r="F48" s="161"/>
      <c r="G48" s="161"/>
      <c r="H48" s="161"/>
      <c r="I48" s="161"/>
      <c r="J48" s="1"/>
    </row>
    <row r="49" spans="1:10">
      <c r="A49" s="161"/>
      <c r="B49" s="161"/>
      <c r="C49" s="161"/>
      <c r="D49" s="161"/>
      <c r="E49" s="161"/>
      <c r="F49" s="161"/>
      <c r="G49" s="161"/>
      <c r="H49" s="161"/>
      <c r="I49" s="161"/>
      <c r="J49" s="1"/>
    </row>
    <row r="50" spans="1:10">
      <c r="A50" s="161"/>
      <c r="B50" s="161"/>
      <c r="C50" s="161"/>
      <c r="D50" s="161"/>
      <c r="E50" s="161"/>
      <c r="F50" s="161"/>
      <c r="G50" s="161"/>
      <c r="H50" s="161"/>
      <c r="I50" s="161"/>
      <c r="J50" s="1"/>
    </row>
    <row r="51" spans="1:10">
      <c r="A51" s="161"/>
      <c r="B51" s="161"/>
      <c r="C51" s="161"/>
      <c r="D51" s="161"/>
      <c r="E51" s="161"/>
      <c r="F51" s="161"/>
      <c r="G51" s="161"/>
      <c r="H51" s="161"/>
      <c r="I51" s="161"/>
      <c r="J51" s="1"/>
    </row>
    <row r="52" spans="1:10">
      <c r="A52" s="161"/>
      <c r="B52" s="161"/>
      <c r="C52" s="161"/>
      <c r="D52" s="161"/>
      <c r="E52" s="161"/>
      <c r="F52" s="161"/>
      <c r="G52" s="161"/>
      <c r="H52" s="161"/>
      <c r="I52" s="161"/>
      <c r="J52" s="1"/>
    </row>
    <row r="53" spans="1:10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>
      <c r="A59" s="243" t="s">
        <v>464</v>
      </c>
      <c r="B59" s="243"/>
      <c r="C59" s="243"/>
      <c r="D59" s="243"/>
      <c r="E59" s="243"/>
      <c r="F59" s="243"/>
      <c r="G59" s="243"/>
      <c r="H59" s="243"/>
      <c r="I59" s="243"/>
      <c r="J59" s="243"/>
    </row>
    <row r="60" spans="1:10">
      <c r="A60" s="162"/>
      <c r="B60" s="163" t="s">
        <v>465</v>
      </c>
      <c r="C60" s="162"/>
      <c r="D60" s="162"/>
      <c r="E60" s="162"/>
      <c r="F60" s="162"/>
      <c r="G60" s="162"/>
      <c r="H60" s="162"/>
      <c r="I60" s="162"/>
      <c r="J60" s="162"/>
    </row>
    <row r="61" spans="1:10">
      <c r="A61" s="162"/>
      <c r="B61" s="162"/>
      <c r="C61" s="162"/>
      <c r="D61" s="162"/>
      <c r="E61" s="162"/>
      <c r="F61" s="162"/>
      <c r="G61" s="162"/>
      <c r="H61" s="162"/>
      <c r="I61" s="162"/>
      <c r="J61" s="162"/>
    </row>
    <row r="62" spans="1:10">
      <c r="A62" s="164" t="s">
        <v>338</v>
      </c>
      <c r="B62" s="244" t="s">
        <v>466</v>
      </c>
      <c r="C62" s="244"/>
      <c r="D62" s="244"/>
      <c r="E62" s="245" t="s">
        <v>340</v>
      </c>
      <c r="F62" s="245"/>
      <c r="G62" s="245" t="s">
        <v>341</v>
      </c>
      <c r="H62" s="245"/>
      <c r="I62" s="165"/>
      <c r="J62" s="165"/>
    </row>
    <row r="63" spans="1:10">
      <c r="A63" s="164">
        <v>1</v>
      </c>
      <c r="B63" s="166" t="s">
        <v>467</v>
      </c>
      <c r="C63" s="167"/>
      <c r="D63" s="167"/>
      <c r="E63" s="236"/>
      <c r="F63" s="237"/>
      <c r="G63" s="236"/>
      <c r="H63" s="237"/>
      <c r="I63" s="165"/>
      <c r="J63" s="165"/>
    </row>
    <row r="64" spans="1:10">
      <c r="A64" s="164">
        <v>2</v>
      </c>
      <c r="B64" s="234" t="s">
        <v>468</v>
      </c>
      <c r="C64" s="235"/>
      <c r="D64" s="235"/>
      <c r="E64" s="236"/>
      <c r="F64" s="237"/>
      <c r="G64" s="236"/>
      <c r="H64" s="237"/>
      <c r="I64" s="165"/>
      <c r="J64" s="165"/>
    </row>
    <row r="65" spans="1:10">
      <c r="A65" s="164">
        <v>3</v>
      </c>
      <c r="B65" s="234"/>
      <c r="C65" s="235"/>
      <c r="D65" s="235"/>
      <c r="E65" s="236"/>
      <c r="F65" s="237"/>
      <c r="G65" s="236"/>
      <c r="H65" s="237"/>
      <c r="I65" s="165"/>
      <c r="J65" s="165"/>
    </row>
    <row r="66" spans="1:10">
      <c r="A66" s="164">
        <v>4</v>
      </c>
      <c r="B66" s="234" t="s">
        <v>469</v>
      </c>
      <c r="C66" s="235"/>
      <c r="D66" s="235"/>
      <c r="E66" s="246">
        <f>SUM(E63:E65)</f>
        <v>0</v>
      </c>
      <c r="F66" s="246"/>
      <c r="G66" s="246">
        <f>SUM(G63:G65)</f>
        <v>0</v>
      </c>
      <c r="H66" s="246"/>
      <c r="I66" s="165"/>
      <c r="J66" s="165"/>
    </row>
    <row r="67" spans="1:10">
      <c r="A67" s="162"/>
      <c r="B67" s="162"/>
      <c r="C67" s="162"/>
      <c r="D67" s="162"/>
      <c r="E67" s="162"/>
      <c r="F67" s="162"/>
      <c r="G67" s="162"/>
      <c r="H67" s="162"/>
      <c r="I67" s="162"/>
      <c r="J67" s="162"/>
    </row>
    <row r="68" spans="1:10">
      <c r="A68" s="162"/>
      <c r="B68" s="163" t="s">
        <v>470</v>
      </c>
      <c r="C68" s="162"/>
      <c r="D68" s="162"/>
      <c r="E68" s="162"/>
      <c r="F68" s="162"/>
      <c r="G68" s="162"/>
      <c r="H68" s="162"/>
      <c r="I68" s="162"/>
      <c r="J68" s="162"/>
    </row>
    <row r="69" spans="1:10">
      <c r="A69" s="162"/>
      <c r="B69" s="162"/>
      <c r="C69" s="162"/>
      <c r="D69" s="162"/>
      <c r="E69" s="162"/>
      <c r="F69" s="162"/>
      <c r="G69" s="162"/>
      <c r="H69" s="162"/>
      <c r="I69" s="162"/>
      <c r="J69" s="162"/>
    </row>
    <row r="70" spans="1:10">
      <c r="A70" s="164" t="s">
        <v>338</v>
      </c>
      <c r="B70" s="247" t="s">
        <v>471</v>
      </c>
      <c r="C70" s="248"/>
      <c r="D70" s="249"/>
      <c r="E70" s="245" t="s">
        <v>340</v>
      </c>
      <c r="F70" s="245"/>
      <c r="G70" s="245" t="s">
        <v>341</v>
      </c>
      <c r="H70" s="245"/>
      <c r="I70" s="165"/>
      <c r="J70" s="165"/>
    </row>
    <row r="71" spans="1:10">
      <c r="A71" s="164">
        <v>1</v>
      </c>
      <c r="B71" s="234" t="s">
        <v>472</v>
      </c>
      <c r="C71" s="235"/>
      <c r="D71" s="235"/>
      <c r="E71" s="236"/>
      <c r="F71" s="237"/>
      <c r="G71" s="168">
        <v>470378.69</v>
      </c>
      <c r="H71" s="169"/>
      <c r="I71" s="165"/>
      <c r="J71" s="165"/>
    </row>
    <row r="72" spans="1:10">
      <c r="A72" s="164">
        <v>2</v>
      </c>
      <c r="B72" s="234" t="s">
        <v>473</v>
      </c>
      <c r="C72" s="235"/>
      <c r="D72" s="235"/>
      <c r="E72" s="236">
        <v>1244419.47</v>
      </c>
      <c r="F72" s="237"/>
      <c r="G72" s="236">
        <v>537770.32999999996</v>
      </c>
      <c r="H72" s="237"/>
      <c r="I72" s="165"/>
      <c r="J72" s="165"/>
    </row>
    <row r="73" spans="1:10">
      <c r="A73" s="164">
        <v>3</v>
      </c>
      <c r="B73" s="234" t="s">
        <v>474</v>
      </c>
      <c r="C73" s="235"/>
      <c r="D73" s="235"/>
      <c r="E73" s="236">
        <v>383039.45</v>
      </c>
      <c r="F73" s="237"/>
      <c r="G73" s="236">
        <v>494038.56</v>
      </c>
      <c r="H73" s="237"/>
      <c r="I73" s="165"/>
      <c r="J73" s="165"/>
    </row>
    <row r="74" spans="1:10">
      <c r="A74" s="164">
        <v>4</v>
      </c>
      <c r="B74" s="234" t="s">
        <v>475</v>
      </c>
      <c r="C74" s="235"/>
      <c r="D74" s="235"/>
      <c r="E74" s="236"/>
      <c r="F74" s="237"/>
      <c r="G74" s="236"/>
      <c r="H74" s="237"/>
      <c r="I74" s="165"/>
      <c r="J74" s="165"/>
    </row>
    <row r="75" spans="1:10">
      <c r="A75" s="164">
        <v>5</v>
      </c>
      <c r="B75" s="166" t="s">
        <v>476</v>
      </c>
      <c r="C75" s="167"/>
      <c r="D75" s="167"/>
      <c r="E75" s="236"/>
      <c r="F75" s="237"/>
      <c r="G75" s="236"/>
      <c r="H75" s="237"/>
      <c r="I75" s="165"/>
      <c r="J75" s="165"/>
    </row>
    <row r="76" spans="1:10">
      <c r="A76" s="164">
        <v>6</v>
      </c>
      <c r="B76" s="234" t="s">
        <v>96</v>
      </c>
      <c r="C76" s="235"/>
      <c r="D76" s="235"/>
      <c r="E76" s="236"/>
      <c r="F76" s="237"/>
      <c r="G76" s="236"/>
      <c r="H76" s="237"/>
      <c r="I76" s="165"/>
      <c r="J76" s="165"/>
    </row>
    <row r="77" spans="1:10">
      <c r="A77" s="164">
        <v>7</v>
      </c>
      <c r="B77" s="250" t="s">
        <v>376</v>
      </c>
      <c r="C77" s="251"/>
      <c r="D77" s="252"/>
      <c r="E77" s="246">
        <f>SUM(E71:E76)</f>
        <v>1627458.92</v>
      </c>
      <c r="F77" s="246"/>
      <c r="G77" s="246">
        <f>SUM(G72:G76)+G71</f>
        <v>1502187.5799999998</v>
      </c>
      <c r="H77" s="246"/>
      <c r="I77" s="165"/>
      <c r="J77" s="165"/>
    </row>
    <row r="78" spans="1:10">
      <c r="A78" s="170"/>
      <c r="B78" s="165"/>
      <c r="C78" s="165"/>
      <c r="D78" s="165"/>
      <c r="E78" s="165"/>
      <c r="F78" s="165"/>
      <c r="G78" s="165"/>
      <c r="H78" s="165"/>
      <c r="I78" s="165"/>
      <c r="J78" s="165"/>
    </row>
    <row r="79" spans="1:10">
      <c r="A79" s="162"/>
      <c r="B79" s="163" t="s">
        <v>477</v>
      </c>
      <c r="C79" s="162"/>
      <c r="D79" s="162"/>
      <c r="E79" s="162"/>
      <c r="F79" s="162"/>
      <c r="G79" s="162"/>
      <c r="H79" s="162"/>
      <c r="I79" s="162"/>
      <c r="J79" s="162"/>
    </row>
    <row r="80" spans="1:10">
      <c r="A80" s="162"/>
      <c r="B80" s="162"/>
      <c r="C80" s="162"/>
      <c r="D80" s="162"/>
      <c r="E80" s="162"/>
      <c r="F80" s="162"/>
      <c r="G80" s="162"/>
      <c r="H80" s="162"/>
      <c r="I80" s="162"/>
      <c r="J80" s="162"/>
    </row>
    <row r="81" spans="1:10">
      <c r="A81" s="253" t="s">
        <v>338</v>
      </c>
      <c r="B81" s="255" t="s">
        <v>171</v>
      </c>
      <c r="C81" s="256"/>
      <c r="D81" s="257"/>
      <c r="E81" s="245" t="s">
        <v>340</v>
      </c>
      <c r="F81" s="245"/>
      <c r="G81" s="245" t="s">
        <v>341</v>
      </c>
      <c r="H81" s="245"/>
      <c r="I81" s="165"/>
      <c r="J81" s="165"/>
    </row>
    <row r="82" spans="1:10">
      <c r="A82" s="254"/>
      <c r="B82" s="258"/>
      <c r="C82" s="259"/>
      <c r="D82" s="260"/>
      <c r="E82" s="171" t="s">
        <v>478</v>
      </c>
      <c r="F82" s="172" t="s">
        <v>479</v>
      </c>
      <c r="G82" s="171" t="s">
        <v>478</v>
      </c>
      <c r="H82" s="172" t="s">
        <v>479</v>
      </c>
      <c r="I82" s="165"/>
      <c r="J82" s="165"/>
    </row>
    <row r="83" spans="1:10">
      <c r="A83" s="164">
        <v>1</v>
      </c>
      <c r="B83" s="166" t="s">
        <v>467</v>
      </c>
      <c r="C83" s="167"/>
      <c r="D83" s="167"/>
      <c r="E83" s="171"/>
      <c r="F83" s="172"/>
      <c r="G83" s="171"/>
      <c r="H83" s="172"/>
      <c r="I83" s="165"/>
      <c r="J83" s="165"/>
    </row>
    <row r="84" spans="1:10">
      <c r="A84" s="164">
        <v>2</v>
      </c>
      <c r="B84" s="234" t="s">
        <v>468</v>
      </c>
      <c r="C84" s="235"/>
      <c r="D84" s="235"/>
      <c r="E84" s="171"/>
      <c r="F84" s="172"/>
      <c r="G84" s="171"/>
      <c r="H84" s="172"/>
      <c r="I84" s="165"/>
      <c r="J84" s="165"/>
    </row>
    <row r="85" spans="1:10">
      <c r="A85" s="164">
        <v>3</v>
      </c>
      <c r="B85" s="234"/>
      <c r="C85" s="235"/>
      <c r="D85" s="235"/>
      <c r="E85" s="171"/>
      <c r="F85" s="172"/>
      <c r="G85" s="171"/>
      <c r="H85" s="172"/>
      <c r="I85" s="165"/>
      <c r="J85" s="165"/>
    </row>
    <row r="86" spans="1:10">
      <c r="A86" s="164">
        <v>4</v>
      </c>
      <c r="B86" s="234" t="s">
        <v>469</v>
      </c>
      <c r="C86" s="235"/>
      <c r="D86" s="235"/>
      <c r="E86" s="173">
        <v>0</v>
      </c>
      <c r="F86" s="173">
        <v>0</v>
      </c>
      <c r="G86" s="173">
        <v>0</v>
      </c>
      <c r="H86" s="173">
        <v>0</v>
      </c>
      <c r="I86" s="165"/>
      <c r="J86" s="165"/>
    </row>
    <row r="87" spans="1:10">
      <c r="A87" s="170"/>
      <c r="B87" s="165"/>
      <c r="C87" s="165"/>
      <c r="D87" s="165"/>
      <c r="E87" s="165"/>
      <c r="F87" s="165"/>
      <c r="G87" s="165"/>
      <c r="H87" s="165"/>
      <c r="I87" s="165"/>
      <c r="J87" s="165"/>
    </row>
    <row r="88" spans="1:10">
      <c r="A88" s="162"/>
      <c r="B88" s="262" t="s">
        <v>480</v>
      </c>
      <c r="C88" s="262"/>
      <c r="D88" s="262"/>
      <c r="E88" s="262"/>
      <c r="F88" s="162"/>
      <c r="G88" s="162"/>
      <c r="H88" s="162"/>
      <c r="I88" s="162"/>
      <c r="J88" s="162"/>
    </row>
    <row r="89" spans="1:10">
      <c r="A89" s="162"/>
      <c r="B89" s="162"/>
      <c r="C89" s="162"/>
      <c r="D89" s="162"/>
      <c r="E89" s="162"/>
      <c r="F89" s="162"/>
      <c r="G89" s="162"/>
      <c r="H89" s="162"/>
      <c r="I89" s="162"/>
      <c r="J89" s="162"/>
    </row>
    <row r="90" spans="1:10" ht="36.75">
      <c r="A90" s="174" t="s">
        <v>338</v>
      </c>
      <c r="B90" s="244" t="s">
        <v>171</v>
      </c>
      <c r="C90" s="244"/>
      <c r="D90" s="175" t="s">
        <v>340</v>
      </c>
      <c r="E90" s="164" t="s">
        <v>481</v>
      </c>
      <c r="F90" s="176" t="s">
        <v>482</v>
      </c>
      <c r="G90" s="176" t="s">
        <v>483</v>
      </c>
      <c r="H90" s="177" t="s">
        <v>341</v>
      </c>
      <c r="I90" s="165"/>
      <c r="J90" s="165"/>
    </row>
    <row r="91" spans="1:10">
      <c r="A91" s="164">
        <v>1</v>
      </c>
      <c r="B91" s="263" t="s">
        <v>484</v>
      </c>
      <c r="C91" s="264"/>
      <c r="D91" s="178"/>
      <c r="E91" s="171"/>
      <c r="F91" s="172"/>
      <c r="G91" s="171"/>
      <c r="H91" s="172">
        <v>0</v>
      </c>
      <c r="I91" s="165"/>
      <c r="J91" s="165"/>
    </row>
    <row r="92" spans="1:10">
      <c r="A92" s="164">
        <v>2</v>
      </c>
      <c r="B92" s="263" t="s">
        <v>485</v>
      </c>
      <c r="C92" s="264"/>
      <c r="D92" s="179"/>
      <c r="E92" s="171"/>
      <c r="F92" s="172"/>
      <c r="G92" s="171"/>
      <c r="H92" s="172">
        <v>0</v>
      </c>
      <c r="I92" s="165"/>
      <c r="J92" s="165"/>
    </row>
    <row r="93" spans="1:10">
      <c r="A93" s="164">
        <v>3</v>
      </c>
      <c r="B93" s="263"/>
      <c r="C93" s="264"/>
      <c r="D93" s="179"/>
      <c r="E93" s="171"/>
      <c r="F93" s="172"/>
      <c r="G93" s="171"/>
      <c r="H93" s="172">
        <v>0</v>
      </c>
      <c r="I93" s="165"/>
      <c r="J93" s="165"/>
    </row>
    <row r="94" spans="1:10">
      <c r="A94" s="164">
        <v>4</v>
      </c>
      <c r="B94" s="263" t="s">
        <v>469</v>
      </c>
      <c r="C94" s="264"/>
      <c r="D94" s="173">
        <v>0</v>
      </c>
      <c r="E94" s="173">
        <v>0</v>
      </c>
      <c r="F94" s="173">
        <v>0</v>
      </c>
      <c r="G94" s="173">
        <v>0</v>
      </c>
      <c r="H94" s="173">
        <v>0</v>
      </c>
      <c r="I94" s="165"/>
      <c r="J94" s="165"/>
    </row>
    <row r="95" spans="1:10">
      <c r="A95" s="180"/>
      <c r="B95" s="181"/>
      <c r="C95" s="181"/>
      <c r="D95" s="182"/>
      <c r="E95" s="182"/>
      <c r="F95" s="182"/>
      <c r="G95" s="182"/>
      <c r="H95" s="182"/>
      <c r="I95" s="165"/>
      <c r="J95" s="165"/>
    </row>
    <row r="96" spans="1:10">
      <c r="A96" s="170"/>
      <c r="B96" s="183" t="s">
        <v>486</v>
      </c>
      <c r="C96" s="165"/>
      <c r="D96" s="165"/>
      <c r="E96" s="165"/>
      <c r="F96" s="165"/>
      <c r="G96" s="165"/>
      <c r="H96" s="165"/>
      <c r="I96" s="165"/>
      <c r="J96" s="165"/>
    </row>
    <row r="97" spans="1:10">
      <c r="A97" s="261"/>
      <c r="B97" s="261"/>
      <c r="C97" s="261"/>
      <c r="D97" s="261"/>
      <c r="E97" s="261"/>
      <c r="F97" s="261"/>
      <c r="G97" s="261"/>
      <c r="H97" s="261"/>
      <c r="I97" s="261"/>
      <c r="J97" s="261"/>
    </row>
    <row r="98" spans="1:10">
      <c r="A98" s="261"/>
      <c r="B98" s="261"/>
      <c r="C98" s="261"/>
      <c r="D98" s="261"/>
      <c r="E98" s="261"/>
      <c r="F98" s="261"/>
      <c r="G98" s="261"/>
      <c r="H98" s="261"/>
      <c r="I98" s="261"/>
      <c r="J98" s="261"/>
    </row>
    <row r="99" spans="1:10">
      <c r="A99" s="261"/>
      <c r="B99" s="261"/>
      <c r="C99" s="261"/>
      <c r="D99" s="261"/>
      <c r="E99" s="261"/>
      <c r="F99" s="261"/>
      <c r="G99" s="261"/>
      <c r="H99" s="261"/>
      <c r="I99" s="261"/>
      <c r="J99" s="261"/>
    </row>
    <row r="100" spans="1:10">
      <c r="A100" s="162"/>
      <c r="B100" s="262" t="s">
        <v>487</v>
      </c>
      <c r="C100" s="262"/>
      <c r="D100" s="262"/>
      <c r="E100" s="262"/>
      <c r="F100" s="262"/>
      <c r="G100" s="162"/>
      <c r="H100" s="162"/>
      <c r="I100" s="162"/>
      <c r="J100" s="162"/>
    </row>
    <row r="101" spans="1:10">
      <c r="A101" s="174" t="s">
        <v>338</v>
      </c>
      <c r="B101" s="255" t="s">
        <v>488</v>
      </c>
      <c r="C101" s="256"/>
      <c r="D101" s="257"/>
      <c r="E101" s="245" t="s">
        <v>340</v>
      </c>
      <c r="F101" s="245"/>
      <c r="G101" s="245" t="s">
        <v>341</v>
      </c>
      <c r="H101" s="245"/>
      <c r="I101" s="165"/>
      <c r="J101" s="165"/>
    </row>
    <row r="102" spans="1:10">
      <c r="A102" s="164">
        <v>1</v>
      </c>
      <c r="B102" s="166"/>
      <c r="C102" s="167"/>
      <c r="D102" s="167"/>
      <c r="E102" s="263"/>
      <c r="F102" s="264"/>
      <c r="G102" s="265"/>
      <c r="H102" s="266"/>
      <c r="I102" s="165"/>
      <c r="J102" s="165"/>
    </row>
    <row r="103" spans="1:10">
      <c r="A103" s="164">
        <v>2</v>
      </c>
      <c r="B103" s="234" t="s">
        <v>469</v>
      </c>
      <c r="C103" s="235"/>
      <c r="D103" s="235"/>
      <c r="E103" s="263">
        <v>0</v>
      </c>
      <c r="F103" s="264"/>
      <c r="G103" s="265">
        <f>G102</f>
        <v>0</v>
      </c>
      <c r="H103" s="266"/>
      <c r="I103" s="165"/>
      <c r="J103" s="165"/>
    </row>
    <row r="104" spans="1:10">
      <c r="A104" s="170"/>
      <c r="B104" s="183" t="s">
        <v>489</v>
      </c>
      <c r="C104" s="165"/>
      <c r="D104" s="165"/>
      <c r="E104" s="165"/>
      <c r="F104" s="165"/>
      <c r="G104" s="165"/>
      <c r="H104" s="165"/>
      <c r="I104" s="165"/>
      <c r="J104" s="165"/>
    </row>
    <row r="105" spans="1:10">
      <c r="A105" s="261"/>
      <c r="B105" s="261"/>
      <c r="C105" s="261"/>
      <c r="D105" s="261"/>
      <c r="E105" s="261"/>
      <c r="F105" s="261"/>
      <c r="G105" s="261"/>
      <c r="H105" s="261"/>
      <c r="I105" s="261"/>
      <c r="J105" s="261"/>
    </row>
  </sheetData>
  <mergeCells count="73">
    <mergeCell ref="B103:D103"/>
    <mergeCell ref="E103:F103"/>
    <mergeCell ref="G103:H103"/>
    <mergeCell ref="A105:J105"/>
    <mergeCell ref="B100:F100"/>
    <mergeCell ref="B101:D101"/>
    <mergeCell ref="E101:F101"/>
    <mergeCell ref="G101:H101"/>
    <mergeCell ref="E102:F102"/>
    <mergeCell ref="G102:H102"/>
    <mergeCell ref="A99:J99"/>
    <mergeCell ref="B84:D84"/>
    <mergeCell ref="B85:D85"/>
    <mergeCell ref="B86:D86"/>
    <mergeCell ref="B88:E88"/>
    <mergeCell ref="B90:C90"/>
    <mergeCell ref="B91:C91"/>
    <mergeCell ref="B92:C92"/>
    <mergeCell ref="B93:C93"/>
    <mergeCell ref="B94:C94"/>
    <mergeCell ref="A97:J97"/>
    <mergeCell ref="A98:J98"/>
    <mergeCell ref="B77:D77"/>
    <mergeCell ref="E77:F77"/>
    <mergeCell ref="G77:H77"/>
    <mergeCell ref="A81:A82"/>
    <mergeCell ref="B81:D82"/>
    <mergeCell ref="E81:F81"/>
    <mergeCell ref="G81:H81"/>
    <mergeCell ref="B76:D76"/>
    <mergeCell ref="E76:F76"/>
    <mergeCell ref="G76:H76"/>
    <mergeCell ref="B71:D71"/>
    <mergeCell ref="E71:F71"/>
    <mergeCell ref="B72:D72"/>
    <mergeCell ref="E72:F72"/>
    <mergeCell ref="G72:H72"/>
    <mergeCell ref="B73:D73"/>
    <mergeCell ref="E73:F73"/>
    <mergeCell ref="G73:H73"/>
    <mergeCell ref="B74:D74"/>
    <mergeCell ref="E74:F74"/>
    <mergeCell ref="G74:H74"/>
    <mergeCell ref="E75:F75"/>
    <mergeCell ref="G75:H75"/>
    <mergeCell ref="B66:D66"/>
    <mergeCell ref="E66:F66"/>
    <mergeCell ref="G66:H66"/>
    <mergeCell ref="B70:D70"/>
    <mergeCell ref="E70:F70"/>
    <mergeCell ref="G70:H70"/>
    <mergeCell ref="B65:D65"/>
    <mergeCell ref="E65:F65"/>
    <mergeCell ref="G65:H65"/>
    <mergeCell ref="E31:F31"/>
    <mergeCell ref="H31:I31"/>
    <mergeCell ref="E41:F41"/>
    <mergeCell ref="H41:I41"/>
    <mergeCell ref="A59:J59"/>
    <mergeCell ref="B62:D62"/>
    <mergeCell ref="E62:F62"/>
    <mergeCell ref="G62:H62"/>
    <mergeCell ref="E63:F63"/>
    <mergeCell ref="G63:H63"/>
    <mergeCell ref="B64:D64"/>
    <mergeCell ref="E64:F64"/>
    <mergeCell ref="G64:H64"/>
    <mergeCell ref="E30:F30"/>
    <mergeCell ref="B28:C28"/>
    <mergeCell ref="D28:F28"/>
    <mergeCell ref="G28:I28"/>
    <mergeCell ref="E29:F29"/>
    <mergeCell ref="H29:I2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workbookViewId="0">
      <selection activeCell="M11" sqref="M11"/>
    </sheetView>
  </sheetViews>
  <sheetFormatPr defaultRowHeight="15"/>
  <cols>
    <col min="6" max="6" width="14" customWidth="1"/>
    <col min="7" max="7" width="14.5703125" customWidth="1"/>
    <col min="9" max="9" width="7.140625" customWidth="1"/>
  </cols>
  <sheetData>
    <row r="1" spans="1:9">
      <c r="A1" s="153" t="s">
        <v>490</v>
      </c>
      <c r="B1" s="153"/>
      <c r="C1" s="153"/>
      <c r="D1" s="153"/>
      <c r="E1" s="153"/>
      <c r="F1" s="153"/>
      <c r="G1" s="153"/>
      <c r="H1" s="153"/>
      <c r="I1" s="153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>
      <c r="A3" s="1" t="s">
        <v>491</v>
      </c>
      <c r="B3" s="1"/>
      <c r="C3" s="1"/>
      <c r="D3" s="1"/>
      <c r="E3" s="1"/>
      <c r="F3" s="1"/>
      <c r="G3" s="1"/>
      <c r="H3" s="1"/>
      <c r="I3" s="1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>
      <c r="A5" s="161"/>
      <c r="B5" s="161"/>
      <c r="C5" s="161"/>
      <c r="D5" s="161"/>
      <c r="E5" s="161"/>
      <c r="F5" s="161"/>
      <c r="G5" s="161"/>
      <c r="H5" s="161"/>
      <c r="I5" s="161"/>
    </row>
    <row r="6" spans="1:9">
      <c r="A6" s="161"/>
      <c r="B6" s="161"/>
      <c r="C6" s="161"/>
      <c r="D6" s="161"/>
      <c r="E6" s="161"/>
      <c r="F6" s="161"/>
      <c r="G6" s="161"/>
      <c r="H6" s="161"/>
      <c r="I6" s="186"/>
    </row>
    <row r="7" spans="1:9">
      <c r="A7" s="161"/>
      <c r="B7" s="161"/>
      <c r="C7" s="161"/>
      <c r="D7" s="161"/>
      <c r="E7" s="161"/>
      <c r="F7" s="161"/>
      <c r="G7" s="161"/>
      <c r="H7" s="161"/>
      <c r="I7" s="161"/>
    </row>
    <row r="8" spans="1:9">
      <c r="A8" s="161"/>
      <c r="B8" s="161"/>
      <c r="C8" s="161"/>
      <c r="D8" s="161"/>
      <c r="E8" s="161"/>
      <c r="F8" s="161"/>
      <c r="G8" s="161"/>
      <c r="H8" s="161"/>
      <c r="I8" s="161"/>
    </row>
    <row r="9" spans="1:9">
      <c r="A9" s="161"/>
      <c r="B9" s="161"/>
      <c r="C9" s="161"/>
      <c r="D9" s="161"/>
      <c r="E9" s="161"/>
      <c r="F9" s="161"/>
      <c r="G9" s="161"/>
      <c r="H9" s="161"/>
      <c r="I9" s="161"/>
    </row>
    <row r="10" spans="1:9">
      <c r="A10" s="161"/>
      <c r="B10" s="161"/>
      <c r="C10" s="161"/>
      <c r="D10" s="161"/>
      <c r="E10" s="161"/>
      <c r="F10" s="161"/>
      <c r="G10" s="161"/>
      <c r="H10" s="161"/>
      <c r="I10" s="161"/>
    </row>
    <row r="11" spans="1:9">
      <c r="A11" s="161"/>
      <c r="B11" s="161"/>
      <c r="C11" s="161"/>
      <c r="D11" s="161"/>
      <c r="E11" s="161"/>
      <c r="F11" s="161"/>
      <c r="G11" s="161"/>
      <c r="H11" s="161"/>
      <c r="I11" s="161"/>
    </row>
    <row r="12" spans="1:9">
      <c r="A12" s="161"/>
      <c r="B12" s="161"/>
      <c r="C12" s="161"/>
      <c r="D12" s="161"/>
      <c r="E12" s="161"/>
      <c r="F12" s="161"/>
      <c r="G12" s="161"/>
      <c r="H12" s="161"/>
      <c r="I12" s="161"/>
    </row>
    <row r="13" spans="1:9">
      <c r="A13" s="161"/>
      <c r="B13" s="161"/>
      <c r="C13" s="161"/>
      <c r="D13" s="161"/>
      <c r="E13" s="161"/>
      <c r="F13" s="161"/>
      <c r="G13" s="161"/>
      <c r="H13" s="161"/>
      <c r="I13" s="186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 t="s">
        <v>492</v>
      </c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 t="s">
        <v>493</v>
      </c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80" t="s">
        <v>338</v>
      </c>
      <c r="B18" s="231" t="s">
        <v>494</v>
      </c>
      <c r="C18" s="232"/>
      <c r="D18" s="231" t="s">
        <v>340</v>
      </c>
      <c r="E18" s="232"/>
      <c r="F18" s="27" t="s">
        <v>451</v>
      </c>
      <c r="G18" s="27" t="s">
        <v>437</v>
      </c>
      <c r="H18" s="231" t="s">
        <v>341</v>
      </c>
      <c r="I18" s="232"/>
    </row>
    <row r="19" spans="1:9">
      <c r="A19" s="81"/>
      <c r="B19" s="187" t="s">
        <v>495</v>
      </c>
      <c r="C19" s="188"/>
      <c r="D19" s="156"/>
      <c r="E19" s="157"/>
      <c r="F19" s="189"/>
      <c r="G19" s="189"/>
      <c r="H19" s="156"/>
      <c r="I19" s="157"/>
    </row>
    <row r="20" spans="1:9">
      <c r="A20" s="23"/>
      <c r="B20" s="159"/>
      <c r="C20" s="84"/>
      <c r="D20" s="159"/>
      <c r="E20" s="84"/>
      <c r="F20" s="23"/>
      <c r="G20" s="23"/>
      <c r="H20" s="159"/>
      <c r="I20" s="84"/>
    </row>
    <row r="21" spans="1:9">
      <c r="A21" s="23"/>
      <c r="B21" s="159"/>
      <c r="C21" s="84"/>
      <c r="D21" s="159"/>
      <c r="E21" s="84"/>
      <c r="F21" s="23"/>
      <c r="G21" s="23"/>
      <c r="H21" s="159"/>
      <c r="I21" s="84"/>
    </row>
    <row r="22" spans="1:9">
      <c r="A22" s="23"/>
      <c r="B22" s="159"/>
      <c r="C22" s="84"/>
      <c r="D22" s="159"/>
      <c r="E22" s="84"/>
      <c r="F22" s="23"/>
      <c r="G22" s="23"/>
      <c r="H22" s="159"/>
      <c r="I22" s="84"/>
    </row>
    <row r="23" spans="1:9">
      <c r="A23" s="23"/>
      <c r="B23" s="159"/>
      <c r="C23" s="84"/>
      <c r="D23" s="159"/>
      <c r="E23" s="84"/>
      <c r="F23" s="23"/>
      <c r="G23" s="23"/>
      <c r="H23" s="159"/>
      <c r="I23" s="84"/>
    </row>
    <row r="24" spans="1:9">
      <c r="A24" s="23"/>
      <c r="B24" s="159"/>
      <c r="C24" s="84"/>
      <c r="D24" s="159"/>
      <c r="E24" s="84"/>
      <c r="F24" s="23"/>
      <c r="G24" s="23"/>
      <c r="H24" s="159"/>
      <c r="I24" s="84"/>
    </row>
    <row r="25" spans="1:9">
      <c r="A25" s="23"/>
      <c r="B25" s="159"/>
      <c r="C25" s="84"/>
      <c r="D25" s="159"/>
      <c r="E25" s="84"/>
      <c r="F25" s="23"/>
      <c r="G25" s="23"/>
      <c r="H25" s="159"/>
      <c r="I25" s="84"/>
    </row>
    <row r="26" spans="1:9">
      <c r="A26" s="23"/>
      <c r="B26" s="159"/>
      <c r="C26" s="84"/>
      <c r="D26" s="159"/>
      <c r="E26" s="84"/>
      <c r="F26" s="23"/>
      <c r="G26" s="23"/>
      <c r="H26" s="159"/>
      <c r="I26" s="84"/>
    </row>
    <row r="27" spans="1:9">
      <c r="A27" s="23"/>
      <c r="B27" s="208" t="s">
        <v>376</v>
      </c>
      <c r="C27" s="209"/>
      <c r="D27" s="159"/>
      <c r="E27" s="84"/>
      <c r="F27" s="23"/>
      <c r="G27" s="23"/>
      <c r="H27" s="159"/>
      <c r="I27" s="84"/>
    </row>
    <row r="28" spans="1:9">
      <c r="A28" s="1"/>
      <c r="B28" s="1"/>
      <c r="C28" s="1"/>
      <c r="D28" s="1"/>
      <c r="E28" s="1"/>
      <c r="F28" s="1"/>
      <c r="G28" s="1"/>
      <c r="H28" s="1"/>
      <c r="I28" s="1"/>
    </row>
    <row r="29" spans="1:9">
      <c r="A29" s="153" t="s">
        <v>496</v>
      </c>
      <c r="B29" s="153"/>
      <c r="C29" s="153"/>
      <c r="D29" s="153"/>
      <c r="E29" s="153"/>
      <c r="F29" s="153"/>
      <c r="G29" s="153"/>
      <c r="H29" s="153"/>
      <c r="I29" s="153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 t="s">
        <v>497</v>
      </c>
      <c r="B31" s="1"/>
      <c r="C31" s="1"/>
      <c r="D31" s="1"/>
      <c r="E31" s="1"/>
      <c r="F31" s="1"/>
      <c r="G31" s="1"/>
      <c r="H31" s="1"/>
      <c r="I31" s="1"/>
    </row>
    <row r="32" spans="1:9">
      <c r="A32" s="1" t="s">
        <v>498</v>
      </c>
      <c r="B32" s="1"/>
      <c r="C32" s="1"/>
      <c r="D32" s="1"/>
      <c r="E32" s="1"/>
      <c r="F32" s="1"/>
      <c r="G32" s="1"/>
      <c r="H32" s="1"/>
      <c r="I32" s="1"/>
    </row>
    <row r="33" spans="1:9">
      <c r="A33" s="1"/>
      <c r="B33" s="1"/>
      <c r="C33" s="1"/>
      <c r="D33" s="1"/>
      <c r="E33" s="1"/>
      <c r="F33" s="1"/>
      <c r="G33" s="1"/>
      <c r="H33" s="1"/>
      <c r="I33" s="1"/>
    </row>
    <row r="34" spans="1:9">
      <c r="A34" s="161" t="s">
        <v>499</v>
      </c>
      <c r="B34" s="161"/>
      <c r="C34" s="190"/>
      <c r="D34" s="190"/>
      <c r="E34" s="161"/>
      <c r="F34" s="161"/>
      <c r="G34" s="161"/>
      <c r="H34" s="161"/>
      <c r="I34" s="161"/>
    </row>
    <row r="35" spans="1:9">
      <c r="A35" s="161"/>
      <c r="B35" s="161"/>
      <c r="C35" s="161"/>
      <c r="D35" s="161"/>
      <c r="E35" s="161"/>
      <c r="F35" s="161"/>
      <c r="G35" s="161"/>
      <c r="H35" s="161"/>
      <c r="I35" s="161"/>
    </row>
    <row r="36" spans="1:9">
      <c r="A36" s="161"/>
      <c r="B36" s="161"/>
      <c r="C36" s="161"/>
      <c r="D36" s="161"/>
      <c r="E36" s="161"/>
      <c r="F36" s="161"/>
      <c r="G36" s="161"/>
      <c r="H36" s="161"/>
      <c r="I36" s="161"/>
    </row>
    <row r="37" spans="1:9">
      <c r="A37" s="161"/>
      <c r="B37" s="161"/>
      <c r="C37" s="161"/>
      <c r="D37" s="161"/>
      <c r="E37" s="161"/>
      <c r="F37" s="161"/>
      <c r="G37" s="161"/>
      <c r="H37" s="161"/>
      <c r="I37" s="161"/>
    </row>
    <row r="38" spans="1:9">
      <c r="A38" s="161"/>
      <c r="B38" s="161"/>
      <c r="C38" s="161"/>
      <c r="D38" s="161"/>
      <c r="E38" s="161"/>
      <c r="F38" s="161"/>
      <c r="G38" s="161"/>
      <c r="H38" s="161"/>
      <c r="I38" s="161"/>
    </row>
    <row r="39" spans="1:9">
      <c r="A39" s="161"/>
      <c r="B39" s="161"/>
      <c r="C39" s="161"/>
      <c r="D39" s="161"/>
      <c r="E39" s="161"/>
      <c r="F39" s="161"/>
      <c r="G39" s="161"/>
      <c r="H39" s="161"/>
      <c r="I39" s="161"/>
    </row>
    <row r="40" spans="1:9">
      <c r="A40" s="161"/>
      <c r="B40" s="161"/>
      <c r="C40" s="161"/>
      <c r="D40" s="161"/>
      <c r="E40" s="161"/>
      <c r="F40" s="161"/>
      <c r="G40" s="161"/>
      <c r="H40" s="161"/>
      <c r="I40" s="161"/>
    </row>
    <row r="41" spans="1:9">
      <c r="A41" s="161"/>
      <c r="B41" s="161"/>
      <c r="C41" s="161"/>
      <c r="D41" s="161"/>
      <c r="E41" s="161"/>
      <c r="F41" s="161"/>
      <c r="G41" s="161"/>
      <c r="H41" s="161"/>
      <c r="I41" s="161"/>
    </row>
    <row r="42" spans="1:9">
      <c r="A42" s="161"/>
      <c r="B42" s="161"/>
      <c r="C42" s="161"/>
      <c r="D42" s="161"/>
      <c r="E42" s="161"/>
      <c r="F42" s="161"/>
      <c r="G42" s="161"/>
      <c r="H42" s="161"/>
      <c r="I42" s="161"/>
    </row>
    <row r="43" spans="1:9">
      <c r="A43" s="161"/>
      <c r="B43" s="161"/>
      <c r="C43" s="161"/>
      <c r="D43" s="161"/>
      <c r="E43" s="161"/>
      <c r="F43" s="161"/>
      <c r="G43" s="161"/>
      <c r="H43" s="161"/>
      <c r="I43" s="161"/>
    </row>
    <row r="44" spans="1:9">
      <c r="A44" s="161"/>
      <c r="B44" s="161"/>
      <c r="C44" s="161"/>
      <c r="D44" s="161"/>
      <c r="E44" s="161"/>
      <c r="F44" s="161"/>
      <c r="G44" s="161"/>
      <c r="H44" s="161"/>
      <c r="I44" s="161"/>
    </row>
    <row r="45" spans="1:9">
      <c r="A45" s="1"/>
      <c r="B45" s="1"/>
      <c r="C45" s="1"/>
      <c r="D45" s="1"/>
      <c r="E45" s="1"/>
      <c r="F45" s="1"/>
      <c r="G45" s="1"/>
      <c r="H45" s="1"/>
      <c r="I45" s="1"/>
    </row>
    <row r="46" spans="1:9">
      <c r="A46" s="170"/>
      <c r="B46" s="165" t="s">
        <v>500</v>
      </c>
      <c r="C46" s="165"/>
      <c r="D46" s="165"/>
      <c r="E46" s="165"/>
      <c r="F46" s="165"/>
      <c r="G46" s="165"/>
      <c r="H46" s="165"/>
      <c r="I46" s="165"/>
    </row>
    <row r="47" spans="1:9" ht="24" customHeight="1">
      <c r="A47" s="177" t="s">
        <v>338</v>
      </c>
      <c r="B47" s="267" t="s">
        <v>171</v>
      </c>
      <c r="C47" s="268"/>
      <c r="D47" s="269" t="s">
        <v>501</v>
      </c>
      <c r="E47" s="269"/>
      <c r="F47" s="269" t="s">
        <v>502</v>
      </c>
      <c r="G47" s="269"/>
      <c r="H47" s="270" t="s">
        <v>376</v>
      </c>
      <c r="I47" s="270"/>
    </row>
    <row r="48" spans="1:9">
      <c r="A48" s="184">
        <v>1</v>
      </c>
      <c r="B48" s="234" t="s">
        <v>440</v>
      </c>
      <c r="C48" s="271"/>
      <c r="D48" s="246">
        <v>22567204.07</v>
      </c>
      <c r="E48" s="246"/>
      <c r="F48" s="272"/>
      <c r="G48" s="272"/>
      <c r="H48" s="246">
        <f>+D48+F48</f>
        <v>22567204.07</v>
      </c>
      <c r="I48" s="246"/>
    </row>
    <row r="49" spans="1:9">
      <c r="A49" s="184">
        <v>2</v>
      </c>
      <c r="B49" s="234" t="s">
        <v>503</v>
      </c>
      <c r="C49" s="271"/>
      <c r="D49" s="246">
        <v>0</v>
      </c>
      <c r="E49" s="246"/>
      <c r="F49" s="246">
        <v>0</v>
      </c>
      <c r="G49" s="246"/>
      <c r="H49" s="246">
        <f t="shared" ref="H49:H55" si="0">+D49+F49</f>
        <v>0</v>
      </c>
      <c r="I49" s="246"/>
    </row>
    <row r="50" spans="1:9">
      <c r="A50" s="191"/>
      <c r="B50" s="273" t="s">
        <v>504</v>
      </c>
      <c r="C50" s="274"/>
      <c r="D50" s="246"/>
      <c r="E50" s="246"/>
      <c r="F50" s="272"/>
      <c r="G50" s="272"/>
      <c r="H50" s="246">
        <f t="shared" si="0"/>
        <v>0</v>
      </c>
      <c r="I50" s="246"/>
    </row>
    <row r="51" spans="1:9">
      <c r="A51" s="192"/>
      <c r="B51" s="273" t="s">
        <v>505</v>
      </c>
      <c r="C51" s="274"/>
      <c r="D51" s="246"/>
      <c r="E51" s="246"/>
      <c r="F51" s="272"/>
      <c r="G51" s="272"/>
      <c r="H51" s="246">
        <f t="shared" si="0"/>
        <v>0</v>
      </c>
      <c r="I51" s="246"/>
    </row>
    <row r="52" spans="1:9">
      <c r="A52" s="184">
        <v>3</v>
      </c>
      <c r="B52" s="234" t="s">
        <v>506</v>
      </c>
      <c r="C52" s="271"/>
      <c r="D52" s="246">
        <v>0</v>
      </c>
      <c r="E52" s="246"/>
      <c r="F52" s="246">
        <v>0</v>
      </c>
      <c r="G52" s="246"/>
      <c r="H52" s="246">
        <f t="shared" si="0"/>
        <v>0</v>
      </c>
      <c r="I52" s="246"/>
    </row>
    <row r="53" spans="1:9">
      <c r="A53" s="275"/>
      <c r="B53" s="273" t="s">
        <v>504</v>
      </c>
      <c r="C53" s="274"/>
      <c r="D53" s="246"/>
      <c r="E53" s="246"/>
      <c r="F53" s="272"/>
      <c r="G53" s="272"/>
      <c r="H53" s="246">
        <f t="shared" si="0"/>
        <v>0</v>
      </c>
      <c r="I53" s="246"/>
    </row>
    <row r="54" spans="1:9">
      <c r="A54" s="276"/>
      <c r="B54" s="273" t="s">
        <v>229</v>
      </c>
      <c r="C54" s="274"/>
      <c r="D54" s="246"/>
      <c r="E54" s="246"/>
      <c r="F54" s="272"/>
      <c r="G54" s="272"/>
      <c r="H54" s="246">
        <f t="shared" si="0"/>
        <v>0</v>
      </c>
      <c r="I54" s="246"/>
    </row>
    <row r="55" spans="1:9">
      <c r="A55" s="277"/>
      <c r="B55" s="273" t="s">
        <v>507</v>
      </c>
      <c r="C55" s="274"/>
      <c r="D55" s="246"/>
      <c r="E55" s="246"/>
      <c r="F55" s="272"/>
      <c r="G55" s="272"/>
      <c r="H55" s="246">
        <f t="shared" si="0"/>
        <v>0</v>
      </c>
      <c r="I55" s="246"/>
    </row>
    <row r="56" spans="1:9">
      <c r="A56" s="184">
        <v>4</v>
      </c>
      <c r="B56" s="278" t="s">
        <v>441</v>
      </c>
      <c r="C56" s="278"/>
      <c r="D56" s="246">
        <f>SUM(D48:D55)</f>
        <v>22567204.07</v>
      </c>
      <c r="E56" s="246"/>
      <c r="F56" s="246">
        <f t="shared" ref="F56" si="1">SUM(F48:F55)</f>
        <v>0</v>
      </c>
      <c r="G56" s="246"/>
      <c r="H56" s="246">
        <f t="shared" ref="H56" si="2">SUM(H48:H55)</f>
        <v>22567204.07</v>
      </c>
      <c r="I56" s="246"/>
    </row>
    <row r="57" spans="1:9">
      <c r="A57" s="180"/>
      <c r="B57" s="279" t="s">
        <v>508</v>
      </c>
      <c r="C57" s="279"/>
      <c r="D57" s="279"/>
      <c r="E57" s="279"/>
      <c r="F57" s="279"/>
      <c r="G57" s="279"/>
      <c r="H57" s="279"/>
      <c r="I57" s="279"/>
    </row>
    <row r="58" spans="1:9">
      <c r="A58" s="180"/>
      <c r="B58" s="280"/>
      <c r="C58" s="280"/>
      <c r="D58" s="280"/>
      <c r="E58" s="280"/>
      <c r="F58" s="280"/>
      <c r="G58" s="280"/>
      <c r="H58" s="280"/>
      <c r="I58" s="280"/>
    </row>
  </sheetData>
  <mergeCells count="46">
    <mergeCell ref="B57:I58"/>
    <mergeCell ref="H55:I55"/>
    <mergeCell ref="B56:C56"/>
    <mergeCell ref="D56:E56"/>
    <mergeCell ref="F56:G56"/>
    <mergeCell ref="H56:I56"/>
    <mergeCell ref="B52:C52"/>
    <mergeCell ref="D52:E52"/>
    <mergeCell ref="F52:G52"/>
    <mergeCell ref="H52:I52"/>
    <mergeCell ref="A53:A55"/>
    <mergeCell ref="B53:C53"/>
    <mergeCell ref="D53:E53"/>
    <mergeCell ref="F53:G53"/>
    <mergeCell ref="H53:I53"/>
    <mergeCell ref="B54:C54"/>
    <mergeCell ref="D54:E54"/>
    <mergeCell ref="F54:G54"/>
    <mergeCell ref="H54:I54"/>
    <mergeCell ref="B55:C55"/>
    <mergeCell ref="D55:E55"/>
    <mergeCell ref="F55:G55"/>
    <mergeCell ref="B50:C50"/>
    <mergeCell ref="D50:E50"/>
    <mergeCell ref="F50:G50"/>
    <mergeCell ref="H50:I50"/>
    <mergeCell ref="B51:C51"/>
    <mergeCell ref="D51:E51"/>
    <mergeCell ref="F51:G51"/>
    <mergeCell ref="H51:I51"/>
    <mergeCell ref="B48:C48"/>
    <mergeCell ref="D48:E48"/>
    <mergeCell ref="F48:G48"/>
    <mergeCell ref="H48:I48"/>
    <mergeCell ref="B49:C49"/>
    <mergeCell ref="D49:E49"/>
    <mergeCell ref="F49:G49"/>
    <mergeCell ref="H49:I49"/>
    <mergeCell ref="B18:C18"/>
    <mergeCell ref="D18:E18"/>
    <mergeCell ref="H18:I18"/>
    <mergeCell ref="B27:C27"/>
    <mergeCell ref="B47:C47"/>
    <mergeCell ref="D47:E47"/>
    <mergeCell ref="F47:G47"/>
    <mergeCell ref="H47:I4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opLeftCell="A34" workbookViewId="0">
      <selection activeCell="L10" sqref="L10"/>
    </sheetView>
  </sheetViews>
  <sheetFormatPr defaultRowHeight="15"/>
  <cols>
    <col min="6" max="6" width="14" customWidth="1"/>
    <col min="8" max="8" width="16" customWidth="1"/>
  </cols>
  <sheetData>
    <row r="1" spans="1:8">
      <c r="A1" s="1" t="s">
        <v>509</v>
      </c>
      <c r="B1" s="1"/>
      <c r="C1" s="1"/>
      <c r="D1" s="1"/>
      <c r="E1" s="1"/>
      <c r="F1" s="1"/>
      <c r="G1" s="1"/>
      <c r="H1" s="1"/>
    </row>
    <row r="2" spans="1:8">
      <c r="A2" s="1"/>
      <c r="B2" s="1"/>
      <c r="C2" s="1"/>
      <c r="D2" s="1"/>
      <c r="E2" s="1"/>
      <c r="F2" s="1"/>
      <c r="G2" s="1"/>
      <c r="H2" s="1"/>
    </row>
    <row r="3" spans="1:8">
      <c r="A3" s="229" t="s">
        <v>510</v>
      </c>
      <c r="B3" s="230"/>
      <c r="C3" s="229" t="s">
        <v>511</v>
      </c>
      <c r="D3" s="230"/>
      <c r="E3" s="229" t="s">
        <v>512</v>
      </c>
      <c r="F3" s="230"/>
      <c r="G3" s="229" t="s">
        <v>391</v>
      </c>
      <c r="H3" s="230"/>
    </row>
    <row r="4" spans="1:8">
      <c r="A4" s="159"/>
      <c r="B4" s="84"/>
      <c r="C4" s="159"/>
      <c r="D4" s="84"/>
      <c r="E4" s="159"/>
      <c r="F4" s="84"/>
      <c r="G4" s="159"/>
      <c r="H4" s="84"/>
    </row>
    <row r="5" spans="1:8">
      <c r="A5" s="159"/>
      <c r="B5" s="84"/>
      <c r="C5" s="159"/>
      <c r="D5" s="84"/>
      <c r="E5" s="159"/>
      <c r="F5" s="84"/>
      <c r="G5" s="159"/>
      <c r="H5" s="84"/>
    </row>
    <row r="6" spans="1:8">
      <c r="A6" s="159"/>
      <c r="B6" s="84"/>
      <c r="C6" s="159"/>
      <c r="D6" s="84"/>
      <c r="E6" s="159"/>
      <c r="F6" s="84"/>
      <c r="G6" s="159"/>
      <c r="H6" s="84"/>
    </row>
    <row r="7" spans="1:8">
      <c r="A7" s="229" t="s">
        <v>346</v>
      </c>
      <c r="B7" s="230"/>
      <c r="C7" s="159"/>
      <c r="D7" s="84"/>
      <c r="E7" s="159"/>
      <c r="F7" s="84"/>
      <c r="G7" s="159"/>
      <c r="H7" s="84"/>
    </row>
    <row r="8" spans="1:8">
      <c r="A8" s="1"/>
      <c r="B8" s="1"/>
      <c r="C8" s="1"/>
      <c r="D8" s="1"/>
      <c r="E8" s="1"/>
      <c r="F8" s="1"/>
      <c r="G8" s="1"/>
      <c r="H8" s="1"/>
    </row>
    <row r="9" spans="1:8">
      <c r="A9" s="1" t="s">
        <v>513</v>
      </c>
      <c r="B9" s="1"/>
      <c r="C9" s="1"/>
      <c r="D9" s="1"/>
      <c r="E9" s="1"/>
      <c r="F9" s="1"/>
      <c r="G9" s="1"/>
      <c r="H9" s="1"/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229" t="s">
        <v>510</v>
      </c>
      <c r="B11" s="230"/>
      <c r="C11" s="229" t="s">
        <v>511</v>
      </c>
      <c r="D11" s="230"/>
      <c r="E11" s="229" t="s">
        <v>512</v>
      </c>
      <c r="F11" s="230"/>
      <c r="G11" s="229" t="s">
        <v>391</v>
      </c>
      <c r="H11" s="230"/>
    </row>
    <row r="12" spans="1:8">
      <c r="A12" s="159"/>
      <c r="B12" s="84"/>
      <c r="C12" s="159"/>
      <c r="D12" s="84"/>
      <c r="E12" s="159"/>
      <c r="F12" s="84"/>
      <c r="G12" s="159"/>
      <c r="H12" s="84"/>
    </row>
    <row r="13" spans="1:8">
      <c r="A13" s="159"/>
      <c r="B13" s="84"/>
      <c r="C13" s="159"/>
      <c r="D13" s="84"/>
      <c r="E13" s="159"/>
      <c r="F13" s="84"/>
      <c r="G13" s="159"/>
      <c r="H13" s="84"/>
    </row>
    <row r="14" spans="1:8">
      <c r="A14" s="159"/>
      <c r="B14" s="84"/>
      <c r="C14" s="159"/>
      <c r="D14" s="84"/>
      <c r="E14" s="159"/>
      <c r="F14" s="84"/>
      <c r="G14" s="159"/>
      <c r="H14" s="84"/>
    </row>
    <row r="15" spans="1:8">
      <c r="A15" s="159"/>
      <c r="B15" s="84"/>
      <c r="C15" s="159"/>
      <c r="D15" s="84"/>
      <c r="E15" s="159"/>
      <c r="F15" s="84"/>
      <c r="G15" s="159"/>
      <c r="H15" s="84"/>
    </row>
    <row r="16" spans="1:8">
      <c r="A16" s="229" t="s">
        <v>346</v>
      </c>
      <c r="B16" s="230"/>
      <c r="C16" s="159"/>
      <c r="D16" s="84"/>
      <c r="E16" s="159"/>
      <c r="F16" s="84"/>
      <c r="G16" s="159"/>
      <c r="H16" s="84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53" t="s">
        <v>514</v>
      </c>
      <c r="B18" s="153"/>
      <c r="C18" s="153"/>
      <c r="D18" s="153"/>
      <c r="E18" s="153"/>
      <c r="F18" s="153"/>
      <c r="G18" s="153"/>
      <c r="H18" s="153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 t="s">
        <v>515</v>
      </c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  <c r="H21" s="1"/>
    </row>
    <row r="22" spans="1:8">
      <c r="A22" s="231" t="s">
        <v>516</v>
      </c>
      <c r="B22" s="232"/>
      <c r="C22" s="80" t="s">
        <v>517</v>
      </c>
      <c r="D22" s="229" t="s">
        <v>518</v>
      </c>
      <c r="E22" s="230"/>
      <c r="F22" s="281" t="s">
        <v>519</v>
      </c>
      <c r="G22" s="281"/>
      <c r="H22" s="281"/>
    </row>
    <row r="23" spans="1:8">
      <c r="A23" s="282" t="s">
        <v>520</v>
      </c>
      <c r="B23" s="283"/>
      <c r="C23" s="81" t="s">
        <v>521</v>
      </c>
      <c r="D23" s="22" t="s">
        <v>408</v>
      </c>
      <c r="E23" s="22" t="s">
        <v>522</v>
      </c>
      <c r="F23" s="22" t="s">
        <v>408</v>
      </c>
      <c r="G23" s="281" t="s">
        <v>522</v>
      </c>
      <c r="H23" s="281"/>
    </row>
    <row r="24" spans="1:8">
      <c r="A24" s="159"/>
      <c r="B24" s="84"/>
      <c r="C24" s="23"/>
      <c r="D24" s="23"/>
      <c r="E24" s="84"/>
      <c r="F24" s="23"/>
      <c r="G24" s="159"/>
      <c r="H24" s="84"/>
    </row>
    <row r="25" spans="1:8">
      <c r="A25" s="159"/>
      <c r="B25" s="84"/>
      <c r="C25" s="23"/>
      <c r="D25" s="23"/>
      <c r="E25" s="84"/>
      <c r="F25" s="23"/>
      <c r="G25" s="159"/>
      <c r="H25" s="84"/>
    </row>
    <row r="26" spans="1:8">
      <c r="A26" s="159"/>
      <c r="B26" s="84"/>
      <c r="C26" s="23"/>
      <c r="D26" s="23"/>
      <c r="E26" s="84"/>
      <c r="F26" s="23"/>
      <c r="G26" s="159"/>
      <c r="H26" s="84"/>
    </row>
    <row r="27" spans="1:8">
      <c r="A27" s="159"/>
      <c r="B27" s="84"/>
      <c r="C27" s="23"/>
      <c r="D27" s="23"/>
      <c r="E27" s="84"/>
      <c r="F27" s="23"/>
      <c r="G27" s="159"/>
      <c r="H27" s="84"/>
    </row>
    <row r="28" spans="1:8">
      <c r="A28" s="208" t="s">
        <v>376</v>
      </c>
      <c r="B28" s="209"/>
      <c r="C28" s="23"/>
      <c r="D28" s="23"/>
      <c r="E28" s="84"/>
      <c r="F28" s="23"/>
      <c r="G28" s="159"/>
      <c r="H28" s="84"/>
    </row>
    <row r="29" spans="1:8">
      <c r="A29" s="1"/>
      <c r="B29" s="1"/>
      <c r="C29" s="1"/>
      <c r="D29" s="1"/>
      <c r="E29" s="1"/>
      <c r="F29" s="1"/>
      <c r="G29" s="1"/>
      <c r="H29" s="1"/>
    </row>
    <row r="30" spans="1:8">
      <c r="A30" s="1" t="s">
        <v>523</v>
      </c>
      <c r="B30" s="1"/>
      <c r="C30" s="1"/>
      <c r="D30" s="1"/>
      <c r="E30" s="1"/>
      <c r="F30" s="1"/>
      <c r="G30" s="1"/>
      <c r="H30" s="1"/>
    </row>
    <row r="31" spans="1:8">
      <c r="A31" s="1"/>
      <c r="B31" s="1"/>
      <c r="C31" s="1"/>
      <c r="D31" s="1"/>
      <c r="E31" s="1"/>
      <c r="F31" s="1"/>
      <c r="G31" s="1"/>
      <c r="H31" s="1"/>
    </row>
    <row r="32" spans="1:8">
      <c r="A32" s="229" t="s">
        <v>524</v>
      </c>
      <c r="B32" s="233"/>
      <c r="C32" s="233"/>
      <c r="D32" s="230"/>
      <c r="E32" s="229" t="s">
        <v>511</v>
      </c>
      <c r="F32" s="230"/>
      <c r="G32" s="229" t="s">
        <v>512</v>
      </c>
      <c r="H32" s="230"/>
    </row>
    <row r="33" spans="1:8">
      <c r="A33" s="159" t="s">
        <v>525</v>
      </c>
      <c r="B33" s="193"/>
      <c r="C33" s="193"/>
      <c r="D33" s="84"/>
      <c r="E33" s="238">
        <v>176717906.40000001</v>
      </c>
      <c r="F33" s="239"/>
      <c r="G33" s="238">
        <v>203992844.21000001</v>
      </c>
      <c r="H33" s="239"/>
    </row>
    <row r="34" spans="1:8">
      <c r="A34" s="159" t="s">
        <v>526</v>
      </c>
      <c r="B34" s="193"/>
      <c r="C34" s="193"/>
      <c r="D34" s="84"/>
      <c r="E34" s="238"/>
      <c r="F34" s="239"/>
      <c r="G34" s="238"/>
      <c r="H34" s="239"/>
    </row>
    <row r="35" spans="1:8">
      <c r="A35" s="159"/>
      <c r="B35" s="193"/>
      <c r="C35" s="193"/>
      <c r="D35" s="84"/>
      <c r="E35" s="229"/>
      <c r="F35" s="230"/>
      <c r="G35" s="229"/>
      <c r="H35" s="230"/>
    </row>
    <row r="36" spans="1:8">
      <c r="A36" s="159"/>
      <c r="B36" s="194" t="s">
        <v>346</v>
      </c>
      <c r="C36" s="193"/>
      <c r="D36" s="84"/>
      <c r="E36" s="242">
        <f>SUM(E33:E35)</f>
        <v>176717906.40000001</v>
      </c>
      <c r="F36" s="209"/>
      <c r="G36" s="242">
        <f>G33</f>
        <v>203992844.21000001</v>
      </c>
      <c r="H36" s="209"/>
    </row>
    <row r="37" spans="1:8">
      <c r="A37" s="1"/>
      <c r="B37" s="1"/>
      <c r="C37" s="1"/>
      <c r="D37" s="1"/>
      <c r="E37" s="1"/>
      <c r="F37" s="1"/>
      <c r="G37" s="1"/>
      <c r="H37" s="1"/>
    </row>
    <row r="38" spans="1:8">
      <c r="A38" s="153" t="s">
        <v>527</v>
      </c>
      <c r="B38" s="153"/>
      <c r="C38" s="153"/>
      <c r="D38" s="153"/>
      <c r="E38" s="153"/>
      <c r="F38" s="153"/>
      <c r="G38" s="153"/>
      <c r="H38" s="153"/>
    </row>
    <row r="39" spans="1:8">
      <c r="A39" s="1"/>
      <c r="B39" s="1"/>
      <c r="C39" s="1"/>
      <c r="D39" s="1"/>
      <c r="E39" s="1"/>
      <c r="F39" s="1"/>
      <c r="G39" s="1"/>
      <c r="H39" s="1"/>
    </row>
    <row r="40" spans="1:8">
      <c r="A40" s="229" t="s">
        <v>528</v>
      </c>
      <c r="B40" s="233"/>
      <c r="C40" s="233"/>
      <c r="D40" s="230"/>
      <c r="E40" s="284" t="s">
        <v>529</v>
      </c>
      <c r="F40" s="285"/>
      <c r="G40" s="229" t="s">
        <v>530</v>
      </c>
      <c r="H40" s="230"/>
    </row>
    <row r="41" spans="1:8">
      <c r="A41" s="159" t="s">
        <v>531</v>
      </c>
      <c r="B41" s="193"/>
      <c r="C41" s="193"/>
      <c r="D41" s="84"/>
      <c r="E41" s="284">
        <v>22415055</v>
      </c>
      <c r="F41" s="285"/>
      <c r="G41" s="238">
        <v>26868794</v>
      </c>
      <c r="H41" s="239"/>
    </row>
    <row r="42" spans="1:8">
      <c r="A42" s="126" t="s">
        <v>532</v>
      </c>
      <c r="B42" s="193"/>
      <c r="C42" s="193"/>
      <c r="D42" s="84"/>
      <c r="E42" s="284">
        <v>17256520</v>
      </c>
      <c r="F42" s="285"/>
      <c r="G42" s="159"/>
      <c r="H42" s="160">
        <v>18051759</v>
      </c>
    </row>
    <row r="43" spans="1:8">
      <c r="A43" s="159" t="s">
        <v>533</v>
      </c>
      <c r="B43" s="193"/>
      <c r="C43" s="193"/>
      <c r="D43" s="84"/>
      <c r="E43" s="284"/>
      <c r="F43" s="285"/>
      <c r="G43" s="159"/>
      <c r="H43" s="84"/>
    </row>
    <row r="44" spans="1:8">
      <c r="A44" s="159" t="s">
        <v>534</v>
      </c>
      <c r="B44" s="193"/>
      <c r="C44" s="193"/>
      <c r="D44" s="84"/>
      <c r="E44" s="38"/>
      <c r="F44" s="160"/>
      <c r="G44" s="159"/>
      <c r="H44" s="160"/>
    </row>
    <row r="45" spans="1:8">
      <c r="A45" s="159" t="s">
        <v>439</v>
      </c>
      <c r="B45" s="193"/>
      <c r="C45" s="193"/>
      <c r="D45" s="84"/>
      <c r="E45" s="38"/>
      <c r="F45" s="160"/>
      <c r="G45" s="159"/>
      <c r="H45" s="84"/>
    </row>
    <row r="46" spans="1:8">
      <c r="A46" s="159" t="s">
        <v>439</v>
      </c>
      <c r="B46" s="193"/>
      <c r="C46" s="193"/>
      <c r="D46" s="84"/>
      <c r="E46" s="38"/>
      <c r="F46" s="160"/>
      <c r="G46" s="159"/>
      <c r="H46" s="84"/>
    </row>
    <row r="47" spans="1:8">
      <c r="A47" s="159" t="s">
        <v>439</v>
      </c>
      <c r="B47" s="193"/>
      <c r="C47" s="193"/>
      <c r="D47" s="84"/>
      <c r="E47" s="38"/>
      <c r="F47" s="160"/>
      <c r="G47" s="159"/>
      <c r="H47" s="84"/>
    </row>
    <row r="48" spans="1:8">
      <c r="A48" s="159" t="s">
        <v>439</v>
      </c>
      <c r="B48" s="286" t="s">
        <v>376</v>
      </c>
      <c r="C48" s="286"/>
      <c r="D48" s="84"/>
      <c r="E48" s="38"/>
      <c r="F48" s="160">
        <f>E41+E42+F44</f>
        <v>39671575</v>
      </c>
      <c r="G48" s="242">
        <f>G41+H42+H44</f>
        <v>44920553</v>
      </c>
      <c r="H48" s="209"/>
    </row>
    <row r="49" spans="1:8">
      <c r="A49" s="1"/>
      <c r="B49" s="1"/>
      <c r="C49" s="1"/>
      <c r="D49" s="1"/>
      <c r="E49" s="1"/>
      <c r="F49" s="1"/>
      <c r="G49" s="1"/>
      <c r="H49" s="1"/>
    </row>
    <row r="50" spans="1:8">
      <c r="A50" s="153" t="s">
        <v>535</v>
      </c>
      <c r="B50" s="153"/>
      <c r="C50" s="153"/>
      <c r="D50" s="153"/>
      <c r="E50" s="153"/>
      <c r="F50" s="153"/>
      <c r="G50" s="153"/>
      <c r="H50" s="153"/>
    </row>
    <row r="51" spans="1:8">
      <c r="A51" s="1"/>
      <c r="B51" s="1"/>
      <c r="C51" s="1"/>
      <c r="D51" s="1"/>
      <c r="E51" s="1"/>
      <c r="F51" s="1"/>
      <c r="G51" s="1"/>
      <c r="H51" s="1"/>
    </row>
    <row r="52" spans="1:8">
      <c r="A52" s="229" t="s">
        <v>536</v>
      </c>
      <c r="B52" s="233"/>
      <c r="C52" s="230"/>
      <c r="D52" s="229" t="s">
        <v>537</v>
      </c>
      <c r="E52" s="230"/>
      <c r="F52" s="22" t="s">
        <v>346</v>
      </c>
      <c r="G52" s="229" t="s">
        <v>391</v>
      </c>
      <c r="H52" s="230"/>
    </row>
    <row r="53" spans="1:8">
      <c r="A53" s="159"/>
      <c r="B53" s="193"/>
      <c r="C53" s="84"/>
      <c r="D53" s="159"/>
      <c r="E53" s="84"/>
      <c r="F53" s="23"/>
      <c r="G53" s="159"/>
      <c r="H53" s="84"/>
    </row>
    <row r="54" spans="1:8">
      <c r="A54" s="159"/>
      <c r="B54" s="193"/>
      <c r="C54" s="84"/>
      <c r="D54" s="159"/>
      <c r="E54" s="84"/>
      <c r="F54" s="23"/>
      <c r="G54" s="159"/>
      <c r="H54" s="84"/>
    </row>
    <row r="55" spans="1:8">
      <c r="A55" s="159"/>
      <c r="B55" s="193"/>
      <c r="C55" s="84"/>
      <c r="D55" s="159"/>
      <c r="E55" s="84"/>
      <c r="F55" s="23"/>
      <c r="G55" s="159"/>
      <c r="H55" s="84"/>
    </row>
    <row r="56" spans="1:8">
      <c r="A56" s="159"/>
      <c r="B56" s="193"/>
      <c r="C56" s="84"/>
      <c r="D56" s="159"/>
      <c r="E56" s="84"/>
      <c r="F56" s="23"/>
      <c r="G56" s="159"/>
      <c r="H56" s="84"/>
    </row>
    <row r="57" spans="1:8">
      <c r="A57" s="159"/>
      <c r="B57" s="193"/>
      <c r="C57" s="84"/>
      <c r="D57" s="159"/>
      <c r="E57" s="84"/>
      <c r="F57" s="23"/>
      <c r="G57" s="159"/>
      <c r="H57" s="84"/>
    </row>
    <row r="58" spans="1:8">
      <c r="A58" s="1"/>
      <c r="B58" s="1"/>
      <c r="C58" s="1"/>
      <c r="D58" s="1"/>
      <c r="E58" s="1"/>
      <c r="F58" s="1"/>
      <c r="G58" s="1"/>
      <c r="H58" s="1"/>
    </row>
    <row r="59" spans="1:8">
      <c r="A59" s="153" t="s">
        <v>538</v>
      </c>
      <c r="B59" s="153"/>
      <c r="C59" s="153"/>
      <c r="D59" s="153"/>
      <c r="E59" s="153"/>
      <c r="F59" s="153"/>
      <c r="G59" s="153"/>
      <c r="H59" s="153"/>
    </row>
    <row r="60" spans="1:8">
      <c r="A60" s="1"/>
      <c r="B60" s="1"/>
      <c r="C60" s="1"/>
      <c r="D60" s="1"/>
      <c r="E60" s="1"/>
      <c r="F60" s="1"/>
      <c r="G60" s="1"/>
      <c r="H60" s="1"/>
    </row>
    <row r="61" spans="1:8">
      <c r="A61" s="161"/>
      <c r="B61" s="161"/>
      <c r="C61" s="161"/>
      <c r="D61" s="161"/>
      <c r="E61" s="161"/>
      <c r="F61" s="161"/>
      <c r="G61" s="161"/>
      <c r="H61" s="161"/>
    </row>
    <row r="62" spans="1:8">
      <c r="A62" s="161"/>
      <c r="B62" s="161"/>
      <c r="C62" s="161"/>
      <c r="D62" s="161"/>
      <c r="E62" s="161"/>
      <c r="F62" s="161"/>
      <c r="G62" s="161"/>
      <c r="H62" s="161"/>
    </row>
    <row r="63" spans="1:8">
      <c r="A63" s="161"/>
      <c r="B63" s="161"/>
      <c r="C63" s="161"/>
      <c r="D63" s="161"/>
      <c r="E63" s="161"/>
      <c r="F63" s="161"/>
      <c r="G63" s="161"/>
      <c r="H63" s="161"/>
    </row>
    <row r="64" spans="1:8">
      <c r="A64" s="1" t="s">
        <v>539</v>
      </c>
      <c r="B64" s="1"/>
      <c r="C64" s="1"/>
      <c r="D64" s="1"/>
      <c r="E64" s="1"/>
      <c r="F64" s="1"/>
      <c r="G64" s="1"/>
      <c r="H64" s="1"/>
    </row>
  </sheetData>
  <mergeCells count="39">
    <mergeCell ref="E43:F43"/>
    <mergeCell ref="B48:C48"/>
    <mergeCell ref="G48:H48"/>
    <mergeCell ref="A52:C52"/>
    <mergeCell ref="D52:E52"/>
    <mergeCell ref="G52:H52"/>
    <mergeCell ref="A40:D40"/>
    <mergeCell ref="E40:F40"/>
    <mergeCell ref="G40:H40"/>
    <mergeCell ref="E41:F41"/>
    <mergeCell ref="G41:H41"/>
    <mergeCell ref="E42:F42"/>
    <mergeCell ref="E34:F34"/>
    <mergeCell ref="G34:H34"/>
    <mergeCell ref="E35:F35"/>
    <mergeCell ref="G35:H35"/>
    <mergeCell ref="E36:F36"/>
    <mergeCell ref="G36:H36"/>
    <mergeCell ref="A28:B28"/>
    <mergeCell ref="A32:D32"/>
    <mergeCell ref="E32:F32"/>
    <mergeCell ref="G32:H32"/>
    <mergeCell ref="E33:F33"/>
    <mergeCell ref="G33:H33"/>
    <mergeCell ref="A16:B16"/>
    <mergeCell ref="A22:B22"/>
    <mergeCell ref="D22:E22"/>
    <mergeCell ref="F22:H22"/>
    <mergeCell ref="A23:B23"/>
    <mergeCell ref="G23:H23"/>
    <mergeCell ref="A11:B11"/>
    <mergeCell ref="C11:D11"/>
    <mergeCell ref="E11:F11"/>
    <mergeCell ref="G11:H11"/>
    <mergeCell ref="A3:B3"/>
    <mergeCell ref="C3:D3"/>
    <mergeCell ref="E3:F3"/>
    <mergeCell ref="G3:H3"/>
    <mergeCell ref="A7:B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topLeftCell="A13" workbookViewId="0">
      <selection activeCell="K21" sqref="K21"/>
    </sheetView>
  </sheetViews>
  <sheetFormatPr defaultRowHeight="15"/>
  <cols>
    <col min="5" max="5" width="20.42578125" customWidth="1"/>
    <col min="8" max="8" width="19.85546875" customWidth="1"/>
    <col min="9" max="9" width="13.85546875" customWidth="1"/>
    <col min="10" max="10" width="18" customWidth="1"/>
  </cols>
  <sheetData>
    <row r="1" spans="1:10">
      <c r="A1" s="243" t="s">
        <v>540</v>
      </c>
      <c r="B1" s="243"/>
      <c r="C1" s="243"/>
      <c r="D1" s="243"/>
      <c r="E1" s="243"/>
      <c r="F1" s="243"/>
      <c r="G1" s="243"/>
      <c r="H1" s="243"/>
      <c r="I1" s="243"/>
      <c r="J1" s="243"/>
    </row>
    <row r="2" spans="1:10">
      <c r="A2" s="170"/>
      <c r="B2" s="165" t="s">
        <v>541</v>
      </c>
      <c r="C2" s="165"/>
      <c r="D2" s="165"/>
      <c r="E2" s="165"/>
      <c r="F2" s="165"/>
      <c r="G2" s="165"/>
      <c r="H2" s="165"/>
      <c r="I2" s="165"/>
      <c r="J2" s="165"/>
    </row>
    <row r="3" spans="1:10">
      <c r="A3" s="253" t="s">
        <v>338</v>
      </c>
      <c r="B3" s="255" t="s">
        <v>542</v>
      </c>
      <c r="C3" s="256"/>
      <c r="D3" s="257"/>
      <c r="E3" s="263" t="s">
        <v>543</v>
      </c>
      <c r="F3" s="287"/>
      <c r="G3" s="287"/>
      <c r="H3" s="287" t="s">
        <v>544</v>
      </c>
      <c r="I3" s="287"/>
      <c r="J3" s="264"/>
    </row>
    <row r="4" spans="1:10">
      <c r="A4" s="254"/>
      <c r="B4" s="258"/>
      <c r="C4" s="259"/>
      <c r="D4" s="260"/>
      <c r="E4" s="171" t="s">
        <v>545</v>
      </c>
      <c r="F4" s="263" t="s">
        <v>546</v>
      </c>
      <c r="G4" s="264"/>
      <c r="H4" s="185" t="s">
        <v>545</v>
      </c>
      <c r="I4" s="245" t="s">
        <v>546</v>
      </c>
      <c r="J4" s="245"/>
    </row>
    <row r="5" spans="1:10">
      <c r="A5" s="164">
        <v>1</v>
      </c>
      <c r="B5" s="288" t="s">
        <v>547</v>
      </c>
      <c r="C5" s="289"/>
      <c r="D5" s="290"/>
      <c r="E5" s="195">
        <v>39671635</v>
      </c>
      <c r="F5" s="291"/>
      <c r="G5" s="292"/>
      <c r="H5" s="195">
        <v>44920553</v>
      </c>
      <c r="I5" s="196"/>
      <c r="J5" s="197"/>
    </row>
    <row r="6" spans="1:10">
      <c r="A6" s="164">
        <v>2</v>
      </c>
      <c r="B6" s="288" t="s">
        <v>548</v>
      </c>
      <c r="C6" s="289"/>
      <c r="D6" s="290"/>
      <c r="E6" s="195">
        <v>4679666.83</v>
      </c>
      <c r="F6" s="291"/>
      <c r="G6" s="292"/>
      <c r="H6" s="195">
        <v>5491474.5</v>
      </c>
      <c r="I6" s="196"/>
      <c r="J6" s="197"/>
    </row>
    <row r="7" spans="1:10">
      <c r="A7" s="164">
        <v>3</v>
      </c>
      <c r="B7" s="288" t="s">
        <v>549</v>
      </c>
      <c r="C7" s="289"/>
      <c r="D7" s="290"/>
      <c r="E7" s="195">
        <v>6656600</v>
      </c>
      <c r="F7" s="291"/>
      <c r="G7" s="292"/>
      <c r="H7" s="195">
        <v>9444166.1999999993</v>
      </c>
      <c r="I7" s="196"/>
      <c r="J7" s="197"/>
    </row>
    <row r="8" spans="1:10">
      <c r="A8" s="164">
        <v>4</v>
      </c>
      <c r="B8" s="288" t="s">
        <v>550</v>
      </c>
      <c r="C8" s="289"/>
      <c r="D8" s="290"/>
      <c r="E8" s="195"/>
      <c r="F8" s="291"/>
      <c r="G8" s="292"/>
      <c r="H8" s="195"/>
      <c r="I8" s="196"/>
      <c r="J8" s="197"/>
    </row>
    <row r="9" spans="1:10">
      <c r="A9" s="164">
        <v>5</v>
      </c>
      <c r="B9" s="288" t="s">
        <v>551</v>
      </c>
      <c r="C9" s="289"/>
      <c r="D9" s="290"/>
      <c r="E9" s="195">
        <v>749214.7</v>
      </c>
      <c r="F9" s="291"/>
      <c r="G9" s="292"/>
      <c r="H9" s="195">
        <v>1773098.6</v>
      </c>
      <c r="I9" s="196"/>
      <c r="J9" s="197"/>
    </row>
    <row r="10" spans="1:10">
      <c r="A10" s="164">
        <v>6</v>
      </c>
      <c r="B10" s="288" t="s">
        <v>552</v>
      </c>
      <c r="C10" s="289"/>
      <c r="D10" s="290"/>
      <c r="E10" s="195"/>
      <c r="F10" s="291"/>
      <c r="G10" s="292"/>
      <c r="H10" s="195"/>
      <c r="I10" s="196"/>
      <c r="J10" s="197"/>
    </row>
    <row r="11" spans="1:10">
      <c r="A11" s="164">
        <v>7</v>
      </c>
      <c r="B11" s="288" t="s">
        <v>553</v>
      </c>
      <c r="C11" s="289"/>
      <c r="D11" s="290"/>
      <c r="E11" s="195">
        <v>1101181.82</v>
      </c>
      <c r="F11" s="291"/>
      <c r="G11" s="292"/>
      <c r="H11" s="195"/>
      <c r="I11" s="196"/>
      <c r="J11" s="197"/>
    </row>
    <row r="12" spans="1:10">
      <c r="A12" s="164">
        <v>8</v>
      </c>
      <c r="B12" s="288" t="s">
        <v>554</v>
      </c>
      <c r="C12" s="289"/>
      <c r="D12" s="290"/>
      <c r="E12" s="195"/>
      <c r="F12" s="291"/>
      <c r="G12" s="292"/>
      <c r="H12" s="195"/>
      <c r="I12" s="196"/>
      <c r="J12" s="197"/>
    </row>
    <row r="13" spans="1:10">
      <c r="A13" s="164">
        <v>9</v>
      </c>
      <c r="B13" s="288" t="s">
        <v>555</v>
      </c>
      <c r="C13" s="289"/>
      <c r="D13" s="290"/>
      <c r="E13" s="195"/>
      <c r="F13" s="291"/>
      <c r="G13" s="292"/>
      <c r="H13" s="195"/>
      <c r="I13" s="196"/>
      <c r="J13" s="197"/>
    </row>
    <row r="14" spans="1:10">
      <c r="A14" s="164">
        <v>10</v>
      </c>
      <c r="B14" s="288" t="s">
        <v>556</v>
      </c>
      <c r="C14" s="289"/>
      <c r="D14" s="290"/>
      <c r="E14" s="195"/>
      <c r="F14" s="291"/>
      <c r="G14" s="292"/>
      <c r="H14" s="195"/>
      <c r="I14" s="196"/>
      <c r="J14" s="197"/>
    </row>
    <row r="15" spans="1:10">
      <c r="A15" s="164">
        <v>11</v>
      </c>
      <c r="B15" s="288" t="s">
        <v>557</v>
      </c>
      <c r="C15" s="289"/>
      <c r="D15" s="290"/>
      <c r="E15" s="195">
        <v>1152779.0900000001</v>
      </c>
      <c r="F15" s="291"/>
      <c r="G15" s="292"/>
      <c r="H15" s="195">
        <v>2324748.1800000002</v>
      </c>
      <c r="I15" s="196"/>
      <c r="J15" s="197"/>
    </row>
    <row r="16" spans="1:10">
      <c r="A16" s="164">
        <v>12</v>
      </c>
      <c r="B16" s="288" t="s">
        <v>558</v>
      </c>
      <c r="C16" s="289"/>
      <c r="D16" s="290"/>
      <c r="E16" s="195">
        <v>2998800</v>
      </c>
      <c r="F16" s="291"/>
      <c r="G16" s="292"/>
      <c r="H16" s="195">
        <v>15911623.77</v>
      </c>
      <c r="I16" s="196"/>
      <c r="J16" s="197"/>
    </row>
    <row r="17" spans="1:10">
      <c r="A17" s="164">
        <v>13</v>
      </c>
      <c r="B17" s="288" t="s">
        <v>559</v>
      </c>
      <c r="C17" s="289"/>
      <c r="D17" s="290"/>
      <c r="E17" s="195">
        <v>13873573.890000001</v>
      </c>
      <c r="F17" s="291"/>
      <c r="G17" s="292"/>
      <c r="H17" s="195">
        <v>24020290.699999999</v>
      </c>
      <c r="I17" s="196"/>
      <c r="J17" s="197"/>
    </row>
    <row r="18" spans="1:10">
      <c r="A18" s="164">
        <v>14</v>
      </c>
      <c r="B18" s="288" t="s">
        <v>560</v>
      </c>
      <c r="C18" s="289"/>
      <c r="D18" s="290"/>
      <c r="E18" s="195"/>
      <c r="F18" s="291"/>
      <c r="G18" s="292"/>
      <c r="H18" s="195"/>
      <c r="I18" s="196"/>
      <c r="J18" s="197"/>
    </row>
    <row r="19" spans="1:10">
      <c r="A19" s="164">
        <v>15</v>
      </c>
      <c r="B19" s="288" t="s">
        <v>561</v>
      </c>
      <c r="C19" s="289"/>
      <c r="D19" s="290"/>
      <c r="E19" s="195"/>
      <c r="F19" s="291"/>
      <c r="G19" s="292"/>
      <c r="H19" s="195"/>
      <c r="I19" s="196"/>
      <c r="J19" s="197"/>
    </row>
    <row r="20" spans="1:10">
      <c r="A20" s="164">
        <v>16</v>
      </c>
      <c r="B20" s="288" t="s">
        <v>562</v>
      </c>
      <c r="C20" s="289"/>
      <c r="D20" s="290"/>
      <c r="E20" s="195"/>
      <c r="F20" s="291"/>
      <c r="G20" s="292"/>
      <c r="H20" s="195"/>
      <c r="I20" s="196"/>
      <c r="J20" s="197"/>
    </row>
    <row r="21" spans="1:10">
      <c r="A21" s="164">
        <v>17</v>
      </c>
      <c r="B21" s="288" t="s">
        <v>563</v>
      </c>
      <c r="C21" s="289"/>
      <c r="D21" s="290"/>
      <c r="E21" s="195">
        <v>950000</v>
      </c>
      <c r="F21" s="291"/>
      <c r="G21" s="292"/>
      <c r="H21" s="195">
        <v>190000</v>
      </c>
      <c r="I21" s="196"/>
      <c r="J21" s="197"/>
    </row>
    <row r="22" spans="1:10">
      <c r="A22" s="164">
        <v>18</v>
      </c>
      <c r="B22" s="288" t="s">
        <v>564</v>
      </c>
      <c r="C22" s="289"/>
      <c r="D22" s="290"/>
      <c r="E22" s="195">
        <v>6863808</v>
      </c>
      <c r="F22" s="291"/>
      <c r="G22" s="292"/>
      <c r="H22" s="195">
        <v>9223680.3399999999</v>
      </c>
      <c r="I22" s="196"/>
      <c r="J22" s="197"/>
    </row>
    <row r="23" spans="1:10">
      <c r="A23" s="164">
        <v>19</v>
      </c>
      <c r="B23" s="288" t="s">
        <v>565</v>
      </c>
      <c r="C23" s="289"/>
      <c r="D23" s="290"/>
      <c r="E23" s="195"/>
      <c r="F23" s="291"/>
      <c r="G23" s="292"/>
      <c r="H23" s="195"/>
      <c r="I23" s="196"/>
      <c r="J23" s="197"/>
    </row>
    <row r="24" spans="1:10">
      <c r="A24" s="164">
        <v>20</v>
      </c>
      <c r="B24" s="288" t="s">
        <v>566</v>
      </c>
      <c r="C24" s="289"/>
      <c r="D24" s="290"/>
      <c r="E24" s="195"/>
      <c r="F24" s="291"/>
      <c r="G24" s="292"/>
      <c r="H24" s="195">
        <v>1160000</v>
      </c>
      <c r="I24" s="196"/>
      <c r="J24" s="197"/>
    </row>
    <row r="25" spans="1:10">
      <c r="A25" s="164">
        <v>21</v>
      </c>
      <c r="B25" s="288" t="s">
        <v>567</v>
      </c>
      <c r="C25" s="289"/>
      <c r="D25" s="290"/>
      <c r="E25" s="195">
        <v>40967366.07</v>
      </c>
      <c r="F25" s="291"/>
      <c r="G25" s="292"/>
      <c r="H25" s="195">
        <v>53139400.960000001</v>
      </c>
      <c r="I25" s="196"/>
      <c r="J25" s="197"/>
    </row>
    <row r="26" spans="1:10">
      <c r="A26" s="164">
        <v>22</v>
      </c>
      <c r="B26" s="288" t="s">
        <v>568</v>
      </c>
      <c r="C26" s="289"/>
      <c r="D26" s="290"/>
      <c r="E26" s="195">
        <v>12718026.210000001</v>
      </c>
      <c r="F26" s="291"/>
      <c r="G26" s="292"/>
      <c r="H26" s="195">
        <v>18173165.359999999</v>
      </c>
      <c r="I26" s="196"/>
      <c r="J26" s="197"/>
    </row>
    <row r="27" spans="1:10">
      <c r="A27" s="164">
        <v>23</v>
      </c>
      <c r="B27" s="288" t="s">
        <v>469</v>
      </c>
      <c r="C27" s="289"/>
      <c r="D27" s="289"/>
      <c r="E27" s="198">
        <f>SUM(E5:E26)</f>
        <v>132382651.61000001</v>
      </c>
      <c r="F27" s="293">
        <f t="shared" ref="F27" si="0">SUM(F5:F26)</f>
        <v>0</v>
      </c>
      <c r="G27" s="294"/>
      <c r="H27" s="198">
        <f>SUM(H5:H26)</f>
        <v>185772201.61000001</v>
      </c>
      <c r="I27" s="199">
        <f>SUM(I8:I26)</f>
        <v>0</v>
      </c>
      <c r="J27" s="197"/>
    </row>
    <row r="28" spans="1:10">
      <c r="A28" s="170"/>
      <c r="B28" s="165" t="s">
        <v>569</v>
      </c>
      <c r="C28" s="165"/>
      <c r="D28" s="165"/>
      <c r="E28" s="165"/>
      <c r="F28" s="165"/>
      <c r="G28" s="165"/>
      <c r="H28" s="165"/>
      <c r="I28" s="165"/>
      <c r="J28" s="165"/>
    </row>
    <row r="29" spans="1:10">
      <c r="A29" s="200" t="s">
        <v>238</v>
      </c>
      <c r="B29" s="295" t="s">
        <v>570</v>
      </c>
      <c r="C29" s="295"/>
      <c r="D29" s="295"/>
      <c r="E29" s="295"/>
      <c r="F29" s="296" t="s">
        <v>571</v>
      </c>
      <c r="G29" s="296"/>
      <c r="H29" s="296" t="s">
        <v>544</v>
      </c>
      <c r="I29" s="296"/>
      <c r="J29" s="296"/>
    </row>
    <row r="30" spans="1:10">
      <c r="A30" s="201">
        <v>1</v>
      </c>
      <c r="B30" s="297" t="s">
        <v>572</v>
      </c>
      <c r="C30" s="297"/>
      <c r="D30" s="297"/>
      <c r="E30" s="297"/>
      <c r="F30" s="298"/>
      <c r="G30" s="298"/>
      <c r="H30" s="298"/>
      <c r="I30" s="298"/>
      <c r="J30" s="298"/>
    </row>
    <row r="31" spans="1:10">
      <c r="A31" s="201">
        <v>2</v>
      </c>
      <c r="B31" s="247" t="s">
        <v>573</v>
      </c>
      <c r="C31" s="248"/>
      <c r="D31" s="248"/>
      <c r="E31" s="249"/>
      <c r="F31" s="298"/>
      <c r="G31" s="298"/>
      <c r="H31" s="298"/>
      <c r="I31" s="298"/>
      <c r="J31" s="298"/>
    </row>
    <row r="32" spans="1:10">
      <c r="A32" s="201">
        <v>3</v>
      </c>
      <c r="B32" s="297" t="s">
        <v>574</v>
      </c>
      <c r="C32" s="297"/>
      <c r="D32" s="297"/>
      <c r="E32" s="297"/>
      <c r="F32" s="298"/>
      <c r="G32" s="298"/>
      <c r="H32" s="298"/>
      <c r="I32" s="298"/>
      <c r="J32" s="298"/>
    </row>
    <row r="33" spans="1:10">
      <c r="A33" s="201">
        <v>4</v>
      </c>
      <c r="B33" s="297" t="s">
        <v>575</v>
      </c>
      <c r="C33" s="297"/>
      <c r="D33" s="297"/>
      <c r="E33" s="297"/>
      <c r="F33" s="298">
        <v>213400</v>
      </c>
      <c r="G33" s="298"/>
      <c r="H33" s="298"/>
      <c r="I33" s="298"/>
      <c r="J33" s="298"/>
    </row>
    <row r="34" spans="1:10">
      <c r="A34" s="201">
        <v>5</v>
      </c>
      <c r="B34" s="299" t="s">
        <v>469</v>
      </c>
      <c r="C34" s="299"/>
      <c r="D34" s="299"/>
      <c r="E34" s="299"/>
      <c r="F34" s="300">
        <f>F33</f>
        <v>213400</v>
      </c>
      <c r="G34" s="300"/>
      <c r="H34" s="300">
        <f>H31+H33</f>
        <v>0</v>
      </c>
      <c r="I34" s="300"/>
      <c r="J34" s="300"/>
    </row>
  </sheetData>
  <mergeCells count="71">
    <mergeCell ref="B34:E34"/>
    <mergeCell ref="F34:G34"/>
    <mergeCell ref="H34:J34"/>
    <mergeCell ref="B32:E32"/>
    <mergeCell ref="F32:G32"/>
    <mergeCell ref="H32:J32"/>
    <mergeCell ref="B33:E33"/>
    <mergeCell ref="F33:G33"/>
    <mergeCell ref="H33:J33"/>
    <mergeCell ref="H29:J29"/>
    <mergeCell ref="B30:E30"/>
    <mergeCell ref="F30:G30"/>
    <mergeCell ref="H30:J30"/>
    <mergeCell ref="B31:E31"/>
    <mergeCell ref="F31:G31"/>
    <mergeCell ref="H31:J31"/>
    <mergeCell ref="B26:D26"/>
    <mergeCell ref="F26:G26"/>
    <mergeCell ref="B27:D27"/>
    <mergeCell ref="F27:G27"/>
    <mergeCell ref="B29:E29"/>
    <mergeCell ref="F29:G29"/>
    <mergeCell ref="B23:D23"/>
    <mergeCell ref="F23:G23"/>
    <mergeCell ref="B24:D24"/>
    <mergeCell ref="F24:G24"/>
    <mergeCell ref="B25:D25"/>
    <mergeCell ref="F25:G25"/>
    <mergeCell ref="B20:D20"/>
    <mergeCell ref="F20:G20"/>
    <mergeCell ref="B21:D21"/>
    <mergeCell ref="F21:G21"/>
    <mergeCell ref="B22:D22"/>
    <mergeCell ref="F22:G22"/>
    <mergeCell ref="B17:D17"/>
    <mergeCell ref="F17:G17"/>
    <mergeCell ref="B18:D18"/>
    <mergeCell ref="F18:G18"/>
    <mergeCell ref="B19:D19"/>
    <mergeCell ref="F19:G19"/>
    <mergeCell ref="B14:D14"/>
    <mergeCell ref="F14:G14"/>
    <mergeCell ref="B15:D15"/>
    <mergeCell ref="F15:G15"/>
    <mergeCell ref="B16:D16"/>
    <mergeCell ref="F16:G16"/>
    <mergeCell ref="B11:D11"/>
    <mergeCell ref="F11:G11"/>
    <mergeCell ref="B12:D12"/>
    <mergeCell ref="F12:G12"/>
    <mergeCell ref="B13:D13"/>
    <mergeCell ref="F13:G13"/>
    <mergeCell ref="B8:D8"/>
    <mergeCell ref="F8:G8"/>
    <mergeCell ref="B9:D9"/>
    <mergeCell ref="F9:G9"/>
    <mergeCell ref="B10:D10"/>
    <mergeCell ref="F10:G10"/>
    <mergeCell ref="B5:D5"/>
    <mergeCell ref="F5:G5"/>
    <mergeCell ref="B6:D6"/>
    <mergeCell ref="F6:G6"/>
    <mergeCell ref="B7:D7"/>
    <mergeCell ref="F7:G7"/>
    <mergeCell ref="A1:J1"/>
    <mergeCell ref="A3:A4"/>
    <mergeCell ref="B3:D4"/>
    <mergeCell ref="E3:G3"/>
    <mergeCell ref="H3:J3"/>
    <mergeCell ref="F4:G4"/>
    <mergeCell ref="I4:J4"/>
  </mergeCells>
  <pageMargins left="0.25" right="0.25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workbookViewId="0">
      <selection activeCell="N24" sqref="N24"/>
    </sheetView>
  </sheetViews>
  <sheetFormatPr defaultRowHeight="15"/>
  <sheetData>
    <row r="1" spans="1:9">
      <c r="A1" s="1"/>
      <c r="B1" s="10"/>
      <c r="C1" s="10"/>
      <c r="D1" s="10"/>
      <c r="E1" s="10" t="s">
        <v>12</v>
      </c>
      <c r="F1" s="1"/>
      <c r="G1" s="1"/>
      <c r="H1" s="1"/>
      <c r="I1" s="1"/>
    </row>
    <row r="2" spans="1:9">
      <c r="A2" s="1"/>
      <c r="B2" s="10"/>
      <c r="C2" s="10"/>
      <c r="D2" s="10" t="s">
        <v>577</v>
      </c>
      <c r="E2" s="10"/>
      <c r="F2" s="1"/>
      <c r="G2" s="1"/>
      <c r="H2" s="1"/>
      <c r="I2" s="1"/>
    </row>
    <row r="3" spans="1:9">
      <c r="A3" s="1"/>
      <c r="B3" s="10"/>
      <c r="C3" s="10"/>
      <c r="D3" s="10"/>
      <c r="E3" s="10" t="s">
        <v>13</v>
      </c>
      <c r="F3" s="1"/>
      <c r="G3" s="1"/>
      <c r="H3" s="1"/>
      <c r="I3" s="1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>
      <c r="A5" s="1"/>
      <c r="B5" s="1"/>
      <c r="C5" s="1"/>
      <c r="D5" s="1"/>
      <c r="E5" s="1"/>
      <c r="F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1"/>
      <c r="B7" s="1"/>
      <c r="C7" s="1"/>
      <c r="D7" s="1" t="s">
        <v>578</v>
      </c>
      <c r="E7" s="1"/>
      <c r="F7" s="1"/>
      <c r="G7" s="1"/>
      <c r="H7" s="1"/>
      <c r="I7" s="1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A9" s="1"/>
      <c r="B9" s="1"/>
      <c r="C9" s="1"/>
      <c r="D9" s="1"/>
      <c r="E9" s="1"/>
      <c r="F9" s="1"/>
      <c r="G9" s="1"/>
      <c r="H9" s="1"/>
      <c r="I9" s="1"/>
    </row>
    <row r="10" spans="1:9">
      <c r="A10" s="1"/>
      <c r="B10" s="1"/>
      <c r="C10" s="1"/>
      <c r="D10" s="1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1"/>
      <c r="B13" s="11" t="s">
        <v>14</v>
      </c>
      <c r="C13" s="1"/>
      <c r="D13" s="1"/>
      <c r="E13" s="1"/>
      <c r="F13" s="1"/>
      <c r="G13" s="1"/>
      <c r="H13" s="1"/>
      <c r="I13" s="1"/>
    </row>
    <row r="14" spans="1:9">
      <c r="A14" s="1"/>
      <c r="B14" s="1" t="s">
        <v>579</v>
      </c>
      <c r="C14" s="1"/>
      <c r="D14" s="1"/>
      <c r="E14" s="1"/>
      <c r="F14" s="1"/>
      <c r="G14" s="1"/>
      <c r="H14" s="1"/>
      <c r="I14" s="1"/>
    </row>
    <row r="15" spans="1:9">
      <c r="A15" s="1"/>
      <c r="B15" s="1" t="s">
        <v>15</v>
      </c>
      <c r="C15" s="1"/>
      <c r="D15" s="1"/>
      <c r="E15" s="1"/>
      <c r="F15" s="1"/>
      <c r="G15" s="1"/>
      <c r="H15" s="1"/>
      <c r="I15" s="1"/>
    </row>
    <row r="16" spans="1:9">
      <c r="A16" s="1"/>
      <c r="B16" s="1" t="s">
        <v>16</v>
      </c>
      <c r="C16" s="1"/>
      <c r="D16" s="1"/>
      <c r="E16" s="1"/>
      <c r="F16" s="1"/>
      <c r="G16" s="1"/>
      <c r="H16" s="1"/>
      <c r="I16" s="1"/>
    </row>
    <row r="17" spans="1:9">
      <c r="A17" s="1"/>
      <c r="B17" s="1" t="s">
        <v>17</v>
      </c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  <row r="20" spans="1:9">
      <c r="A20" s="1"/>
      <c r="B20" s="1" t="s">
        <v>18</v>
      </c>
      <c r="C20" s="1"/>
      <c r="D20" s="1"/>
      <c r="E20" s="1"/>
      <c r="F20" s="1"/>
      <c r="G20" s="1"/>
      <c r="H20" s="1"/>
      <c r="I20" s="1"/>
    </row>
    <row r="21" spans="1:9">
      <c r="A21" s="1"/>
      <c r="B21" s="1" t="s">
        <v>19</v>
      </c>
      <c r="C21" s="1"/>
      <c r="D21" s="1"/>
      <c r="E21" s="1"/>
      <c r="F21" s="1"/>
      <c r="G21" s="1"/>
      <c r="H21" s="1"/>
      <c r="I21" s="1"/>
    </row>
    <row r="22" spans="1:9">
      <c r="A22" s="1"/>
      <c r="B22" s="1"/>
      <c r="C22" s="1"/>
      <c r="D22" s="1"/>
      <c r="E22" s="1"/>
      <c r="F22" s="1"/>
      <c r="G22" s="1"/>
      <c r="H22" s="1"/>
      <c r="I22" s="1"/>
    </row>
    <row r="23" spans="1:9">
      <c r="A23" s="1"/>
      <c r="B23" s="1"/>
      <c r="C23" s="1"/>
      <c r="D23" s="1"/>
      <c r="E23" s="1"/>
      <c r="F23" s="1"/>
      <c r="G23" s="1"/>
      <c r="H23" s="1"/>
      <c r="I23" s="1"/>
    </row>
    <row r="24" spans="1:9">
      <c r="A24" s="1"/>
      <c r="B24" s="1" t="s">
        <v>20</v>
      </c>
      <c r="C24" s="1"/>
      <c r="D24" s="1"/>
      <c r="E24" s="1"/>
      <c r="F24" s="1"/>
      <c r="G24" s="1"/>
      <c r="H24" s="1"/>
      <c r="I24" s="1"/>
    </row>
    <row r="25" spans="1:9">
      <c r="A25" s="1"/>
      <c r="B25" s="1"/>
      <c r="C25" s="1"/>
      <c r="D25" s="1"/>
      <c r="E25" s="1"/>
      <c r="F25" s="1"/>
      <c r="G25" s="1"/>
      <c r="H25" s="1"/>
      <c r="I25" s="1"/>
    </row>
    <row r="26" spans="1:9">
      <c r="A26" s="1"/>
      <c r="B26" s="1"/>
      <c r="C26" s="1"/>
      <c r="D26" s="1"/>
      <c r="E26" s="1"/>
      <c r="F26" s="1"/>
      <c r="G26" s="1"/>
      <c r="H26" s="1"/>
      <c r="I26" s="1"/>
    </row>
    <row r="27" spans="1:9">
      <c r="A27" s="1"/>
      <c r="B27" s="1" t="s">
        <v>21</v>
      </c>
      <c r="C27" s="1"/>
      <c r="D27" s="1"/>
      <c r="E27" s="1"/>
      <c r="F27" s="1"/>
      <c r="G27" s="1"/>
      <c r="H27" s="1"/>
      <c r="I27" s="1"/>
    </row>
    <row r="28" spans="1:9">
      <c r="A28" s="1"/>
      <c r="B28" s="1" t="s">
        <v>22</v>
      </c>
      <c r="C28" s="1"/>
      <c r="D28" s="1"/>
      <c r="E28" s="1"/>
      <c r="F28" s="1"/>
      <c r="G28" s="1"/>
      <c r="H28" s="1"/>
      <c r="I28" s="1"/>
    </row>
    <row r="29" spans="1:9">
      <c r="A29" s="1"/>
      <c r="B29" s="1"/>
      <c r="C29" s="1"/>
      <c r="D29" s="1"/>
      <c r="E29" s="1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 t="s">
        <v>23</v>
      </c>
      <c r="C31" s="1"/>
      <c r="D31" s="1"/>
      <c r="E31" s="1"/>
      <c r="F31" s="1"/>
      <c r="G31" s="1"/>
      <c r="H31" s="1"/>
      <c r="I31" s="1"/>
    </row>
    <row r="32" spans="1:9">
      <c r="A32" s="1"/>
      <c r="B32" s="1" t="s">
        <v>24</v>
      </c>
      <c r="C32" s="1"/>
      <c r="D32" s="1"/>
      <c r="E32" s="1"/>
      <c r="F32" s="1"/>
      <c r="G32" s="1"/>
      <c r="H32" s="1"/>
      <c r="I32" s="1"/>
    </row>
    <row r="33" spans="1:9">
      <c r="A33" s="1"/>
      <c r="B33" s="1"/>
      <c r="C33" s="1"/>
      <c r="D33" s="1"/>
      <c r="E33" s="1"/>
      <c r="F33" s="1"/>
      <c r="G33" s="1"/>
      <c r="H33" s="1"/>
      <c r="I33" s="1"/>
    </row>
    <row r="34" spans="1:9">
      <c r="A34" s="1"/>
      <c r="B34" s="1"/>
      <c r="C34" s="1"/>
      <c r="D34" s="1"/>
      <c r="E34" s="1"/>
      <c r="F34" s="1"/>
      <c r="G34" s="1"/>
      <c r="H34" s="1"/>
      <c r="I34" s="1"/>
    </row>
    <row r="35" spans="1:9">
      <c r="A35" s="1"/>
      <c r="B35" s="1" t="s">
        <v>25</v>
      </c>
      <c r="C35" s="1"/>
      <c r="D35" s="1"/>
      <c r="E35" s="1"/>
      <c r="F35" s="1"/>
      <c r="G35" s="1"/>
      <c r="H35" s="1"/>
      <c r="I35" s="1"/>
    </row>
    <row r="36" spans="1:9">
      <c r="A36" s="1"/>
      <c r="B36" s="1" t="s">
        <v>26</v>
      </c>
      <c r="C36" s="1"/>
      <c r="D36" s="1"/>
      <c r="E36" s="1"/>
      <c r="F36" s="1"/>
      <c r="G36" s="1"/>
      <c r="H36" s="1"/>
      <c r="I36" s="1"/>
    </row>
    <row r="37" spans="1:9">
      <c r="A37" s="1"/>
      <c r="B37" s="1"/>
      <c r="C37" s="1"/>
      <c r="D37" s="1"/>
      <c r="E37" s="1"/>
      <c r="F37" s="1"/>
      <c r="G37" s="1"/>
      <c r="H37" s="1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/>
      <c r="B39" s="1" t="s">
        <v>27</v>
      </c>
      <c r="C39" s="1"/>
      <c r="D39" s="1"/>
      <c r="E39" s="1"/>
      <c r="F39" s="1"/>
      <c r="G39" s="1"/>
      <c r="H39" s="1"/>
      <c r="I39" s="1"/>
    </row>
    <row r="40" spans="1:9">
      <c r="A40" s="1"/>
      <c r="B40" s="1" t="s">
        <v>28</v>
      </c>
      <c r="C40" s="1"/>
      <c r="D40" s="1"/>
      <c r="E40" s="1"/>
      <c r="F40" s="1"/>
      <c r="G40" s="1"/>
      <c r="H40" s="1"/>
      <c r="I40" s="1"/>
    </row>
    <row r="41" spans="1:9">
      <c r="A41" s="1"/>
      <c r="B41" s="1"/>
      <c r="C41" s="1"/>
      <c r="D41" s="1"/>
      <c r="E41" s="1"/>
      <c r="F41" s="1"/>
      <c r="G41" s="1"/>
      <c r="H41" s="1"/>
      <c r="I41" s="1"/>
    </row>
    <row r="42" spans="1:9">
      <c r="A42" s="1"/>
      <c r="B42" s="1"/>
      <c r="C42" s="1"/>
      <c r="D42" s="1"/>
      <c r="E42" s="1"/>
      <c r="F42" s="1"/>
      <c r="G42" s="1"/>
      <c r="H42" s="1"/>
      <c r="I42" s="1"/>
    </row>
    <row r="43" spans="1:9">
      <c r="A43" s="1"/>
      <c r="B43" s="1"/>
      <c r="C43" s="1"/>
      <c r="D43" s="1"/>
      <c r="E43" s="1"/>
      <c r="F43" s="1"/>
      <c r="G43" s="1"/>
      <c r="H43" s="1"/>
      <c r="I43" s="1"/>
    </row>
    <row r="44" spans="1:9">
      <c r="A44" s="1"/>
      <c r="B44" s="1"/>
      <c r="C44" s="1"/>
      <c r="D44" s="1"/>
      <c r="E44" s="1"/>
      <c r="F44" s="1"/>
      <c r="G44" s="1"/>
      <c r="H44" s="1"/>
      <c r="I44" s="1"/>
    </row>
    <row r="45" spans="1:9">
      <c r="A45" s="1"/>
      <c r="B45" s="1"/>
      <c r="C45" s="1"/>
      <c r="D45" s="1"/>
      <c r="E45" s="1"/>
      <c r="F45" s="1"/>
      <c r="G45" s="1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 t="s">
        <v>29</v>
      </c>
      <c r="D49" s="1"/>
      <c r="E49" s="1" t="s">
        <v>30</v>
      </c>
      <c r="F49" s="1"/>
      <c r="G49" s="1" t="s">
        <v>31</v>
      </c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 t="s">
        <v>32</v>
      </c>
      <c r="D51" s="1"/>
      <c r="E51" s="1" t="s">
        <v>30</v>
      </c>
      <c r="F51" s="1"/>
      <c r="G51" s="1" t="s">
        <v>33</v>
      </c>
      <c r="H51" s="1"/>
      <c r="I5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opLeftCell="A40" workbookViewId="0">
      <selection activeCell="E68" sqref="E68"/>
    </sheetView>
  </sheetViews>
  <sheetFormatPr defaultRowHeight="15"/>
  <cols>
    <col min="2" max="2" width="33" customWidth="1"/>
    <col min="3" max="3" width="19.85546875" customWidth="1"/>
    <col min="4" max="4" width="20.140625" customWidth="1"/>
  </cols>
  <sheetData>
    <row r="1" spans="1:4" ht="15.75">
      <c r="A1" s="1"/>
      <c r="B1" s="10" t="s">
        <v>34</v>
      </c>
      <c r="C1" s="12"/>
      <c r="D1" s="1"/>
    </row>
    <row r="2" spans="1:4">
      <c r="A2" s="1"/>
      <c r="B2" s="13"/>
      <c r="C2" s="1"/>
      <c r="D2" s="1"/>
    </row>
    <row r="3" spans="1:4" ht="15.75">
      <c r="A3" s="1"/>
      <c r="B3" s="14" t="s">
        <v>35</v>
      </c>
      <c r="C3" s="1"/>
      <c r="D3" s="1"/>
    </row>
    <row r="4" spans="1:4">
      <c r="A4" s="1"/>
      <c r="B4" s="15" t="s">
        <v>36</v>
      </c>
      <c r="C4" s="1"/>
      <c r="D4" s="1"/>
    </row>
    <row r="5" spans="1:4">
      <c r="A5" s="1"/>
      <c r="B5" s="15"/>
      <c r="C5" s="1" t="s">
        <v>37</v>
      </c>
      <c r="D5" s="1"/>
    </row>
    <row r="6" spans="1:4">
      <c r="A6" s="1"/>
      <c r="B6" s="15"/>
      <c r="C6" s="1"/>
      <c r="D6" s="1"/>
    </row>
    <row r="7" spans="1:4">
      <c r="A7" s="1"/>
      <c r="B7" s="1"/>
      <c r="C7" s="1"/>
      <c r="D7" s="1" t="s">
        <v>38</v>
      </c>
    </row>
    <row r="8" spans="1:4">
      <c r="A8" s="16" t="s">
        <v>39</v>
      </c>
      <c r="B8" s="206" t="s">
        <v>40</v>
      </c>
      <c r="C8" s="208"/>
      <c r="D8" s="209"/>
    </row>
    <row r="9" spans="1:4">
      <c r="A9" s="17" t="s">
        <v>41</v>
      </c>
      <c r="B9" s="207"/>
      <c r="C9" s="18" t="s">
        <v>42</v>
      </c>
      <c r="D9" s="19" t="s">
        <v>43</v>
      </c>
    </row>
    <row r="10" spans="1:4">
      <c r="A10" s="19">
        <v>1</v>
      </c>
      <c r="B10" s="19" t="s">
        <v>44</v>
      </c>
      <c r="C10" s="20"/>
      <c r="D10" s="20"/>
    </row>
    <row r="11" spans="1:4">
      <c r="A11" s="19" t="s">
        <v>45</v>
      </c>
      <c r="B11" s="19" t="s">
        <v>46</v>
      </c>
      <c r="C11" s="20"/>
      <c r="D11" s="21"/>
    </row>
    <row r="12" spans="1:4">
      <c r="A12" s="22" t="s">
        <v>47</v>
      </c>
      <c r="B12" s="23" t="s">
        <v>48</v>
      </c>
      <c r="C12" s="24">
        <v>3659791.77</v>
      </c>
      <c r="D12" s="24">
        <v>38168040.649999999</v>
      </c>
    </row>
    <row r="13" spans="1:4">
      <c r="A13" s="22" t="s">
        <v>49</v>
      </c>
      <c r="B13" s="23" t="s">
        <v>50</v>
      </c>
      <c r="C13" s="23"/>
      <c r="D13" s="23"/>
    </row>
    <row r="14" spans="1:4">
      <c r="A14" s="22" t="s">
        <v>51</v>
      </c>
      <c r="B14" s="23" t="s">
        <v>52</v>
      </c>
      <c r="C14" s="24">
        <v>303890</v>
      </c>
      <c r="D14" s="24"/>
    </row>
    <row r="15" spans="1:4">
      <c r="A15" s="22" t="s">
        <v>53</v>
      </c>
      <c r="B15" s="23" t="s">
        <v>54</v>
      </c>
      <c r="C15" s="24">
        <v>3509.42</v>
      </c>
      <c r="D15" s="24"/>
    </row>
    <row r="16" spans="1:4">
      <c r="A16" s="22" t="s">
        <v>55</v>
      </c>
      <c r="B16" s="23" t="s">
        <v>56</v>
      </c>
      <c r="C16" s="24"/>
      <c r="D16" s="24"/>
    </row>
    <row r="17" spans="1:4">
      <c r="A17" s="22" t="s">
        <v>57</v>
      </c>
      <c r="B17" s="23" t="s">
        <v>58</v>
      </c>
      <c r="C17" s="24"/>
      <c r="D17" s="24"/>
    </row>
    <row r="18" spans="1:4">
      <c r="A18" s="22" t="s">
        <v>59</v>
      </c>
      <c r="B18" s="23" t="s">
        <v>60</v>
      </c>
      <c r="C18" s="24"/>
      <c r="D18" s="24"/>
    </row>
    <row r="19" spans="1:4">
      <c r="A19" s="22" t="s">
        <v>61</v>
      </c>
      <c r="B19" s="23" t="s">
        <v>62</v>
      </c>
      <c r="C19" s="24">
        <v>38811920</v>
      </c>
      <c r="D19" s="24">
        <v>38811920</v>
      </c>
    </row>
    <row r="20" spans="1:4" ht="36.75" customHeight="1">
      <c r="A20" s="25" t="s">
        <v>63</v>
      </c>
      <c r="B20" s="26" t="s">
        <v>64</v>
      </c>
      <c r="C20" s="23"/>
      <c r="D20" s="23"/>
    </row>
    <row r="21" spans="1:4">
      <c r="A21" s="25" t="s">
        <v>65</v>
      </c>
      <c r="B21" s="25"/>
      <c r="C21" s="23"/>
      <c r="D21" s="23"/>
    </row>
    <row r="22" spans="1:4">
      <c r="A22" s="19" t="s">
        <v>66</v>
      </c>
      <c r="B22" s="19" t="s">
        <v>67</v>
      </c>
      <c r="C22" s="24">
        <f>C12+C13+C14+C15+C16+C17+C18+C19</f>
        <v>42779111.189999998</v>
      </c>
      <c r="D22" s="24">
        <f>SUM(D11:D21)</f>
        <v>76979960.650000006</v>
      </c>
    </row>
    <row r="23" spans="1:4">
      <c r="A23" s="19" t="s">
        <v>68</v>
      </c>
      <c r="B23" s="19" t="s">
        <v>69</v>
      </c>
      <c r="C23" s="23"/>
      <c r="D23" s="23"/>
    </row>
    <row r="24" spans="1:4">
      <c r="A24" s="22" t="s">
        <v>70</v>
      </c>
      <c r="B24" s="23" t="s">
        <v>71</v>
      </c>
      <c r="C24" s="24">
        <v>314626441.69</v>
      </c>
      <c r="D24" s="24">
        <v>300203151</v>
      </c>
    </row>
    <row r="25" spans="1:4">
      <c r="A25" s="22" t="s">
        <v>72</v>
      </c>
      <c r="B25" s="23" t="s">
        <v>73</v>
      </c>
      <c r="C25" s="23"/>
      <c r="D25" s="23"/>
    </row>
    <row r="26" spans="1:4">
      <c r="A26" s="22" t="s">
        <v>74</v>
      </c>
      <c r="B26" s="23" t="s">
        <v>75</v>
      </c>
      <c r="C26" s="23"/>
      <c r="D26" s="23"/>
    </row>
    <row r="27" spans="1:4">
      <c r="A27" s="22" t="s">
        <v>76</v>
      </c>
      <c r="B27" s="27" t="s">
        <v>77</v>
      </c>
      <c r="C27" s="23"/>
      <c r="D27" s="23"/>
    </row>
    <row r="28" spans="1:4">
      <c r="A28" s="22" t="s">
        <v>78</v>
      </c>
      <c r="B28" s="23" t="s">
        <v>79</v>
      </c>
      <c r="C28" s="23"/>
      <c r="D28" s="23"/>
    </row>
    <row r="29" spans="1:4">
      <c r="A29" s="22" t="s">
        <v>80</v>
      </c>
      <c r="B29" s="23" t="s">
        <v>81</v>
      </c>
      <c r="C29" s="23"/>
      <c r="D29" s="23"/>
    </row>
    <row r="30" spans="1:4" ht="34.5" customHeight="1">
      <c r="A30" s="25" t="s">
        <v>82</v>
      </c>
      <c r="B30" s="28" t="s">
        <v>83</v>
      </c>
      <c r="C30" s="23"/>
      <c r="D30" s="23"/>
    </row>
    <row r="31" spans="1:4">
      <c r="A31" s="22" t="s">
        <v>84</v>
      </c>
      <c r="B31" s="23" t="s">
        <v>85</v>
      </c>
      <c r="C31" s="23"/>
      <c r="D31" s="23"/>
    </row>
    <row r="32" spans="1:4">
      <c r="A32" s="22" t="s">
        <v>86</v>
      </c>
      <c r="B32" s="23"/>
      <c r="C32" s="23"/>
      <c r="D32" s="23"/>
    </row>
    <row r="33" spans="1:4">
      <c r="A33" s="19" t="s">
        <v>87</v>
      </c>
      <c r="B33" s="19" t="s">
        <v>88</v>
      </c>
      <c r="C33" s="24">
        <f>C24</f>
        <v>314626441.69</v>
      </c>
      <c r="D33" s="24">
        <f>SUM(D24:D32)</f>
        <v>300203151</v>
      </c>
    </row>
    <row r="34" spans="1:4">
      <c r="A34" s="16" t="s">
        <v>89</v>
      </c>
      <c r="B34" s="16" t="s">
        <v>90</v>
      </c>
      <c r="C34" s="24">
        <f>C24+C22</f>
        <v>357405552.88</v>
      </c>
      <c r="D34" s="24">
        <f>D22+D33</f>
        <v>377183111.64999998</v>
      </c>
    </row>
    <row r="35" spans="1:4">
      <c r="A35" s="19">
        <v>2</v>
      </c>
      <c r="B35" s="19" t="s">
        <v>91</v>
      </c>
      <c r="C35" s="23"/>
      <c r="D35" s="23"/>
    </row>
    <row r="36" spans="1:4">
      <c r="A36" s="19">
        <v>2.1</v>
      </c>
      <c r="B36" s="19" t="s">
        <v>92</v>
      </c>
      <c r="C36" s="23"/>
      <c r="D36" s="23"/>
    </row>
    <row r="37" spans="1:4">
      <c r="A37" s="22" t="s">
        <v>93</v>
      </c>
      <c r="B37" s="23" t="s">
        <v>94</v>
      </c>
      <c r="C37" s="24">
        <v>127626156.98999999</v>
      </c>
      <c r="D37" s="24">
        <f>163309978.6+150000000</f>
        <v>313309978.60000002</v>
      </c>
    </row>
    <row r="38" spans="1:4">
      <c r="A38" s="22" t="s">
        <v>95</v>
      </c>
      <c r="B38" s="23" t="s">
        <v>96</v>
      </c>
      <c r="C38" s="24">
        <v>1976719.5</v>
      </c>
      <c r="D38" s="24"/>
    </row>
    <row r="39" spans="1:4">
      <c r="A39" s="22" t="s">
        <v>97</v>
      </c>
      <c r="B39" s="23" t="s">
        <v>98</v>
      </c>
      <c r="C39" s="24">
        <v>1627459.13</v>
      </c>
      <c r="D39" s="24">
        <v>1502187.58</v>
      </c>
    </row>
    <row r="40" spans="1:4">
      <c r="A40" s="22" t="s">
        <v>99</v>
      </c>
      <c r="B40" s="23" t="s">
        <v>100</v>
      </c>
      <c r="C40" s="23"/>
      <c r="D40" s="23"/>
    </row>
    <row r="41" spans="1:4">
      <c r="A41" s="22" t="s">
        <v>101</v>
      </c>
      <c r="B41" s="23" t="s">
        <v>102</v>
      </c>
      <c r="C41" s="23"/>
      <c r="D41" s="23"/>
    </row>
    <row r="42" spans="1:4">
      <c r="A42" s="22" t="s">
        <v>103</v>
      </c>
      <c r="B42" s="23" t="s">
        <v>104</v>
      </c>
      <c r="C42" s="23"/>
      <c r="D42" s="23"/>
    </row>
    <row r="43" spans="1:4">
      <c r="A43" s="22" t="s">
        <v>105</v>
      </c>
      <c r="B43" s="23" t="s">
        <v>106</v>
      </c>
      <c r="C43" s="23"/>
      <c r="D43" s="23"/>
    </row>
    <row r="44" spans="1:4">
      <c r="A44" s="22" t="s">
        <v>107</v>
      </c>
      <c r="B44" s="23" t="s">
        <v>108</v>
      </c>
      <c r="C44" s="23"/>
      <c r="D44" s="23"/>
    </row>
    <row r="45" spans="1:4">
      <c r="A45" s="22" t="s">
        <v>109</v>
      </c>
      <c r="B45" s="23" t="s">
        <v>110</v>
      </c>
      <c r="C45" s="23"/>
      <c r="D45" s="23"/>
    </row>
    <row r="46" spans="1:4">
      <c r="A46" s="22" t="s">
        <v>111</v>
      </c>
      <c r="B46" s="23" t="s">
        <v>112</v>
      </c>
      <c r="C46" s="24"/>
      <c r="D46" s="24"/>
    </row>
    <row r="47" spans="1:4" ht="39.75" customHeight="1">
      <c r="A47" s="25" t="s">
        <v>113</v>
      </c>
      <c r="B47" s="26" t="s">
        <v>114</v>
      </c>
      <c r="C47" s="23"/>
      <c r="D47" s="23"/>
    </row>
    <row r="48" spans="1:4">
      <c r="A48" s="22" t="s">
        <v>115</v>
      </c>
      <c r="B48" s="23"/>
      <c r="C48" s="23"/>
      <c r="D48" s="23"/>
    </row>
    <row r="49" spans="1:4">
      <c r="A49" s="19" t="s">
        <v>116</v>
      </c>
      <c r="B49" s="19" t="s">
        <v>117</v>
      </c>
      <c r="C49" s="24">
        <f>SUM(C37:C48)</f>
        <v>131230335.61999999</v>
      </c>
      <c r="D49" s="24">
        <f>SUM(D37:D48)</f>
        <v>314812166.18000001</v>
      </c>
    </row>
  </sheetData>
  <mergeCells count="2">
    <mergeCell ref="B8:B9"/>
    <mergeCell ref="C8:D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opLeftCell="A19" workbookViewId="0">
      <selection activeCell="G25" sqref="G25"/>
    </sheetView>
  </sheetViews>
  <sheetFormatPr defaultRowHeight="15"/>
  <cols>
    <col min="2" max="2" width="33" customWidth="1"/>
    <col min="3" max="3" width="22.28515625" customWidth="1"/>
    <col min="4" max="4" width="24.85546875" customWidth="1"/>
  </cols>
  <sheetData>
    <row r="1" spans="1:4">
      <c r="A1" s="1"/>
      <c r="B1" s="10" t="s">
        <v>118</v>
      </c>
      <c r="C1" s="1"/>
      <c r="D1" s="1"/>
    </row>
    <row r="2" spans="1:4">
      <c r="A2" s="1"/>
      <c r="B2" s="1"/>
      <c r="C2" s="1"/>
      <c r="D2" s="1"/>
    </row>
    <row r="3" spans="1:4">
      <c r="A3" s="1"/>
      <c r="B3" s="1"/>
      <c r="C3" s="1"/>
      <c r="D3" s="1"/>
    </row>
    <row r="4" spans="1:4">
      <c r="A4" s="16" t="s">
        <v>119</v>
      </c>
      <c r="B4" s="206" t="s">
        <v>40</v>
      </c>
      <c r="C4" s="208" t="s">
        <v>120</v>
      </c>
      <c r="D4" s="209"/>
    </row>
    <row r="5" spans="1:4">
      <c r="A5" s="17" t="s">
        <v>121</v>
      </c>
      <c r="B5" s="207"/>
      <c r="C5" s="18" t="s">
        <v>122</v>
      </c>
      <c r="D5" s="19" t="s">
        <v>123</v>
      </c>
    </row>
    <row r="6" spans="1:4">
      <c r="A6" s="19" t="s">
        <v>124</v>
      </c>
      <c r="B6" s="19" t="s">
        <v>125</v>
      </c>
      <c r="C6" s="29"/>
      <c r="D6" s="29"/>
    </row>
    <row r="7" spans="1:4">
      <c r="A7" s="22" t="s">
        <v>126</v>
      </c>
      <c r="B7" s="23" t="s">
        <v>127</v>
      </c>
      <c r="C7" s="29">
        <v>200000000</v>
      </c>
      <c r="D7" s="30"/>
    </row>
    <row r="8" spans="1:4">
      <c r="A8" s="22" t="s">
        <v>128</v>
      </c>
      <c r="B8" s="23" t="s">
        <v>129</v>
      </c>
      <c r="C8" s="29"/>
      <c r="D8" s="29"/>
    </row>
    <row r="9" spans="1:4">
      <c r="A9" s="22" t="s">
        <v>130</v>
      </c>
      <c r="B9" s="23" t="s">
        <v>131</v>
      </c>
      <c r="C9" s="29"/>
      <c r="D9" s="29"/>
    </row>
    <row r="10" spans="1:4">
      <c r="A10" s="22" t="s">
        <v>132</v>
      </c>
      <c r="B10" s="23" t="s">
        <v>133</v>
      </c>
      <c r="C10" s="29"/>
      <c r="D10" s="29"/>
    </row>
    <row r="11" spans="1:4">
      <c r="A11" s="22" t="s">
        <v>134</v>
      </c>
      <c r="B11" s="31"/>
      <c r="C11" s="29"/>
      <c r="D11" s="29"/>
    </row>
    <row r="12" spans="1:4" ht="15.75" thickBot="1">
      <c r="A12" s="19" t="s">
        <v>135</v>
      </c>
      <c r="B12" s="19" t="s">
        <v>136</v>
      </c>
      <c r="C12" s="32">
        <f>C7</f>
        <v>200000000</v>
      </c>
      <c r="D12" s="33">
        <f>SUM(D7:D11)</f>
        <v>0</v>
      </c>
    </row>
    <row r="13" spans="1:4">
      <c r="A13" s="19" t="s">
        <v>137</v>
      </c>
      <c r="B13" s="19" t="s">
        <v>138</v>
      </c>
      <c r="C13" s="34">
        <f>'st-1'!C49+'st-1a'!C12</f>
        <v>331230335.62</v>
      </c>
      <c r="D13" s="20">
        <f>'st-1'!D49</f>
        <v>314812166.18000001</v>
      </c>
    </row>
    <row r="14" spans="1:4">
      <c r="A14" s="19" t="s">
        <v>139</v>
      </c>
      <c r="B14" s="19" t="s">
        <v>140</v>
      </c>
      <c r="C14" s="35"/>
      <c r="D14" s="23"/>
    </row>
    <row r="15" spans="1:4">
      <c r="A15" s="22" t="s">
        <v>141</v>
      </c>
      <c r="B15" s="23" t="s">
        <v>142</v>
      </c>
      <c r="C15" s="29"/>
      <c r="D15" s="23"/>
    </row>
    <row r="16" spans="1:4">
      <c r="A16" s="22" t="s">
        <v>143</v>
      </c>
      <c r="B16" s="23" t="s">
        <v>144</v>
      </c>
      <c r="C16" s="29">
        <v>94169000</v>
      </c>
      <c r="D16" s="24">
        <v>94169000</v>
      </c>
    </row>
    <row r="17" spans="1:4">
      <c r="A17" s="22" t="s">
        <v>145</v>
      </c>
      <c r="B17" s="23" t="s">
        <v>146</v>
      </c>
      <c r="C17" s="29"/>
      <c r="D17" s="24"/>
    </row>
    <row r="18" spans="1:4">
      <c r="A18" s="22" t="s">
        <v>147</v>
      </c>
      <c r="B18" s="23" t="s">
        <v>148</v>
      </c>
      <c r="C18" s="29"/>
      <c r="D18" s="24"/>
    </row>
    <row r="19" spans="1:4">
      <c r="A19" s="22" t="s">
        <v>149</v>
      </c>
      <c r="B19" s="23" t="s">
        <v>150</v>
      </c>
      <c r="C19" s="29"/>
      <c r="D19" s="24"/>
    </row>
    <row r="20" spans="1:4">
      <c r="A20" s="22" t="s">
        <v>151</v>
      </c>
      <c r="B20" s="23" t="s">
        <v>152</v>
      </c>
      <c r="C20" s="29">
        <v>22567204.07</v>
      </c>
      <c r="D20" s="36">
        <v>22567204.07</v>
      </c>
    </row>
    <row r="21" spans="1:4">
      <c r="A21" s="22" t="s">
        <v>153</v>
      </c>
      <c r="B21" s="23" t="s">
        <v>154</v>
      </c>
      <c r="C21" s="37"/>
      <c r="D21" s="24"/>
    </row>
    <row r="22" spans="1:4">
      <c r="A22" s="22" t="s">
        <v>155</v>
      </c>
      <c r="B22" s="23" t="s">
        <v>156</v>
      </c>
      <c r="C22" s="37"/>
      <c r="D22" s="24"/>
    </row>
    <row r="23" spans="1:4">
      <c r="A23" s="22" t="s">
        <v>157</v>
      </c>
      <c r="B23" s="23" t="s">
        <v>158</v>
      </c>
      <c r="C23" s="38">
        <v>-90560986.810000002</v>
      </c>
      <c r="D23" s="24">
        <v>-54365258.600000001</v>
      </c>
    </row>
    <row r="24" spans="1:4">
      <c r="A24" s="22" t="s">
        <v>159</v>
      </c>
      <c r="B24" s="23"/>
      <c r="C24" s="39"/>
      <c r="D24" s="24"/>
    </row>
    <row r="25" spans="1:4" ht="15.75" thickBot="1">
      <c r="A25" s="19" t="s">
        <v>160</v>
      </c>
      <c r="B25" s="19" t="s">
        <v>161</v>
      </c>
      <c r="C25" s="40">
        <f>C16+C20+C23</f>
        <v>26175217.25999999</v>
      </c>
      <c r="D25" s="41">
        <f>D16+D20+D23</f>
        <v>62370945.469999991</v>
      </c>
    </row>
    <row r="26" spans="1:4" ht="15.75" thickBot="1">
      <c r="A26" s="19" t="s">
        <v>162</v>
      </c>
      <c r="B26" s="19" t="s">
        <v>163</v>
      </c>
      <c r="C26" s="40">
        <f>C13+C25</f>
        <v>357405552.88</v>
      </c>
      <c r="D26" s="24">
        <f>D13+D25</f>
        <v>377183111.64999998</v>
      </c>
    </row>
    <row r="27" spans="1:4">
      <c r="A27" s="1"/>
      <c r="B27" s="1"/>
      <c r="C27" s="42"/>
      <c r="D27" s="42"/>
    </row>
    <row r="28" spans="1:4">
      <c r="A28" s="1"/>
      <c r="B28" s="1"/>
      <c r="C28" s="43"/>
      <c r="D28" s="44"/>
    </row>
    <row r="29" spans="1:4">
      <c r="A29" s="1"/>
      <c r="B29" s="1"/>
      <c r="C29" s="43"/>
      <c r="D29" s="45"/>
    </row>
    <row r="30" spans="1:4">
      <c r="A30" s="1"/>
      <c r="B30" s="1"/>
      <c r="C30" s="43"/>
      <c r="D30" s="43"/>
    </row>
    <row r="31" spans="1:4">
      <c r="A31" s="1"/>
      <c r="B31" s="1" t="s">
        <v>164</v>
      </c>
      <c r="C31" s="1" t="s">
        <v>165</v>
      </c>
      <c r="D31" s="1"/>
    </row>
    <row r="32" spans="1:4">
      <c r="A32" s="1"/>
      <c r="B32" s="1"/>
      <c r="C32" s="1"/>
      <c r="D32" s="46"/>
    </row>
    <row r="33" spans="1:4">
      <c r="A33" s="1"/>
      <c r="B33" s="1" t="s">
        <v>166</v>
      </c>
      <c r="C33" s="1"/>
      <c r="D33" s="46"/>
    </row>
  </sheetData>
  <mergeCells count="2">
    <mergeCell ref="B4:B5"/>
    <mergeCell ref="C4:D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opLeftCell="A25" workbookViewId="0">
      <selection activeCell="D39" sqref="D39"/>
    </sheetView>
  </sheetViews>
  <sheetFormatPr defaultRowHeight="15"/>
  <cols>
    <col min="2" max="2" width="45" customWidth="1"/>
    <col min="3" max="3" width="19.140625" customWidth="1"/>
    <col min="4" max="4" width="20" customWidth="1"/>
  </cols>
  <sheetData>
    <row r="1" spans="1:4" ht="15.75">
      <c r="A1" s="43"/>
      <c r="B1" s="47" t="s">
        <v>167</v>
      </c>
      <c r="C1" s="47"/>
      <c r="D1" s="48"/>
    </row>
    <row r="2" spans="1:4">
      <c r="A2" s="43"/>
      <c r="B2" s="43"/>
      <c r="C2" s="43"/>
      <c r="D2" s="48"/>
    </row>
    <row r="3" spans="1:4">
      <c r="A3" s="43"/>
      <c r="B3" s="49" t="s">
        <v>35</v>
      </c>
      <c r="C3" s="49"/>
      <c r="D3" s="43"/>
    </row>
    <row r="4" spans="1:4">
      <c r="A4" s="43"/>
      <c r="B4" s="43" t="s">
        <v>168</v>
      </c>
      <c r="C4" s="43"/>
      <c r="D4" s="43"/>
    </row>
    <row r="5" spans="1:4">
      <c r="A5" s="43"/>
      <c r="B5" s="1" t="s">
        <v>169</v>
      </c>
      <c r="C5" s="1"/>
      <c r="D5" s="43"/>
    </row>
    <row r="6" spans="1:4">
      <c r="A6" s="43"/>
      <c r="B6" s="43"/>
      <c r="C6" s="43"/>
      <c r="D6" s="43" t="s">
        <v>170</v>
      </c>
    </row>
    <row r="7" spans="1:4">
      <c r="A7" s="50" t="s">
        <v>119</v>
      </c>
      <c r="B7" s="210" t="s">
        <v>171</v>
      </c>
      <c r="C7" s="51" t="s">
        <v>172</v>
      </c>
      <c r="D7" s="52" t="s">
        <v>123</v>
      </c>
    </row>
    <row r="8" spans="1:4">
      <c r="A8" s="53" t="s">
        <v>121</v>
      </c>
      <c r="B8" s="211"/>
      <c r="C8" s="54" t="s">
        <v>173</v>
      </c>
      <c r="D8" s="55" t="s">
        <v>173</v>
      </c>
    </row>
    <row r="9" spans="1:4">
      <c r="A9" s="56">
        <v>1</v>
      </c>
      <c r="B9" s="57" t="s">
        <v>174</v>
      </c>
      <c r="C9" s="58">
        <v>142940418.96000001</v>
      </c>
      <c r="D9" s="58">
        <v>242472254</v>
      </c>
    </row>
    <row r="10" spans="1:4">
      <c r="A10" s="56">
        <v>2</v>
      </c>
      <c r="B10" s="59" t="s">
        <v>175</v>
      </c>
      <c r="C10" s="59"/>
      <c r="D10" s="59"/>
    </row>
    <row r="11" spans="1:4">
      <c r="A11" s="56">
        <v>3</v>
      </c>
      <c r="B11" s="57" t="s">
        <v>176</v>
      </c>
      <c r="C11" s="59"/>
      <c r="D11" s="59"/>
    </row>
    <row r="12" spans="1:4">
      <c r="A12" s="56">
        <v>4</v>
      </c>
      <c r="B12" s="59" t="s">
        <v>177</v>
      </c>
      <c r="C12" s="59"/>
      <c r="D12" s="59"/>
    </row>
    <row r="13" spans="1:4">
      <c r="A13" s="56">
        <v>5</v>
      </c>
      <c r="B13" s="59" t="s">
        <v>178</v>
      </c>
      <c r="C13" s="58">
        <v>411911.21</v>
      </c>
      <c r="D13" s="58">
        <v>538066</v>
      </c>
    </row>
    <row r="14" spans="1:4">
      <c r="A14" s="56">
        <v>6</v>
      </c>
      <c r="B14" s="59" t="s">
        <v>179</v>
      </c>
      <c r="C14" s="58">
        <v>1500000</v>
      </c>
      <c r="D14" s="58">
        <v>1200000</v>
      </c>
    </row>
    <row r="15" spans="1:4">
      <c r="A15" s="56">
        <v>7</v>
      </c>
      <c r="B15" s="59" t="s">
        <v>180</v>
      </c>
      <c r="C15" s="59"/>
      <c r="D15" s="59"/>
    </row>
    <row r="16" spans="1:4">
      <c r="A16" s="56">
        <v>8</v>
      </c>
      <c r="B16" s="59" t="s">
        <v>181</v>
      </c>
      <c r="C16" s="58"/>
      <c r="D16" s="58"/>
    </row>
    <row r="17" spans="1:4">
      <c r="A17" s="56">
        <v>9</v>
      </c>
      <c r="B17" s="59" t="s">
        <v>182</v>
      </c>
      <c r="C17" s="58">
        <v>132382651.61</v>
      </c>
      <c r="D17" s="58"/>
    </row>
    <row r="18" spans="1:4">
      <c r="A18" s="56">
        <v>10</v>
      </c>
      <c r="B18" s="59" t="s">
        <v>183</v>
      </c>
      <c r="C18" s="59"/>
      <c r="D18" s="58">
        <v>185772201.61000001</v>
      </c>
    </row>
    <row r="19" spans="1:4">
      <c r="A19" s="56">
        <v>11</v>
      </c>
      <c r="B19" s="59" t="s">
        <v>184</v>
      </c>
      <c r="C19" s="58">
        <v>44335254.789999999</v>
      </c>
      <c r="D19" s="58">
        <v>18220642.600000001</v>
      </c>
    </row>
    <row r="20" spans="1:4">
      <c r="A20" s="56">
        <v>12</v>
      </c>
      <c r="B20" s="59" t="s">
        <v>185</v>
      </c>
      <c r="C20" s="59"/>
      <c r="D20" s="59"/>
    </row>
    <row r="21" spans="1:4">
      <c r="A21" s="56">
        <v>13</v>
      </c>
      <c r="B21" s="59" t="s">
        <v>186</v>
      </c>
      <c r="C21" s="59"/>
      <c r="D21" s="59"/>
    </row>
    <row r="22" spans="1:4">
      <c r="A22" s="56">
        <v>14</v>
      </c>
      <c r="B22" s="59" t="s">
        <v>187</v>
      </c>
      <c r="C22" s="59"/>
      <c r="D22" s="59"/>
    </row>
    <row r="23" spans="1:4">
      <c r="A23" s="56">
        <v>15</v>
      </c>
      <c r="B23" s="59" t="s">
        <v>188</v>
      </c>
      <c r="C23" s="59"/>
      <c r="D23" s="59"/>
    </row>
    <row r="24" spans="1:4">
      <c r="A24" s="56">
        <v>16</v>
      </c>
      <c r="B24" s="59" t="s">
        <v>189</v>
      </c>
      <c r="C24" s="59"/>
      <c r="D24" s="59"/>
    </row>
    <row r="25" spans="1:4">
      <c r="A25" s="56">
        <v>17</v>
      </c>
      <c r="B25" s="59" t="s">
        <v>190</v>
      </c>
      <c r="C25" s="59"/>
      <c r="D25" s="59"/>
    </row>
    <row r="26" spans="1:4">
      <c r="A26" s="56">
        <v>18</v>
      </c>
      <c r="B26" s="57" t="s">
        <v>191</v>
      </c>
      <c r="C26" s="30">
        <f>C9+C13+C14-C17-C19</f>
        <v>-31865576.229999982</v>
      </c>
      <c r="D26" s="30">
        <f>D9+D13+D14-D18-D19</f>
        <v>40217475.789999984</v>
      </c>
    </row>
    <row r="27" spans="1:4">
      <c r="A27" s="56">
        <v>19</v>
      </c>
      <c r="B27" s="59" t="s">
        <v>192</v>
      </c>
      <c r="C27" s="59"/>
      <c r="D27" s="30">
        <f>D26*10%</f>
        <v>4021747.5789999985</v>
      </c>
    </row>
    <row r="28" spans="1:4">
      <c r="A28" s="56">
        <v>20</v>
      </c>
      <c r="B28" s="57" t="s">
        <v>193</v>
      </c>
      <c r="C28" s="30">
        <f>C26</f>
        <v>-31865576.229999982</v>
      </c>
      <c r="D28" s="30">
        <f>D26-D27</f>
        <v>36195728.210999988</v>
      </c>
    </row>
    <row r="29" spans="1:4">
      <c r="A29" s="56">
        <v>21</v>
      </c>
      <c r="B29" s="57" t="s">
        <v>194</v>
      </c>
      <c r="C29" s="59"/>
      <c r="D29" s="59"/>
    </row>
    <row r="30" spans="1:4">
      <c r="A30" s="52">
        <v>22</v>
      </c>
      <c r="B30" s="57" t="s">
        <v>195</v>
      </c>
      <c r="C30" s="60"/>
      <c r="D30" s="60"/>
    </row>
    <row r="31" spans="1:4">
      <c r="A31" s="56">
        <v>23</v>
      </c>
      <c r="B31" s="61" t="s">
        <v>196</v>
      </c>
      <c r="C31" s="62"/>
      <c r="D31" s="62"/>
    </row>
    <row r="32" spans="1:4">
      <c r="A32" s="55"/>
      <c r="B32" s="63" t="s">
        <v>197</v>
      </c>
      <c r="C32" s="62"/>
      <c r="D32" s="62"/>
    </row>
    <row r="33" spans="1:4">
      <c r="A33" s="55"/>
      <c r="B33" s="59" t="s">
        <v>198</v>
      </c>
      <c r="C33" s="59"/>
      <c r="D33" s="59"/>
    </row>
    <row r="34" spans="1:4">
      <c r="A34" s="64"/>
      <c r="B34" s="59" t="s">
        <v>199</v>
      </c>
      <c r="C34" s="58"/>
      <c r="D34" s="58"/>
    </row>
    <row r="35" spans="1:4">
      <c r="A35" s="56">
        <v>24</v>
      </c>
      <c r="B35" s="57" t="s">
        <v>200</v>
      </c>
      <c r="C35" s="59"/>
      <c r="D35" s="59"/>
    </row>
    <row r="36" spans="1:4">
      <c r="A36" s="56">
        <v>25</v>
      </c>
      <c r="B36" s="57" t="s">
        <v>201</v>
      </c>
      <c r="C36" s="59"/>
      <c r="D36" s="59"/>
    </row>
    <row r="37" spans="1:4">
      <c r="A37" s="65"/>
      <c r="B37" s="66"/>
      <c r="C37" s="66"/>
      <c r="D37" s="67"/>
    </row>
    <row r="38" spans="1:4">
      <c r="A38" s="65"/>
      <c r="B38" s="66"/>
      <c r="C38" s="66"/>
      <c r="D38" s="67"/>
    </row>
    <row r="39" spans="1:4">
      <c r="A39" s="65"/>
      <c r="B39" s="66"/>
      <c r="C39" s="66"/>
      <c r="D39" s="67"/>
    </row>
    <row r="40" spans="1:4">
      <c r="A40" s="43"/>
      <c r="B40" s="68"/>
      <c r="C40" s="43"/>
      <c r="D40" s="43"/>
    </row>
    <row r="41" spans="1:4">
      <c r="A41" s="43"/>
      <c r="B41" s="68" t="s">
        <v>202</v>
      </c>
      <c r="C41" s="43"/>
      <c r="D41" s="43"/>
    </row>
    <row r="42" spans="1:4">
      <c r="A42" s="43"/>
      <c r="B42" s="68"/>
      <c r="C42" s="43"/>
      <c r="D42" s="43"/>
    </row>
    <row r="43" spans="1:4">
      <c r="A43" s="43"/>
      <c r="B43" s="68" t="s">
        <v>203</v>
      </c>
      <c r="C43" s="43"/>
      <c r="D43" s="67"/>
    </row>
  </sheetData>
  <mergeCells count="1">
    <mergeCell ref="B7:B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opLeftCell="A10" workbookViewId="0">
      <selection activeCell="N17" sqref="N17"/>
    </sheetView>
  </sheetViews>
  <sheetFormatPr defaultRowHeight="15"/>
  <cols>
    <col min="1" max="1" width="28.140625" customWidth="1"/>
    <col min="2" max="2" width="12.85546875" customWidth="1"/>
    <col min="4" max="4" width="15.28515625" customWidth="1"/>
    <col min="5" max="5" width="14.7109375" customWidth="1"/>
    <col min="8" max="8" width="14" customWidth="1"/>
    <col min="9" max="9" width="16.140625" customWidth="1"/>
  </cols>
  <sheetData>
    <row r="1" spans="1:9">
      <c r="A1" s="69"/>
      <c r="B1" s="69"/>
      <c r="C1" s="70" t="s">
        <v>204</v>
      </c>
      <c r="D1" s="70"/>
      <c r="E1" s="70"/>
      <c r="F1" s="69"/>
      <c r="G1" s="69"/>
      <c r="H1" s="69"/>
      <c r="I1" s="69" t="s">
        <v>205</v>
      </c>
    </row>
    <row r="2" spans="1:9">
      <c r="A2" s="69"/>
      <c r="B2" s="69"/>
      <c r="C2" s="69"/>
      <c r="D2" s="69"/>
      <c r="E2" s="70"/>
      <c r="F2" s="69"/>
      <c r="G2" s="69"/>
      <c r="H2" s="69"/>
      <c r="I2" s="69"/>
    </row>
    <row r="3" spans="1:9">
      <c r="A3" s="69"/>
      <c r="B3" s="69"/>
      <c r="C3" s="69"/>
      <c r="D3" s="69"/>
      <c r="E3" s="70"/>
      <c r="F3" s="69"/>
      <c r="G3" s="69"/>
      <c r="H3" s="69"/>
      <c r="I3" s="69"/>
    </row>
    <row r="4" spans="1:9">
      <c r="A4" s="202" t="s">
        <v>35</v>
      </c>
      <c r="B4" s="69"/>
      <c r="C4" s="69"/>
      <c r="D4" s="69"/>
      <c r="E4" s="70"/>
      <c r="F4" s="69"/>
      <c r="G4" s="69"/>
      <c r="H4" s="69"/>
      <c r="I4" s="69"/>
    </row>
    <row r="5" spans="1:9">
      <c r="A5" s="69" t="s">
        <v>206</v>
      </c>
      <c r="B5" s="69"/>
      <c r="C5" s="69"/>
      <c r="D5" s="69"/>
      <c r="E5" s="69"/>
      <c r="F5" s="69"/>
      <c r="G5" s="69" t="s">
        <v>207</v>
      </c>
      <c r="H5" s="69"/>
      <c r="I5" s="69"/>
    </row>
    <row r="6" spans="1:9">
      <c r="A6" s="69"/>
      <c r="B6" s="69"/>
      <c r="C6" s="69"/>
      <c r="D6" s="69"/>
      <c r="E6" s="69"/>
      <c r="F6" s="69"/>
      <c r="G6" s="69"/>
      <c r="H6" s="69"/>
      <c r="I6" s="69"/>
    </row>
    <row r="7" spans="1:9" ht="11.25" customHeight="1">
      <c r="A7" s="69"/>
      <c r="B7" s="69"/>
      <c r="C7" s="69"/>
      <c r="D7" s="69"/>
      <c r="E7" s="69"/>
      <c r="F7" s="69"/>
      <c r="G7" s="69"/>
      <c r="H7" s="69"/>
      <c r="I7" s="69" t="s">
        <v>208</v>
      </c>
    </row>
    <row r="8" spans="1:9" ht="21">
      <c r="A8" s="212" t="s">
        <v>209</v>
      </c>
      <c r="B8" s="212" t="s">
        <v>210</v>
      </c>
      <c r="C8" s="71" t="s">
        <v>211</v>
      </c>
      <c r="D8" s="71" t="s">
        <v>212</v>
      </c>
      <c r="E8" s="71" t="s">
        <v>213</v>
      </c>
      <c r="F8" s="71" t="s">
        <v>214</v>
      </c>
      <c r="G8" s="71" t="s">
        <v>215</v>
      </c>
      <c r="H8" s="71" t="s">
        <v>216</v>
      </c>
      <c r="I8" s="71" t="s">
        <v>217</v>
      </c>
    </row>
    <row r="9" spans="1:9" ht="21">
      <c r="A9" s="213"/>
      <c r="B9" s="213"/>
      <c r="C9" s="72" t="s">
        <v>218</v>
      </c>
      <c r="D9" s="72" t="s">
        <v>219</v>
      </c>
      <c r="E9" s="72" t="s">
        <v>220</v>
      </c>
      <c r="F9" s="72" t="s">
        <v>221</v>
      </c>
      <c r="G9" s="72" t="s">
        <v>222</v>
      </c>
      <c r="H9" s="72" t="s">
        <v>223</v>
      </c>
      <c r="I9" s="72" t="s">
        <v>224</v>
      </c>
    </row>
    <row r="10" spans="1:9">
      <c r="A10" s="73" t="s">
        <v>580</v>
      </c>
      <c r="B10" s="74">
        <v>94169000</v>
      </c>
      <c r="C10" s="74"/>
      <c r="D10" s="74"/>
      <c r="E10" s="74">
        <v>22567204.07</v>
      </c>
      <c r="F10" s="74"/>
      <c r="G10" s="74"/>
      <c r="H10" s="75">
        <v>-58695410.579999998</v>
      </c>
      <c r="I10" s="74">
        <f>SUM(B10:H10)</f>
        <v>58040793.489999995</v>
      </c>
    </row>
    <row r="11" spans="1:9" ht="31.5">
      <c r="A11" s="76" t="s">
        <v>225</v>
      </c>
      <c r="B11" s="29"/>
      <c r="C11" s="29"/>
      <c r="D11" s="29"/>
      <c r="E11" s="29"/>
      <c r="F11" s="29"/>
      <c r="G11" s="29"/>
      <c r="H11" s="29"/>
      <c r="I11" s="74">
        <f t="shared" ref="I11:I17" si="0">SUM(B11:H11)</f>
        <v>0</v>
      </c>
    </row>
    <row r="12" spans="1:9">
      <c r="A12" s="77" t="s">
        <v>226</v>
      </c>
      <c r="B12" s="29"/>
      <c r="C12" s="29"/>
      <c r="D12" s="29"/>
      <c r="E12" s="29"/>
      <c r="F12" s="29"/>
      <c r="G12" s="29"/>
      <c r="H12" s="29"/>
      <c r="I12" s="74">
        <f t="shared" si="0"/>
        <v>0</v>
      </c>
    </row>
    <row r="13" spans="1:9">
      <c r="A13" s="76" t="s">
        <v>195</v>
      </c>
      <c r="B13" s="35"/>
      <c r="C13" s="35"/>
      <c r="D13" s="35"/>
      <c r="E13" s="35"/>
      <c r="F13" s="35"/>
      <c r="G13" s="35"/>
      <c r="H13" s="35">
        <v>-31865576.23</v>
      </c>
      <c r="I13" s="74">
        <f>H13</f>
        <v>-31865576.23</v>
      </c>
    </row>
    <row r="14" spans="1:9">
      <c r="A14" s="76" t="s">
        <v>196</v>
      </c>
      <c r="B14" s="29"/>
      <c r="C14" s="29"/>
      <c r="D14" s="29"/>
      <c r="E14" s="29"/>
      <c r="F14" s="29"/>
      <c r="G14" s="29"/>
      <c r="H14" s="29"/>
      <c r="I14" s="74">
        <f t="shared" si="0"/>
        <v>0</v>
      </c>
    </row>
    <row r="15" spans="1:9" ht="24.75" customHeight="1">
      <c r="A15" s="76" t="s">
        <v>227</v>
      </c>
      <c r="B15" s="29"/>
      <c r="C15" s="29"/>
      <c r="D15" s="29"/>
      <c r="E15" s="29"/>
      <c r="F15" s="29"/>
      <c r="G15" s="78"/>
      <c r="H15" s="29"/>
      <c r="I15" s="74">
        <f t="shared" si="0"/>
        <v>0</v>
      </c>
    </row>
    <row r="16" spans="1:9">
      <c r="A16" s="76" t="s">
        <v>228</v>
      </c>
      <c r="B16" s="29"/>
      <c r="C16" s="29"/>
      <c r="D16" s="29"/>
      <c r="E16" s="29"/>
      <c r="F16" s="29"/>
      <c r="G16" s="29"/>
      <c r="H16" s="29"/>
      <c r="I16" s="74">
        <f t="shared" si="0"/>
        <v>0</v>
      </c>
    </row>
    <row r="17" spans="1:9" ht="21">
      <c r="A17" s="76" t="s">
        <v>229</v>
      </c>
      <c r="B17" s="29"/>
      <c r="C17" s="29"/>
      <c r="D17" s="29"/>
      <c r="E17" s="29"/>
      <c r="F17" s="29"/>
      <c r="G17" s="29"/>
      <c r="H17" s="29"/>
      <c r="I17" s="74">
        <f t="shared" si="0"/>
        <v>0</v>
      </c>
    </row>
    <row r="18" spans="1:9" ht="21">
      <c r="A18" s="77" t="s">
        <v>230</v>
      </c>
      <c r="B18" s="29">
        <f t="shared" ref="B18:G18" si="1">SUM(B10:B17)</f>
        <v>94169000</v>
      </c>
      <c r="C18" s="29">
        <f t="shared" si="1"/>
        <v>0</v>
      </c>
      <c r="D18" s="29">
        <f t="shared" si="1"/>
        <v>0</v>
      </c>
      <c r="E18" s="29">
        <f t="shared" si="1"/>
        <v>22567204.07</v>
      </c>
      <c r="F18" s="29">
        <f t="shared" si="1"/>
        <v>0</v>
      </c>
      <c r="G18" s="29">
        <f t="shared" si="1"/>
        <v>0</v>
      </c>
      <c r="H18" s="29">
        <f>H10+H13</f>
        <v>-90560986.810000002</v>
      </c>
      <c r="I18" s="29">
        <f>I10+I13</f>
        <v>26175217.259999994</v>
      </c>
    </row>
    <row r="19" spans="1:9" ht="31.5">
      <c r="A19" s="76" t="s">
        <v>225</v>
      </c>
      <c r="B19" s="29"/>
      <c r="C19" s="29"/>
      <c r="D19" s="29"/>
      <c r="E19" s="29"/>
      <c r="F19" s="29"/>
      <c r="G19" s="29"/>
      <c r="H19" s="29"/>
      <c r="I19" s="74">
        <f t="shared" ref="I19:I20" si="2">SUM(B19:H19)</f>
        <v>0</v>
      </c>
    </row>
    <row r="20" spans="1:9">
      <c r="A20" s="77" t="s">
        <v>226</v>
      </c>
      <c r="B20" s="29"/>
      <c r="C20" s="29"/>
      <c r="D20" s="29"/>
      <c r="E20" s="29"/>
      <c r="F20" s="29"/>
      <c r="G20" s="29"/>
      <c r="H20" s="29"/>
      <c r="I20" s="74">
        <f t="shared" si="2"/>
        <v>0</v>
      </c>
    </row>
    <row r="21" spans="1:9">
      <c r="A21" s="76" t="s">
        <v>195</v>
      </c>
      <c r="B21" s="35"/>
      <c r="C21" s="35"/>
      <c r="D21" s="35"/>
      <c r="E21" s="35"/>
      <c r="F21" s="35"/>
      <c r="G21" s="35"/>
      <c r="H21" s="35">
        <v>36195728.210000001</v>
      </c>
      <c r="I21" s="74">
        <f>H21</f>
        <v>36195728.210000001</v>
      </c>
    </row>
    <row r="22" spans="1:9">
      <c r="A22" s="76" t="s">
        <v>196</v>
      </c>
      <c r="B22" s="29"/>
      <c r="C22" s="29"/>
      <c r="D22" s="29"/>
      <c r="E22" s="29"/>
      <c r="F22" s="29"/>
      <c r="G22" s="29"/>
      <c r="H22" s="29"/>
      <c r="I22" s="74">
        <f t="shared" ref="I22:I25" si="3">SUM(B22:H22)</f>
        <v>0</v>
      </c>
    </row>
    <row r="23" spans="1:9">
      <c r="A23" s="76" t="s">
        <v>227</v>
      </c>
      <c r="B23" s="29"/>
      <c r="C23" s="29"/>
      <c r="D23" s="29"/>
      <c r="E23" s="29"/>
      <c r="F23" s="29"/>
      <c r="G23" s="78"/>
      <c r="H23" s="29"/>
      <c r="I23" s="74">
        <f t="shared" si="3"/>
        <v>0</v>
      </c>
    </row>
    <row r="24" spans="1:9">
      <c r="A24" s="76" t="s">
        <v>228</v>
      </c>
      <c r="B24" s="29"/>
      <c r="C24" s="29"/>
      <c r="D24" s="29"/>
      <c r="E24" s="29"/>
      <c r="F24" s="29"/>
      <c r="G24" s="29"/>
      <c r="H24" s="29"/>
      <c r="I24" s="74">
        <f t="shared" si="3"/>
        <v>0</v>
      </c>
    </row>
    <row r="25" spans="1:9" ht="21">
      <c r="A25" s="76" t="s">
        <v>229</v>
      </c>
      <c r="B25" s="29"/>
      <c r="C25" s="29"/>
      <c r="D25" s="29"/>
      <c r="E25" s="29"/>
      <c r="F25" s="29"/>
      <c r="G25" s="29"/>
      <c r="H25" s="29"/>
      <c r="I25" s="74">
        <f t="shared" si="3"/>
        <v>0</v>
      </c>
    </row>
    <row r="26" spans="1:9" ht="21">
      <c r="A26" s="77" t="s">
        <v>581</v>
      </c>
      <c r="B26" s="29">
        <f t="shared" ref="B26:G26" si="4">SUM(B18:B25)</f>
        <v>94169000</v>
      </c>
      <c r="C26" s="29">
        <f t="shared" si="4"/>
        <v>0</v>
      </c>
      <c r="D26" s="29">
        <f t="shared" si="4"/>
        <v>0</v>
      </c>
      <c r="E26" s="29">
        <f t="shared" si="4"/>
        <v>22567204.07</v>
      </c>
      <c r="F26" s="29">
        <f t="shared" si="4"/>
        <v>0</v>
      </c>
      <c r="G26" s="29">
        <f t="shared" si="4"/>
        <v>0</v>
      </c>
      <c r="H26" s="29">
        <f>H18+H21</f>
        <v>-54365258.600000001</v>
      </c>
      <c r="I26" s="29">
        <f>I18+I21</f>
        <v>62370945.469999999</v>
      </c>
    </row>
    <row r="27" spans="1:9">
      <c r="A27" s="69"/>
      <c r="B27" s="69"/>
      <c r="C27" s="69"/>
      <c r="D27" s="69"/>
      <c r="E27" s="69"/>
      <c r="F27" s="69"/>
      <c r="G27" s="69"/>
      <c r="H27" s="69"/>
      <c r="I27" s="69"/>
    </row>
    <row r="28" spans="1:9">
      <c r="A28" s="69"/>
      <c r="B28" s="69"/>
      <c r="C28" s="69"/>
      <c r="D28" s="69"/>
      <c r="E28" s="69"/>
      <c r="F28" s="69"/>
      <c r="G28" s="69"/>
      <c r="H28" s="69"/>
      <c r="I28" s="69"/>
    </row>
    <row r="29" spans="1:9">
      <c r="A29" s="69"/>
      <c r="B29" s="69"/>
      <c r="C29" s="79" t="s">
        <v>231</v>
      </c>
      <c r="D29" s="79"/>
      <c r="E29" s="79"/>
      <c r="F29" s="69"/>
      <c r="G29" s="69"/>
      <c r="H29" s="69"/>
      <c r="I29" s="69"/>
    </row>
    <row r="30" spans="1:9">
      <c r="A30" s="69"/>
      <c r="B30" s="69"/>
      <c r="C30" s="79" t="s">
        <v>232</v>
      </c>
      <c r="D30" s="79"/>
      <c r="E30" s="79"/>
      <c r="F30" s="69"/>
      <c r="G30" s="69"/>
      <c r="H30" s="69"/>
      <c r="I30" s="69"/>
    </row>
  </sheetData>
  <mergeCells count="2">
    <mergeCell ref="A8:A9"/>
    <mergeCell ref="B8:B9"/>
  </mergeCells>
  <pageMargins left="0.25" right="0.25" top="0.75" bottom="0.75" header="0.3" footer="0.3"/>
  <pageSetup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opLeftCell="A37" workbookViewId="0">
      <selection activeCell="C66" sqref="C66"/>
    </sheetView>
  </sheetViews>
  <sheetFormatPr defaultRowHeight="15"/>
  <cols>
    <col min="1" max="1" width="6.140625" customWidth="1"/>
    <col min="2" max="2" width="57.28515625" customWidth="1"/>
    <col min="3" max="4" width="18.7109375" customWidth="1"/>
  </cols>
  <sheetData>
    <row r="1" spans="1:4">
      <c r="A1" s="86"/>
      <c r="B1" s="87" t="s">
        <v>233</v>
      </c>
      <c r="C1" s="88"/>
      <c r="D1" s="88"/>
    </row>
    <row r="2" spans="1:4">
      <c r="A2" s="86"/>
      <c r="B2" s="89" t="s">
        <v>234</v>
      </c>
      <c r="C2" s="88" t="s">
        <v>235</v>
      </c>
      <c r="D2" s="88"/>
    </row>
    <row r="3" spans="1:4">
      <c r="A3" s="86"/>
      <c r="B3" s="88" t="s">
        <v>236</v>
      </c>
      <c r="C3" s="88" t="s">
        <v>237</v>
      </c>
      <c r="D3" s="88"/>
    </row>
    <row r="4" spans="1:4">
      <c r="A4" s="86" t="s">
        <v>238</v>
      </c>
      <c r="B4" s="90" t="s">
        <v>239</v>
      </c>
      <c r="C4" s="91" t="s">
        <v>122</v>
      </c>
      <c r="D4" s="92" t="s">
        <v>123</v>
      </c>
    </row>
    <row r="5" spans="1:4">
      <c r="A5" s="93">
        <v>1</v>
      </c>
      <c r="B5" s="94" t="s">
        <v>240</v>
      </c>
      <c r="C5" s="92"/>
      <c r="D5" s="92"/>
    </row>
    <row r="6" spans="1:4">
      <c r="A6" s="93" t="s">
        <v>241</v>
      </c>
      <c r="B6" s="95" t="s">
        <v>242</v>
      </c>
      <c r="C6" s="96">
        <f>C9+C8+C10+C11+C7</f>
        <v>157234460.65000001</v>
      </c>
      <c r="D6" s="96">
        <f>D7+D8+D9+D10+D11+D12</f>
        <v>266719479.69</v>
      </c>
    </row>
    <row r="7" spans="1:4">
      <c r="A7" s="97"/>
      <c r="B7" s="95" t="s">
        <v>243</v>
      </c>
      <c r="C7" s="98">
        <v>157234460.65000001</v>
      </c>
      <c r="D7" s="98">
        <v>265176843.87</v>
      </c>
    </row>
    <row r="8" spans="1:4">
      <c r="A8" s="99"/>
      <c r="B8" s="95" t="s">
        <v>244</v>
      </c>
      <c r="C8" s="92"/>
      <c r="D8" s="92"/>
    </row>
    <row r="9" spans="1:4">
      <c r="A9" s="99"/>
      <c r="B9" s="95" t="s">
        <v>245</v>
      </c>
      <c r="C9" s="98"/>
      <c r="D9" s="98"/>
    </row>
    <row r="10" spans="1:4">
      <c r="A10" s="99"/>
      <c r="B10" s="95" t="s">
        <v>246</v>
      </c>
      <c r="C10" s="92"/>
      <c r="D10" s="92"/>
    </row>
    <row r="11" spans="1:4">
      <c r="A11" s="99"/>
      <c r="B11" s="95" t="s">
        <v>247</v>
      </c>
      <c r="C11" s="92"/>
      <c r="D11" s="92"/>
    </row>
    <row r="12" spans="1:4">
      <c r="A12" s="100"/>
      <c r="B12" s="95" t="s">
        <v>248</v>
      </c>
      <c r="C12" s="98"/>
      <c r="D12" s="98">
        <v>1542635.82</v>
      </c>
    </row>
    <row r="13" spans="1:4">
      <c r="A13" s="93" t="s">
        <v>249</v>
      </c>
      <c r="B13" s="94" t="s">
        <v>250</v>
      </c>
      <c r="C13" s="82">
        <f>C14+C15+C16+C17+C18+C19+C20+C21+C22</f>
        <v>167969477.40000001</v>
      </c>
      <c r="D13" s="82">
        <f>D14+D15+D16+D17+D18+D19+D20+D21+D22</f>
        <v>215036117.96000001</v>
      </c>
    </row>
    <row r="14" spans="1:4">
      <c r="A14" s="97"/>
      <c r="B14" s="92" t="s">
        <v>251</v>
      </c>
      <c r="C14" s="83">
        <v>30628804.379999999</v>
      </c>
      <c r="D14" s="83">
        <v>39210273.649999999</v>
      </c>
    </row>
    <row r="15" spans="1:4">
      <c r="A15" s="99"/>
      <c r="B15" s="92" t="s">
        <v>252</v>
      </c>
      <c r="C15" s="83">
        <v>9024397.6500000004</v>
      </c>
      <c r="D15" s="83">
        <v>10523755.35</v>
      </c>
    </row>
    <row r="16" spans="1:4">
      <c r="A16" s="99"/>
      <c r="B16" s="92" t="s">
        <v>253</v>
      </c>
      <c r="C16" s="83">
        <v>46160538</v>
      </c>
      <c r="D16" s="83">
        <v>65660930.469999999</v>
      </c>
    </row>
    <row r="17" spans="1:4">
      <c r="A17" s="99"/>
      <c r="B17" s="92" t="s">
        <v>254</v>
      </c>
      <c r="C17" s="83">
        <v>1268057</v>
      </c>
      <c r="D17" s="83">
        <v>2547163</v>
      </c>
    </row>
    <row r="18" spans="1:4">
      <c r="A18" s="99"/>
      <c r="B18" s="92" t="s">
        <v>255</v>
      </c>
      <c r="C18" s="83">
        <v>10812608</v>
      </c>
      <c r="D18" s="83">
        <v>18221267</v>
      </c>
    </row>
    <row r="19" spans="1:4">
      <c r="A19" s="99"/>
      <c r="B19" s="92" t="s">
        <v>256</v>
      </c>
      <c r="C19" s="83">
        <v>44335254.789999999</v>
      </c>
      <c r="D19" s="83">
        <v>18220642.600000001</v>
      </c>
    </row>
    <row r="20" spans="1:4">
      <c r="A20" s="99"/>
      <c r="B20" s="92" t="s">
        <v>257</v>
      </c>
      <c r="C20" s="83">
        <v>13124967</v>
      </c>
      <c r="D20" s="83">
        <v>30429550.18</v>
      </c>
    </row>
    <row r="21" spans="1:4">
      <c r="A21" s="99"/>
      <c r="B21" s="92" t="s">
        <v>258</v>
      </c>
      <c r="C21" s="92"/>
      <c r="D21" s="92"/>
    </row>
    <row r="22" spans="1:4">
      <c r="A22" s="100"/>
      <c r="B22" s="92" t="s">
        <v>259</v>
      </c>
      <c r="C22" s="98">
        <v>12614850.58</v>
      </c>
      <c r="D22" s="98">
        <f>30222519.27+16.44</f>
        <v>30222535.710000001</v>
      </c>
    </row>
    <row r="23" spans="1:4">
      <c r="A23" s="93" t="s">
        <v>89</v>
      </c>
      <c r="B23" s="94" t="s">
        <v>260</v>
      </c>
      <c r="C23" s="96">
        <f>C6-C13</f>
        <v>-10735016.75</v>
      </c>
      <c r="D23" s="96">
        <f>D6-D13</f>
        <v>51683361.729999989</v>
      </c>
    </row>
    <row r="24" spans="1:4">
      <c r="A24" s="93">
        <v>2</v>
      </c>
      <c r="B24" s="94" t="s">
        <v>261</v>
      </c>
      <c r="C24" s="92"/>
      <c r="D24" s="92"/>
    </row>
    <row r="25" spans="1:4">
      <c r="A25" s="97" t="s">
        <v>262</v>
      </c>
      <c r="B25" s="94" t="s">
        <v>242</v>
      </c>
      <c r="C25" s="96">
        <f>C32+C31</f>
        <v>1911911.21</v>
      </c>
      <c r="D25" s="96">
        <f>D32+D31</f>
        <v>1738066</v>
      </c>
    </row>
    <row r="26" spans="1:4">
      <c r="A26" s="97"/>
      <c r="B26" s="101" t="s">
        <v>263</v>
      </c>
      <c r="C26" s="92"/>
      <c r="D26" s="92"/>
    </row>
    <row r="27" spans="1:4">
      <c r="A27" s="99"/>
      <c r="B27" s="101" t="s">
        <v>264</v>
      </c>
      <c r="C27" s="92"/>
      <c r="D27" s="92"/>
    </row>
    <row r="28" spans="1:4">
      <c r="A28" s="99"/>
      <c r="B28" s="101" t="s">
        <v>265</v>
      </c>
      <c r="C28" s="92"/>
      <c r="D28" s="92"/>
    </row>
    <row r="29" spans="1:4">
      <c r="A29" s="99"/>
      <c r="B29" s="101" t="s">
        <v>266</v>
      </c>
      <c r="C29" s="98"/>
      <c r="D29" s="98"/>
    </row>
    <row r="30" spans="1:4">
      <c r="A30" s="99"/>
      <c r="B30" s="101" t="s">
        <v>267</v>
      </c>
      <c r="C30" s="92"/>
      <c r="D30" s="92"/>
    </row>
    <row r="31" spans="1:4">
      <c r="A31" s="99"/>
      <c r="B31" s="101" t="s">
        <v>268</v>
      </c>
      <c r="C31" s="98">
        <v>411911.21</v>
      </c>
      <c r="D31" s="98">
        <v>538066</v>
      </c>
    </row>
    <row r="32" spans="1:4">
      <c r="A32" s="99"/>
      <c r="B32" s="101" t="s">
        <v>269</v>
      </c>
      <c r="C32" s="98">
        <v>1500000</v>
      </c>
      <c r="D32" s="98">
        <v>1200000</v>
      </c>
    </row>
    <row r="33" spans="1:4">
      <c r="A33" s="100"/>
      <c r="B33" s="101"/>
      <c r="C33" s="92"/>
      <c r="D33" s="92"/>
    </row>
    <row r="34" spans="1:4">
      <c r="A34" s="93" t="s">
        <v>137</v>
      </c>
      <c r="B34" s="92" t="s">
        <v>250</v>
      </c>
      <c r="C34" s="96">
        <f>C38+C35</f>
        <v>38623500</v>
      </c>
      <c r="D34" s="96">
        <f>D35</f>
        <v>9597000</v>
      </c>
    </row>
    <row r="35" spans="1:4">
      <c r="A35" s="99"/>
      <c r="B35" s="92" t="s">
        <v>270</v>
      </c>
      <c r="C35" s="98">
        <v>33623500</v>
      </c>
      <c r="D35" s="98">
        <v>9597000</v>
      </c>
    </row>
    <row r="36" spans="1:4">
      <c r="A36" s="99"/>
      <c r="B36" s="92" t="s">
        <v>271</v>
      </c>
      <c r="C36" s="92"/>
      <c r="D36" s="92"/>
    </row>
    <row r="37" spans="1:4">
      <c r="A37" s="99"/>
      <c r="B37" s="92" t="s">
        <v>272</v>
      </c>
      <c r="C37" s="92"/>
      <c r="D37" s="92"/>
    </row>
    <row r="38" spans="1:4">
      <c r="A38" s="99"/>
      <c r="B38" s="92" t="s">
        <v>273</v>
      </c>
      <c r="C38" s="98">
        <v>5000000</v>
      </c>
      <c r="D38" s="98"/>
    </row>
    <row r="39" spans="1:4">
      <c r="A39" s="99"/>
      <c r="B39" s="92" t="s">
        <v>274</v>
      </c>
      <c r="C39" s="92"/>
      <c r="D39" s="92"/>
    </row>
    <row r="40" spans="1:4">
      <c r="A40" s="99"/>
      <c r="B40" s="92"/>
      <c r="C40" s="92"/>
      <c r="D40" s="92"/>
    </row>
    <row r="41" spans="1:4">
      <c r="A41" s="100"/>
      <c r="B41" s="94"/>
      <c r="C41" s="92"/>
      <c r="D41" s="92"/>
    </row>
    <row r="42" spans="1:4">
      <c r="A42" s="93" t="s">
        <v>139</v>
      </c>
      <c r="B42" s="94" t="s">
        <v>275</v>
      </c>
      <c r="C42" s="96">
        <f>C31+C32-C35-C38</f>
        <v>-36711588.789999999</v>
      </c>
      <c r="D42" s="96">
        <f>D31+D32-D34</f>
        <v>-7858934</v>
      </c>
    </row>
    <row r="43" spans="1:4">
      <c r="A43" s="93">
        <v>3</v>
      </c>
      <c r="B43" s="94" t="s">
        <v>276</v>
      </c>
      <c r="C43" s="92"/>
      <c r="D43" s="92"/>
    </row>
    <row r="44" spans="1:4">
      <c r="A44" s="93" t="s">
        <v>277</v>
      </c>
      <c r="B44" s="92" t="s">
        <v>242</v>
      </c>
      <c r="C44" s="92"/>
      <c r="D44" s="92"/>
    </row>
    <row r="45" spans="1:4">
      <c r="A45" s="97"/>
      <c r="B45" s="92" t="s">
        <v>278</v>
      </c>
      <c r="C45" s="98">
        <v>13157000</v>
      </c>
      <c r="D45" s="98">
        <v>59638958.600000001</v>
      </c>
    </row>
    <row r="46" spans="1:4">
      <c r="A46" s="99"/>
      <c r="B46" s="92" t="s">
        <v>279</v>
      </c>
      <c r="C46" s="92"/>
      <c r="D46" s="92"/>
    </row>
    <row r="47" spans="1:4">
      <c r="A47" s="99"/>
      <c r="B47" s="92" t="s">
        <v>280</v>
      </c>
      <c r="C47" s="92"/>
      <c r="D47" s="92"/>
    </row>
    <row r="48" spans="1:4">
      <c r="A48" s="93" t="s">
        <v>281</v>
      </c>
      <c r="B48" s="92" t="s">
        <v>250</v>
      </c>
      <c r="C48" s="92"/>
      <c r="D48" s="92"/>
    </row>
    <row r="49" spans="1:8">
      <c r="A49" s="97"/>
      <c r="B49" s="92" t="s">
        <v>282</v>
      </c>
      <c r="C49" s="98">
        <v>16101000</v>
      </c>
      <c r="D49" s="98">
        <v>68955136.989999995</v>
      </c>
    </row>
    <row r="50" spans="1:8">
      <c r="A50" s="99"/>
      <c r="B50" s="92" t="s">
        <v>283</v>
      </c>
      <c r="C50" s="92"/>
      <c r="D50" s="98"/>
      <c r="G50" s="112"/>
    </row>
    <row r="51" spans="1:8">
      <c r="A51" s="99"/>
      <c r="B51" s="92" t="s">
        <v>284</v>
      </c>
      <c r="C51" s="92"/>
      <c r="D51" s="92"/>
    </row>
    <row r="52" spans="1:8">
      <c r="A52" s="99"/>
      <c r="B52" s="92" t="s">
        <v>285</v>
      </c>
      <c r="C52" s="92"/>
      <c r="D52" s="92"/>
    </row>
    <row r="53" spans="1:8">
      <c r="A53" s="93" t="s">
        <v>286</v>
      </c>
      <c r="B53" s="94" t="s">
        <v>287</v>
      </c>
      <c r="C53" s="96">
        <f>C45-C49</f>
        <v>-2944000</v>
      </c>
      <c r="D53" s="96">
        <f>D45-D49-D50</f>
        <v>-9316178.3899999931</v>
      </c>
    </row>
    <row r="54" spans="1:8">
      <c r="A54" s="93">
        <v>4</v>
      </c>
      <c r="B54" s="94" t="s">
        <v>288</v>
      </c>
      <c r="C54" s="96">
        <f>C23+C42+C53</f>
        <v>-50390605.539999999</v>
      </c>
      <c r="D54" s="96">
        <f>D23+D42+D53</f>
        <v>34508249.339999996</v>
      </c>
      <c r="H54" s="112"/>
    </row>
    <row r="55" spans="1:8">
      <c r="A55" s="93">
        <v>5</v>
      </c>
      <c r="B55" s="102" t="s">
        <v>289</v>
      </c>
      <c r="C55" s="98">
        <v>54050397.310000002</v>
      </c>
      <c r="D55" s="98">
        <v>3659791.31</v>
      </c>
    </row>
    <row r="56" spans="1:8">
      <c r="A56" s="93">
        <v>6</v>
      </c>
      <c r="B56" s="102" t="s">
        <v>290</v>
      </c>
      <c r="C56" s="96">
        <f>C55+C54</f>
        <v>3659791.7700000033</v>
      </c>
      <c r="D56" s="96">
        <f>D54+D55</f>
        <v>38168040.649999999</v>
      </c>
    </row>
    <row r="57" spans="1:8">
      <c r="A57" s="103"/>
      <c r="B57" s="88" t="s">
        <v>291</v>
      </c>
      <c r="C57" s="88" t="s">
        <v>292</v>
      </c>
      <c r="D57" s="104"/>
    </row>
    <row r="58" spans="1:8">
      <c r="A58" s="103"/>
      <c r="B58" s="88" t="s">
        <v>293</v>
      </c>
      <c r="C58" s="88" t="s">
        <v>294</v>
      </c>
      <c r="D58" s="104">
        <f>D56-D57</f>
        <v>38168040.649999999</v>
      </c>
    </row>
    <row r="59" spans="1:8">
      <c r="A59" s="86"/>
      <c r="B59" s="88"/>
      <c r="C59" s="88"/>
      <c r="D59" s="88"/>
    </row>
    <row r="60" spans="1:8">
      <c r="A60" s="86"/>
      <c r="B60" s="88"/>
      <c r="C60" s="88"/>
      <c r="D60" s="88"/>
    </row>
  </sheetData>
  <pageMargins left="0.25" right="0.25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opLeftCell="A43" workbookViewId="0">
      <selection activeCell="L63" sqref="L63"/>
    </sheetView>
  </sheetViews>
  <sheetFormatPr defaultRowHeight="15"/>
  <sheetData>
    <row r="1" spans="1:8" ht="15.75">
      <c r="A1" s="68"/>
      <c r="B1" s="68"/>
      <c r="C1" s="114" t="s">
        <v>295</v>
      </c>
      <c r="D1" s="68"/>
      <c r="E1" s="68"/>
      <c r="F1" s="68"/>
      <c r="G1" s="68"/>
      <c r="H1" s="68"/>
    </row>
    <row r="2" spans="1:8" ht="15.75">
      <c r="A2" s="68"/>
      <c r="B2" s="68"/>
      <c r="C2" s="114"/>
      <c r="D2" s="68"/>
      <c r="E2" s="68"/>
      <c r="F2" s="68"/>
      <c r="G2" s="68"/>
      <c r="H2" s="68"/>
    </row>
    <row r="3" spans="1:8" ht="15.75">
      <c r="A3" s="68"/>
      <c r="B3" s="68"/>
      <c r="C3" s="114"/>
      <c r="D3" s="68"/>
      <c r="E3" s="68"/>
      <c r="F3" s="68"/>
      <c r="G3" s="68"/>
      <c r="H3" s="68"/>
    </row>
    <row r="4" spans="1:8">
      <c r="A4" s="68"/>
      <c r="B4" s="68"/>
      <c r="C4" s="68"/>
      <c r="D4" s="68"/>
      <c r="E4" s="68"/>
      <c r="F4" s="68"/>
      <c r="G4" s="68"/>
      <c r="H4" s="68"/>
    </row>
    <row r="5" spans="1:8">
      <c r="A5" s="214" t="s">
        <v>35</v>
      </c>
      <c r="B5" s="214"/>
      <c r="C5" s="214"/>
      <c r="D5" s="68"/>
      <c r="E5" s="68"/>
      <c r="F5" s="68" t="s">
        <v>296</v>
      </c>
      <c r="G5" s="68"/>
      <c r="H5" s="68"/>
    </row>
    <row r="6" spans="1:8">
      <c r="A6" s="68" t="s">
        <v>297</v>
      </c>
      <c r="B6" s="68"/>
      <c r="C6" s="68"/>
      <c r="D6" s="68"/>
      <c r="E6" s="68"/>
      <c r="F6" s="68"/>
      <c r="G6" s="68"/>
      <c r="H6" s="68"/>
    </row>
    <row r="7" spans="1:8">
      <c r="A7" s="68"/>
      <c r="B7" s="68"/>
      <c r="C7" s="68"/>
      <c r="D7" s="68"/>
      <c r="E7" s="68"/>
      <c r="F7" s="68"/>
      <c r="G7" s="68"/>
      <c r="H7" s="68"/>
    </row>
    <row r="8" spans="1:8">
      <c r="A8" s="68"/>
      <c r="B8" s="68"/>
      <c r="C8" s="68"/>
      <c r="D8" s="68"/>
      <c r="E8" s="68"/>
      <c r="F8" s="68"/>
      <c r="G8" s="68"/>
      <c r="H8" s="68"/>
    </row>
    <row r="9" spans="1:8">
      <c r="A9" s="115" t="s">
        <v>298</v>
      </c>
      <c r="B9" s="116"/>
      <c r="C9" s="116"/>
      <c r="D9" s="116"/>
      <c r="E9" s="116"/>
      <c r="F9" s="116"/>
      <c r="G9" s="116"/>
      <c r="H9" s="116"/>
    </row>
    <row r="10" spans="1:8">
      <c r="A10" s="68"/>
      <c r="B10" s="68"/>
      <c r="C10" s="68"/>
      <c r="D10" s="68"/>
      <c r="E10" s="68"/>
      <c r="F10" s="68"/>
      <c r="G10" s="68"/>
      <c r="H10" s="68"/>
    </row>
    <row r="11" spans="1:8">
      <c r="A11" s="68" t="s">
        <v>299</v>
      </c>
      <c r="B11" s="68"/>
      <c r="C11" s="68"/>
      <c r="D11" s="68"/>
      <c r="E11" s="68"/>
      <c r="F11" s="68"/>
      <c r="G11" s="68"/>
      <c r="H11" s="68"/>
    </row>
    <row r="12" spans="1:8">
      <c r="A12" s="68"/>
      <c r="B12" s="68"/>
      <c r="C12" s="68"/>
      <c r="D12" s="68"/>
      <c r="E12" s="68"/>
      <c r="F12" s="68"/>
      <c r="G12" s="68"/>
      <c r="H12" s="68"/>
    </row>
    <row r="13" spans="1:8">
      <c r="A13" s="68" t="s">
        <v>300</v>
      </c>
      <c r="B13" s="68"/>
      <c r="C13" s="68"/>
      <c r="D13" s="68"/>
      <c r="E13" s="68" t="s">
        <v>301</v>
      </c>
      <c r="F13" s="117">
        <v>345959</v>
      </c>
      <c r="G13" s="68" t="s">
        <v>302</v>
      </c>
      <c r="H13" s="68"/>
    </row>
    <row r="14" spans="1:8">
      <c r="A14" s="68"/>
      <c r="B14" s="68"/>
      <c r="C14" s="68"/>
      <c r="D14" s="68"/>
      <c r="E14" s="68"/>
      <c r="F14" s="117"/>
      <c r="G14" s="68"/>
      <c r="H14" s="68"/>
    </row>
    <row r="15" spans="1:8">
      <c r="A15" s="68" t="s">
        <v>303</v>
      </c>
      <c r="B15" s="68"/>
      <c r="C15" s="68"/>
      <c r="D15" s="68" t="s">
        <v>304</v>
      </c>
      <c r="E15" s="68"/>
      <c r="F15" s="68" t="s">
        <v>305</v>
      </c>
      <c r="G15" s="68"/>
      <c r="H15" s="68"/>
    </row>
    <row r="16" spans="1:8">
      <c r="A16" s="68"/>
      <c r="B16" s="68"/>
      <c r="C16" s="68"/>
      <c r="D16" s="68"/>
      <c r="E16" s="68"/>
      <c r="F16" s="68"/>
      <c r="G16" s="68"/>
      <c r="H16" s="68"/>
    </row>
    <row r="17" spans="1:8">
      <c r="A17" s="68" t="s">
        <v>306</v>
      </c>
      <c r="B17" s="68"/>
      <c r="C17" s="68"/>
      <c r="D17" s="68"/>
      <c r="E17" s="68"/>
      <c r="F17" s="68"/>
      <c r="G17" s="68"/>
      <c r="H17" s="68"/>
    </row>
    <row r="18" spans="1:8">
      <c r="A18" s="68"/>
      <c r="B18" s="68"/>
      <c r="C18" s="68"/>
      <c r="D18" s="68"/>
      <c r="E18" s="68"/>
      <c r="F18" s="68"/>
      <c r="G18" s="68"/>
      <c r="H18" s="68"/>
    </row>
    <row r="19" spans="1:8">
      <c r="A19" s="68" t="s">
        <v>307</v>
      </c>
      <c r="B19" s="68"/>
      <c r="C19" s="68"/>
      <c r="D19" s="68"/>
      <c r="E19" s="68"/>
      <c r="F19" s="68"/>
      <c r="G19" s="68"/>
      <c r="H19" s="68"/>
    </row>
    <row r="20" spans="1:8">
      <c r="A20" s="68"/>
      <c r="B20" s="68"/>
      <c r="C20" s="68"/>
      <c r="D20" s="68"/>
      <c r="E20" s="68"/>
      <c r="F20" s="68"/>
      <c r="G20" s="68"/>
      <c r="H20" s="68"/>
    </row>
    <row r="21" spans="1:8">
      <c r="A21" s="68" t="s">
        <v>308</v>
      </c>
      <c r="B21" s="68"/>
      <c r="C21" s="68"/>
      <c r="D21" s="68"/>
      <c r="E21" s="68"/>
      <c r="F21" s="68"/>
      <c r="G21" s="68"/>
      <c r="H21" s="68"/>
    </row>
    <row r="22" spans="1:8">
      <c r="A22" s="68"/>
      <c r="B22" s="68"/>
      <c r="C22" s="68"/>
      <c r="D22" s="68"/>
      <c r="E22" s="68"/>
      <c r="F22" s="68"/>
      <c r="G22" s="68"/>
      <c r="H22" s="68"/>
    </row>
    <row r="23" spans="1:8">
      <c r="A23" s="68"/>
      <c r="B23" s="68" t="s">
        <v>309</v>
      </c>
      <c r="C23" s="68"/>
      <c r="D23" s="68"/>
      <c r="E23" s="68"/>
      <c r="F23" s="68"/>
      <c r="G23" s="68"/>
      <c r="H23" s="68"/>
    </row>
    <row r="24" spans="1:8">
      <c r="A24" s="68"/>
      <c r="B24" s="68" t="s">
        <v>310</v>
      </c>
      <c r="C24" s="68"/>
      <c r="D24" s="68"/>
      <c r="E24" s="68"/>
      <c r="F24" s="68"/>
      <c r="G24" s="68"/>
      <c r="H24" s="68"/>
    </row>
    <row r="25" spans="1:8">
      <c r="A25" s="68"/>
      <c r="B25" s="68" t="s">
        <v>311</v>
      </c>
      <c r="C25" s="68"/>
      <c r="D25" s="68"/>
      <c r="E25" s="68"/>
      <c r="F25" s="68"/>
      <c r="G25" s="68"/>
      <c r="H25" s="68"/>
    </row>
    <row r="26" spans="1:8">
      <c r="A26" s="68"/>
      <c r="B26" s="68"/>
      <c r="C26" s="68"/>
      <c r="D26" s="68"/>
      <c r="E26" s="68"/>
      <c r="F26" s="68"/>
      <c r="G26" s="68"/>
      <c r="H26" s="68"/>
    </row>
    <row r="27" spans="1:8">
      <c r="A27" s="68" t="s">
        <v>312</v>
      </c>
      <c r="B27" s="68"/>
      <c r="C27" s="68"/>
      <c r="D27" s="68"/>
      <c r="E27" s="68"/>
      <c r="F27" s="68"/>
      <c r="G27" s="68"/>
      <c r="H27" s="68"/>
    </row>
    <row r="28" spans="1:8">
      <c r="A28" s="68"/>
      <c r="B28" s="68"/>
      <c r="C28" s="68"/>
      <c r="D28" s="68"/>
      <c r="E28" s="68"/>
      <c r="F28" s="68"/>
      <c r="G28" s="68"/>
      <c r="H28" s="68"/>
    </row>
    <row r="29" spans="1:8">
      <c r="A29" s="68"/>
      <c r="B29" s="68" t="s">
        <v>313</v>
      </c>
      <c r="C29" s="68"/>
      <c r="D29" s="68"/>
      <c r="E29" s="68" t="s">
        <v>314</v>
      </c>
      <c r="F29" s="68"/>
      <c r="G29" s="68"/>
      <c r="H29" s="68"/>
    </row>
    <row r="30" spans="1:8">
      <c r="A30" s="68"/>
      <c r="B30" s="68" t="s">
        <v>315</v>
      </c>
      <c r="C30" s="68"/>
      <c r="D30" s="68"/>
      <c r="E30" s="68" t="s">
        <v>316</v>
      </c>
      <c r="F30" s="68"/>
      <c r="G30" s="68"/>
      <c r="H30" s="68"/>
    </row>
    <row r="31" spans="1:8">
      <c r="A31" s="68"/>
      <c r="B31" s="68" t="s">
        <v>311</v>
      </c>
      <c r="C31" s="68"/>
      <c r="D31" s="68"/>
      <c r="E31" s="68"/>
      <c r="F31" s="68"/>
      <c r="G31" s="68"/>
      <c r="H31" s="68"/>
    </row>
    <row r="32" spans="1:8">
      <c r="A32" s="68"/>
      <c r="B32" s="68"/>
      <c r="C32" s="68"/>
      <c r="D32" s="68"/>
      <c r="E32" s="68"/>
      <c r="F32" s="68"/>
      <c r="G32" s="68"/>
      <c r="H32" s="68"/>
    </row>
    <row r="33" spans="1:8">
      <c r="A33" s="68" t="s">
        <v>317</v>
      </c>
      <c r="B33" s="68"/>
      <c r="C33" s="68"/>
      <c r="D33" s="68"/>
      <c r="E33" s="68"/>
      <c r="F33" s="68"/>
      <c r="G33" s="68"/>
      <c r="H33" s="68"/>
    </row>
    <row r="34" spans="1:8">
      <c r="A34" s="68"/>
      <c r="B34" s="68"/>
      <c r="C34" s="68"/>
      <c r="D34" s="68"/>
      <c r="E34" s="68"/>
      <c r="F34" s="68"/>
      <c r="G34" s="68"/>
      <c r="H34" s="68"/>
    </row>
    <row r="35" spans="1:8">
      <c r="A35" s="68"/>
      <c r="B35" s="68" t="s">
        <v>318</v>
      </c>
      <c r="C35" s="68"/>
      <c r="D35" s="68"/>
      <c r="E35" s="68"/>
      <c r="F35" s="68"/>
      <c r="G35" s="68"/>
      <c r="H35" s="68"/>
    </row>
    <row r="36" spans="1:8">
      <c r="A36" s="68"/>
      <c r="B36" s="68" t="s">
        <v>310</v>
      </c>
      <c r="C36" s="68"/>
      <c r="D36" s="68"/>
      <c r="E36" s="68"/>
      <c r="F36" s="68"/>
      <c r="G36" s="68"/>
      <c r="H36" s="68"/>
    </row>
    <row r="37" spans="1:8">
      <c r="A37" s="68"/>
      <c r="B37" s="68" t="s">
        <v>311</v>
      </c>
      <c r="C37" s="68"/>
      <c r="D37" s="68"/>
      <c r="E37" s="68"/>
      <c r="F37" s="68"/>
      <c r="G37" s="68"/>
      <c r="H37" s="68"/>
    </row>
    <row r="38" spans="1:8">
      <c r="A38" s="68"/>
      <c r="B38" s="68" t="s">
        <v>314</v>
      </c>
      <c r="C38" s="68"/>
      <c r="D38" s="68"/>
      <c r="E38" s="68"/>
      <c r="F38" s="68"/>
      <c r="G38" s="68"/>
      <c r="H38" s="68"/>
    </row>
    <row r="39" spans="1:8">
      <c r="A39" s="68"/>
      <c r="B39" s="68"/>
      <c r="C39" s="68"/>
      <c r="D39" s="68"/>
      <c r="E39" s="68"/>
      <c r="F39" s="68"/>
      <c r="G39" s="68"/>
      <c r="H39" s="68"/>
    </row>
    <row r="40" spans="1:8">
      <c r="A40" s="68" t="s">
        <v>319</v>
      </c>
      <c r="B40" s="68"/>
      <c r="C40" s="68"/>
      <c r="D40" s="68"/>
      <c r="E40" s="68" t="s">
        <v>301</v>
      </c>
      <c r="F40" s="68">
        <v>88113389</v>
      </c>
      <c r="G40" s="68"/>
      <c r="H40" s="68"/>
    </row>
    <row r="41" spans="1:8">
      <c r="A41" s="68" t="s">
        <v>320</v>
      </c>
      <c r="B41" s="68" t="s">
        <v>321</v>
      </c>
      <c r="C41" s="68"/>
      <c r="D41" s="68"/>
      <c r="E41" s="68" t="s">
        <v>302</v>
      </c>
      <c r="F41" s="68"/>
      <c r="G41" s="68"/>
      <c r="H41" s="68"/>
    </row>
    <row r="42" spans="1:8">
      <c r="A42" s="68" t="s">
        <v>322</v>
      </c>
      <c r="B42" s="68" t="s">
        <v>323</v>
      </c>
      <c r="C42" s="68"/>
      <c r="D42" s="68"/>
      <c r="E42" s="68"/>
      <c r="F42" s="68"/>
      <c r="G42" s="68"/>
      <c r="H42" s="68"/>
    </row>
    <row r="43" spans="1:8">
      <c r="A43" s="68" t="s">
        <v>324</v>
      </c>
      <c r="B43" s="68"/>
      <c r="C43" s="68"/>
      <c r="D43" s="68"/>
      <c r="E43" s="68"/>
      <c r="F43" s="68"/>
      <c r="G43" s="68"/>
      <c r="H43" s="68"/>
    </row>
    <row r="44" spans="1:8">
      <c r="A44" s="68"/>
      <c r="B44" s="68"/>
      <c r="C44" s="68"/>
      <c r="D44" s="68"/>
      <c r="E44" s="68"/>
      <c r="F44" s="68"/>
      <c r="G44" s="68"/>
      <c r="H44" s="68"/>
    </row>
    <row r="45" spans="1:8">
      <c r="A45" s="68" t="s">
        <v>325</v>
      </c>
      <c r="B45" s="68"/>
      <c r="C45" s="68"/>
      <c r="D45" s="68"/>
      <c r="E45" s="68"/>
      <c r="F45" s="68"/>
      <c r="G45" s="68"/>
      <c r="H45" s="68"/>
    </row>
    <row r="46" spans="1:8">
      <c r="A46" s="68" t="s">
        <v>320</v>
      </c>
      <c r="B46" s="68" t="s">
        <v>326</v>
      </c>
      <c r="C46" s="68"/>
      <c r="D46" s="68"/>
      <c r="E46" s="68" t="s">
        <v>301</v>
      </c>
      <c r="F46" s="117">
        <v>345959</v>
      </c>
      <c r="G46" s="68"/>
      <c r="H46" s="68"/>
    </row>
    <row r="47" spans="1:8">
      <c r="A47" s="68" t="s">
        <v>322</v>
      </c>
      <c r="B47" s="68" t="s">
        <v>327</v>
      </c>
      <c r="C47" s="68"/>
      <c r="D47" s="68"/>
      <c r="E47" s="68" t="s">
        <v>302</v>
      </c>
      <c r="F47" s="68">
        <v>86100608</v>
      </c>
      <c r="G47" s="68"/>
      <c r="H47" s="68"/>
    </row>
    <row r="48" spans="1:8">
      <c r="A48" s="68" t="s">
        <v>324</v>
      </c>
      <c r="B48" s="79"/>
      <c r="C48" s="68"/>
      <c r="D48" s="68"/>
      <c r="E48" s="68"/>
      <c r="F48" s="68"/>
      <c r="G48" s="68"/>
      <c r="H48" s="68"/>
    </row>
  </sheetData>
  <mergeCells count="1">
    <mergeCell ref="A5:C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opLeftCell="A43" workbookViewId="0">
      <selection activeCell="F17" sqref="F17"/>
    </sheetView>
  </sheetViews>
  <sheetFormatPr defaultRowHeight="15"/>
  <cols>
    <col min="8" max="8" width="23" customWidth="1"/>
  </cols>
  <sheetData>
    <row r="1" spans="1:8" ht="15.75">
      <c r="A1" s="118" t="s">
        <v>328</v>
      </c>
      <c r="B1" s="118"/>
      <c r="C1" s="118"/>
      <c r="D1" s="118"/>
      <c r="E1" s="118"/>
      <c r="F1" s="118"/>
      <c r="G1" s="118"/>
      <c r="H1" s="118"/>
    </row>
    <row r="2" spans="1:8">
      <c r="A2" s="119"/>
      <c r="B2" s="119"/>
      <c r="C2" s="119"/>
      <c r="D2" s="119"/>
      <c r="E2" s="119"/>
      <c r="F2" s="119"/>
      <c r="G2" s="119"/>
      <c r="H2" s="119"/>
    </row>
    <row r="3" spans="1:8">
      <c r="A3" s="121" t="s">
        <v>329</v>
      </c>
      <c r="B3" s="121"/>
      <c r="C3" s="121"/>
      <c r="D3" s="121"/>
      <c r="E3" s="121"/>
      <c r="F3" s="121"/>
      <c r="G3" s="120"/>
      <c r="H3" s="120"/>
    </row>
    <row r="4" spans="1:8">
      <c r="A4" s="121" t="s">
        <v>330</v>
      </c>
      <c r="B4" s="121"/>
      <c r="C4" s="121"/>
      <c r="D4" s="121"/>
      <c r="E4" s="121"/>
      <c r="F4" s="121"/>
      <c r="G4" s="120"/>
      <c r="H4" s="120"/>
    </row>
    <row r="5" spans="1:8">
      <c r="A5" s="121" t="s">
        <v>331</v>
      </c>
      <c r="B5" s="121"/>
      <c r="C5" s="121"/>
      <c r="D5" s="121"/>
      <c r="E5" s="121"/>
      <c r="F5" s="121"/>
      <c r="G5" s="120"/>
      <c r="H5" s="120"/>
    </row>
    <row r="6" spans="1:8">
      <c r="A6" s="120"/>
      <c r="B6" s="120"/>
      <c r="C6" s="120"/>
      <c r="D6" s="120"/>
      <c r="E6" s="120"/>
      <c r="F6" s="120"/>
      <c r="G6" s="120"/>
      <c r="H6" s="120"/>
    </row>
    <row r="7" spans="1:8">
      <c r="A7" s="120"/>
      <c r="B7" s="120"/>
      <c r="C7" s="120"/>
      <c r="D7" s="120"/>
      <c r="E7" s="120"/>
      <c r="F7" s="120"/>
      <c r="G7" s="120"/>
      <c r="H7" s="120"/>
    </row>
    <row r="8" spans="1:8">
      <c r="A8" s="120"/>
      <c r="B8" s="120"/>
      <c r="C8" s="120"/>
      <c r="D8" s="120"/>
      <c r="E8" s="120"/>
      <c r="F8" s="120"/>
      <c r="G8" s="120"/>
      <c r="H8" s="120"/>
    </row>
    <row r="9" spans="1:8">
      <c r="A9" s="120"/>
      <c r="B9" s="120"/>
      <c r="C9" s="120"/>
      <c r="D9" s="120"/>
      <c r="E9" s="120"/>
      <c r="F9" s="120"/>
      <c r="G9" s="120"/>
      <c r="H9" s="120"/>
    </row>
    <row r="10" spans="1:8">
      <c r="A10" s="120"/>
      <c r="B10" s="120"/>
      <c r="C10" s="120"/>
      <c r="D10" s="120"/>
      <c r="E10" s="120"/>
      <c r="F10" s="120"/>
      <c r="G10" s="120"/>
      <c r="H10" s="120"/>
    </row>
    <row r="11" spans="1:8">
      <c r="A11" s="120"/>
      <c r="B11" s="120"/>
      <c r="C11" s="120"/>
      <c r="D11" s="120"/>
      <c r="E11" s="120"/>
      <c r="F11" s="120"/>
      <c r="G11" s="120"/>
      <c r="H11" s="120"/>
    </row>
    <row r="12" spans="1:8">
      <c r="A12" s="120"/>
      <c r="B12" s="120"/>
      <c r="C12" s="120"/>
      <c r="D12" s="120"/>
      <c r="E12" s="120"/>
      <c r="F12" s="120"/>
      <c r="G12" s="120"/>
      <c r="H12" s="120"/>
    </row>
    <row r="13" spans="1:8">
      <c r="A13" s="120"/>
      <c r="B13" s="120"/>
      <c r="C13" s="120"/>
      <c r="D13" s="120"/>
      <c r="E13" s="120"/>
      <c r="F13" s="120"/>
      <c r="G13" s="120"/>
      <c r="H13" s="120"/>
    </row>
    <row r="14" spans="1:8">
      <c r="A14" s="120"/>
      <c r="B14" s="120"/>
      <c r="C14" s="120"/>
      <c r="D14" s="120"/>
      <c r="E14" s="120"/>
      <c r="F14" s="120"/>
      <c r="G14" s="120"/>
      <c r="H14" s="120"/>
    </row>
    <row r="15" spans="1:8">
      <c r="A15" s="120"/>
      <c r="B15" s="120"/>
      <c r="C15" s="120"/>
      <c r="D15" s="120"/>
      <c r="E15" s="120"/>
      <c r="F15" s="120"/>
      <c r="G15" s="120"/>
      <c r="H15" s="120"/>
    </row>
    <row r="16" spans="1:8">
      <c r="A16" s="120"/>
      <c r="B16" s="120"/>
      <c r="C16" s="120"/>
      <c r="D16" s="120"/>
      <c r="E16" s="120"/>
      <c r="F16" s="120"/>
      <c r="G16" s="120"/>
      <c r="H16" s="120"/>
    </row>
    <row r="17" spans="1:8">
      <c r="A17" s="120"/>
      <c r="B17" s="120"/>
      <c r="C17" s="120"/>
      <c r="D17" s="120"/>
      <c r="E17" s="120"/>
      <c r="F17" s="120"/>
      <c r="G17" s="120"/>
      <c r="H17" s="120"/>
    </row>
    <row r="18" spans="1:8">
      <c r="A18" s="120"/>
      <c r="B18" s="120"/>
      <c r="C18" s="120"/>
      <c r="D18" s="120"/>
      <c r="E18" s="120"/>
      <c r="F18" s="120"/>
      <c r="G18" s="120"/>
      <c r="H18" s="120"/>
    </row>
    <row r="19" spans="1:8">
      <c r="A19" s="120"/>
      <c r="B19" s="120"/>
      <c r="C19" s="120"/>
      <c r="D19" s="120"/>
      <c r="E19" s="120"/>
      <c r="F19" s="120"/>
      <c r="G19" s="120"/>
      <c r="H19" s="120"/>
    </row>
    <row r="20" spans="1:8">
      <c r="A20" s="120"/>
      <c r="B20" s="120"/>
      <c r="C20" s="120"/>
      <c r="D20" s="120"/>
      <c r="E20" s="120"/>
      <c r="F20" s="120"/>
      <c r="G20" s="120"/>
      <c r="H20" s="120"/>
    </row>
    <row r="21" spans="1:8">
      <c r="A21" s="120"/>
      <c r="B21" s="120"/>
      <c r="C21" s="120"/>
      <c r="D21" s="120"/>
      <c r="E21" s="120"/>
      <c r="F21" s="120"/>
      <c r="G21" s="120"/>
      <c r="H21" s="120"/>
    </row>
    <row r="22" spans="1:8">
      <c r="A22" s="120"/>
      <c r="B22" s="120"/>
      <c r="C22" s="120"/>
      <c r="D22" s="120"/>
      <c r="E22" s="120"/>
      <c r="F22" s="120"/>
      <c r="G22" s="120"/>
      <c r="H22" s="120"/>
    </row>
    <row r="23" spans="1:8">
      <c r="A23" s="120"/>
      <c r="B23" s="120"/>
      <c r="C23" s="120"/>
      <c r="D23" s="120"/>
      <c r="E23" s="120"/>
      <c r="F23" s="120"/>
      <c r="G23" s="120"/>
      <c r="H23" s="120"/>
    </row>
    <row r="24" spans="1:8">
      <c r="A24" s="120"/>
      <c r="B24" s="120"/>
      <c r="C24" s="120"/>
      <c r="D24" s="120"/>
      <c r="E24" s="120"/>
      <c r="F24" s="120"/>
      <c r="G24" s="120"/>
      <c r="H24" s="120"/>
    </row>
    <row r="25" spans="1:8">
      <c r="A25" s="120"/>
      <c r="B25" s="120"/>
      <c r="C25" s="120"/>
      <c r="D25" s="120"/>
      <c r="E25" s="120"/>
      <c r="F25" s="120"/>
      <c r="G25" s="120"/>
      <c r="H25" s="120"/>
    </row>
    <row r="26" spans="1:8">
      <c r="A26" s="120"/>
      <c r="B26" s="120"/>
      <c r="C26" s="120"/>
      <c r="D26" s="120"/>
      <c r="E26" s="120"/>
      <c r="F26" s="120"/>
      <c r="G26" s="120"/>
      <c r="H26" s="120"/>
    </row>
    <row r="27" spans="1:8">
      <c r="A27" s="120"/>
      <c r="B27" s="120"/>
      <c r="C27" s="120"/>
      <c r="D27" s="120"/>
      <c r="E27" s="120"/>
      <c r="F27" s="120"/>
      <c r="G27" s="120"/>
      <c r="H27" s="120"/>
    </row>
    <row r="28" spans="1:8">
      <c r="A28" s="120"/>
      <c r="B28" s="120"/>
      <c r="C28" s="120"/>
      <c r="D28" s="120"/>
      <c r="E28" s="120"/>
      <c r="F28" s="120"/>
      <c r="G28" s="120"/>
      <c r="H28" s="120"/>
    </row>
    <row r="29" spans="1:8">
      <c r="A29" s="120"/>
      <c r="B29" s="120"/>
      <c r="C29" s="120"/>
      <c r="D29" s="120"/>
      <c r="E29" s="120"/>
      <c r="F29" s="120"/>
      <c r="G29" s="120"/>
      <c r="H29" s="120"/>
    </row>
    <row r="30" spans="1:8">
      <c r="A30" s="120"/>
      <c r="B30" s="120"/>
      <c r="C30" s="120"/>
      <c r="D30" s="120"/>
      <c r="E30" s="120"/>
      <c r="F30" s="120"/>
      <c r="G30" s="120"/>
      <c r="H30" s="120"/>
    </row>
    <row r="31" spans="1:8">
      <c r="A31" s="120"/>
      <c r="B31" s="120"/>
      <c r="C31" s="120"/>
      <c r="D31" s="120"/>
      <c r="E31" s="120"/>
      <c r="F31" s="120"/>
      <c r="G31" s="120"/>
      <c r="H31" s="120"/>
    </row>
    <row r="32" spans="1:8">
      <c r="A32" s="120"/>
      <c r="B32" s="120"/>
      <c r="C32" s="120"/>
      <c r="D32" s="120"/>
      <c r="E32" s="120"/>
      <c r="F32" s="120"/>
      <c r="G32" s="120"/>
      <c r="H32" s="120"/>
    </row>
    <row r="33" spans="1:8">
      <c r="A33" s="120"/>
      <c r="B33" s="120"/>
      <c r="C33" s="120"/>
      <c r="D33" s="120"/>
      <c r="E33" s="120"/>
      <c r="F33" s="120"/>
      <c r="G33" s="120"/>
      <c r="H33" s="120"/>
    </row>
    <row r="34" spans="1:8">
      <c r="A34" s="120"/>
      <c r="B34" s="120"/>
      <c r="C34" s="120"/>
      <c r="D34" s="120"/>
      <c r="E34" s="120"/>
      <c r="F34" s="120"/>
      <c r="G34" s="120"/>
      <c r="H34" s="120"/>
    </row>
    <row r="35" spans="1:8">
      <c r="A35" s="120"/>
      <c r="B35" s="120"/>
      <c r="C35" s="120"/>
      <c r="D35" s="120"/>
      <c r="E35" s="120"/>
      <c r="F35" s="120"/>
      <c r="G35" s="120"/>
      <c r="H35" s="120"/>
    </row>
    <row r="36" spans="1:8">
      <c r="A36" s="120"/>
      <c r="B36" s="120"/>
      <c r="C36" s="120"/>
      <c r="D36" s="120"/>
      <c r="E36" s="120"/>
      <c r="F36" s="120"/>
      <c r="G36" s="120"/>
      <c r="H36" s="120"/>
    </row>
    <row r="37" spans="1:8">
      <c r="A37" s="120"/>
      <c r="B37" s="120"/>
      <c r="C37" s="120"/>
      <c r="D37" s="120"/>
      <c r="E37" s="120"/>
      <c r="F37" s="120"/>
      <c r="G37" s="120"/>
      <c r="H37" s="120"/>
    </row>
    <row r="38" spans="1:8">
      <c r="A38" s="120"/>
      <c r="B38" s="120"/>
      <c r="C38" s="120"/>
      <c r="D38" s="120"/>
      <c r="E38" s="120"/>
      <c r="F38" s="120"/>
      <c r="G38" s="120"/>
      <c r="H38" s="120"/>
    </row>
    <row r="39" spans="1:8">
      <c r="A39" s="120"/>
      <c r="B39" s="120"/>
      <c r="C39" s="120"/>
      <c r="D39" s="120"/>
      <c r="E39" s="120"/>
      <c r="F39" s="120"/>
      <c r="G39" s="120"/>
      <c r="H39" s="120"/>
    </row>
    <row r="40" spans="1:8">
      <c r="A40" s="120"/>
      <c r="B40" s="120"/>
      <c r="C40" s="120"/>
      <c r="D40" s="120"/>
      <c r="E40" s="120"/>
      <c r="F40" s="120"/>
      <c r="G40" s="120"/>
      <c r="H40" s="120"/>
    </row>
    <row r="41" spans="1:8">
      <c r="A41" s="120"/>
      <c r="B41" s="120"/>
      <c r="C41" s="120"/>
      <c r="D41" s="120"/>
      <c r="E41" s="120"/>
      <c r="F41" s="120"/>
      <c r="G41" s="120"/>
      <c r="H41" s="120"/>
    </row>
    <row r="42" spans="1:8">
      <c r="A42" s="120"/>
      <c r="B42" s="120"/>
      <c r="C42" s="120"/>
      <c r="D42" s="120"/>
      <c r="E42" s="120"/>
      <c r="F42" s="120"/>
      <c r="G42" s="120"/>
      <c r="H42" s="120"/>
    </row>
    <row r="43" spans="1:8">
      <c r="A43" s="120"/>
      <c r="B43" s="120"/>
      <c r="C43" s="120"/>
      <c r="D43" s="120"/>
      <c r="E43" s="120"/>
      <c r="F43" s="120"/>
      <c r="G43" s="120"/>
      <c r="H43" s="120"/>
    </row>
    <row r="44" spans="1:8">
      <c r="A44" s="120"/>
      <c r="B44" s="120"/>
      <c r="C44" s="120"/>
      <c r="D44" s="120"/>
      <c r="E44" s="120"/>
      <c r="F44" s="120"/>
      <c r="G44" s="120"/>
      <c r="H44" s="120"/>
    </row>
    <row r="45" spans="1:8">
      <c r="A45" s="120"/>
      <c r="B45" s="120"/>
      <c r="C45" s="120"/>
      <c r="D45" s="120"/>
      <c r="E45" s="120"/>
      <c r="F45" s="120"/>
      <c r="G45" s="120"/>
      <c r="H45" s="120"/>
    </row>
    <row r="46" spans="1:8">
      <c r="A46" s="119"/>
      <c r="B46" s="119"/>
      <c r="C46" s="119"/>
      <c r="D46" s="119"/>
      <c r="E46" s="119"/>
      <c r="F46" s="119"/>
      <c r="G46" s="119"/>
      <c r="H46" s="119"/>
    </row>
    <row r="47" spans="1:8">
      <c r="A47" s="119"/>
      <c r="B47" s="119"/>
      <c r="C47" s="119"/>
      <c r="D47" s="119"/>
      <c r="E47" s="119"/>
      <c r="F47" s="119"/>
      <c r="G47" s="119"/>
      <c r="H47" s="119"/>
    </row>
    <row r="48" spans="1:8">
      <c r="A48" s="68" t="s">
        <v>332</v>
      </c>
      <c r="B48" s="119"/>
      <c r="C48" s="119"/>
      <c r="D48" s="119"/>
      <c r="E48" s="119"/>
      <c r="F48" s="119"/>
      <c r="G48" s="119"/>
      <c r="H48" s="119"/>
    </row>
    <row r="49" spans="1:8">
      <c r="A49" s="68" t="s">
        <v>333</v>
      </c>
      <c r="B49" s="119"/>
      <c r="C49" s="119"/>
      <c r="D49" s="119"/>
      <c r="E49" s="119"/>
      <c r="F49" s="119"/>
      <c r="G49" s="119"/>
      <c r="H49" s="119"/>
    </row>
    <row r="50" spans="1:8">
      <c r="A50" s="68" t="s">
        <v>334</v>
      </c>
      <c r="B50" s="119"/>
      <c r="C50" s="119"/>
      <c r="D50" s="119"/>
      <c r="E50" s="119"/>
      <c r="F50" s="119"/>
      <c r="G50" s="119"/>
      <c r="H50" s="119"/>
    </row>
    <row r="51" spans="1:8">
      <c r="A51" s="68" t="s">
        <v>335</v>
      </c>
      <c r="B51" s="119"/>
      <c r="C51" s="119"/>
      <c r="D51" s="119"/>
      <c r="E51" s="119"/>
      <c r="F51" s="119"/>
      <c r="G51" s="119"/>
      <c r="H51" s="1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nuur</vt:lpstr>
      <vt:lpstr>n-ar</vt:lpstr>
      <vt:lpstr>st-1</vt:lpstr>
      <vt:lpstr>st-1a</vt:lpstr>
      <vt:lpstr>st-2a</vt:lpstr>
      <vt:lpstr>st-3</vt:lpstr>
      <vt:lpstr>st-4</vt:lpstr>
      <vt:lpstr>1</vt:lpstr>
      <vt:lpstr>2</vt:lpstr>
      <vt:lpstr>3</vt:lpstr>
      <vt:lpstr>4</vt:lpstr>
      <vt:lpstr>5</vt:lpstr>
      <vt:lpstr>6</vt:lpstr>
      <vt:lpstr>7</vt:lpstr>
      <vt:lpstr>8</vt:lpstr>
      <vt:lpstr>Тодруулга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2020-02-06T01:52:15Z</cp:lastPrinted>
  <dcterms:created xsi:type="dcterms:W3CDTF">2020-02-06T00:59:23Z</dcterms:created>
  <dcterms:modified xsi:type="dcterms:W3CDTF">2020-02-06T02:18:14Z</dcterms:modified>
</cp:coreProperties>
</file>