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343086E-CE04-49B2-94D5-7F0CD67D1375}" xr6:coauthVersionLast="47" xr6:coauthVersionMax="47" xr10:uidLastSave="{00000000-0000-0000-0000-000000000000}"/>
  <bookViews>
    <workbookView xWindow="-120" yWindow="-120" windowWidth="20730" windowHeight="11160" activeTab="2" xr2:uid="{11C14B43-41FB-4ACF-ADE9-6BE47E21D585}"/>
  </bookViews>
  <sheets>
    <sheet name="Nuur-Á (2)" sheetId="1" r:id="rId1"/>
    <sheet name="Nuur-Á" sheetId="2" r:id="rId2"/>
    <sheet name="ST-1" sheetId="3" r:id="rId3"/>
    <sheet name="ct02" sheetId="4" r:id="rId4"/>
    <sheet name="ct03." sheetId="5" r:id="rId5"/>
    <sheet name="ӨӨТ" sheetId="6" r:id="rId6"/>
  </sheets>
  <externalReferences>
    <externalReference r:id="rId7"/>
  </externalReferences>
  <definedNames>
    <definedName name="_ftn1" localSheetId="2">'ST-1'!#REF!</definedName>
    <definedName name="_ftn2" localSheetId="2">'ST-1'!#REF!</definedName>
    <definedName name="_ftnref1" localSheetId="2">'ST-1'!$C$6</definedName>
    <definedName name="_ftnref2" localSheetId="2">'ST-1'!#REF!</definedName>
    <definedName name="a" localSheetId="4">#REF!</definedName>
    <definedName name="a" localSheetId="0">#REF!</definedName>
    <definedName name="a">#REF!</definedName>
    <definedName name="aaa">#REF!</definedName>
    <definedName name="aaaa">#REF!</definedName>
    <definedName name="ada">#REF!</definedName>
    <definedName name="Advances">#REF!</definedName>
    <definedName name="amralt">#REF!</definedName>
    <definedName name="Animal">#REF!</definedName>
    <definedName name="Article">#REF!</definedName>
    <definedName name="asfe">#REF!</definedName>
    <definedName name="ãûãëý" hidden="1">#REF!</definedName>
    <definedName name="bbbb">#REF!</definedName>
    <definedName name="bbbbb">#REF!</definedName>
    <definedName name="bgh">#REF!</definedName>
    <definedName name="bghdfy">#REF!</definedName>
    <definedName name="bvcvbgdbs">#REF!</definedName>
    <definedName name="card">#REF!</definedName>
    <definedName name="Catagory">#REF!</definedName>
    <definedName name="CategoriesExpense" localSheetId="3">{"room &amp; board";"tuition &amp; fees";"books &amp; supplies";"transportation";"discretionary";"other expenses"}</definedName>
    <definedName name="CategoriesExpense" localSheetId="4">{"room &amp; board";"tuition &amp; fees";"books &amp; supplies";"transportation";"discretionary";"other expenses"}</definedName>
    <definedName name="CategoriesExpense" localSheetId="1">{"room &amp; board";"tuition &amp; fees";"books &amp; supplies";"transportation";"discretionary";"other expenses"}</definedName>
    <definedName name="CategoriesExpense" localSheetId="2">{"room &amp; board";"tuition &amp; fees";"books &amp; supplies";"transportation";"discretionary";"other expenses"}</definedName>
    <definedName name="CategoriesExpense" localSheetId="5">{"room &amp; board";"tuition &amp; fees";"books &amp; supplies";"transportation";"discretionary";"other expenses"}</definedName>
    <definedName name="CategoriesExpense">{"room &amp; board";"tuition &amp; fees";"books &amp; supplies";"transportation";"discretionary";"other expenses"}</definedName>
    <definedName name="CategoriesIncome" localSheetId="3">{"financial aid";"wages (after-tax)";"family help";"from savings";"other"}</definedName>
    <definedName name="CategoriesIncome" localSheetId="4">{"financial aid";"wages (after-tax)";"family help";"from savings";"other"}</definedName>
    <definedName name="CategoriesIncome" localSheetId="1">{"financial aid";"wages (after-tax)";"family help";"from savings";"other"}</definedName>
    <definedName name="CategoriesIncome" localSheetId="2">{"financial aid";"wages (after-tax)";"family help";"from savings";"other"}</definedName>
    <definedName name="CategoriesIncome" localSheetId="5">{"financial aid";"wages (after-tax)";"family help";"from savings";"other"}</definedName>
    <definedName name="CategoriesIncome">{"financial aid";"wages (after-tax)";"family help";"from savings";"other"}</definedName>
    <definedName name="ccc">#REF!</definedName>
    <definedName name="cfdgggh">#REF!</definedName>
    <definedName name="Colour">#REF!</definedName>
    <definedName name="ColumnTitle1">#REF!</definedName>
    <definedName name="Complete">#REF!</definedName>
    <definedName name="Country">#REF!</definedName>
    <definedName name="cscsacsa">#REF!</definedName>
    <definedName name="Customer">#REF!</definedName>
    <definedName name="dahin">#REF!</definedName>
    <definedName name="dahin1">#REF!</definedName>
    <definedName name="dahin4">#REF!</definedName>
    <definedName name="dahin6">#REF!</definedName>
    <definedName name="database_entry">#REF!</definedName>
    <definedName name="dddd">#REF!</definedName>
    <definedName name="DDDDD">#REF!</definedName>
    <definedName name="ddddddd">#REF!</definedName>
    <definedName name="department">#REF!</definedName>
    <definedName name="depatment">#REF!</definedName>
    <definedName name="df">#REF!</definedName>
    <definedName name="dfgfg">#REF!</definedName>
    <definedName name="dfgfh">#REF!</definedName>
    <definedName name="dfgsg">#REF!</definedName>
    <definedName name="dfhfdhg">#REF!</definedName>
    <definedName name="dfksh">#REF!</definedName>
    <definedName name="dftuh">#REF!</definedName>
    <definedName name="dg">#REF!</definedName>
    <definedName name="dgdgdg">#REF!</definedName>
    <definedName name="dgdhdxgh">#REF!</definedName>
    <definedName name="dgf">#REF!</definedName>
    <definedName name="dgffgsga">#REF!</definedName>
    <definedName name="dghftgh">#REF!</definedName>
    <definedName name="dhdh">#REF!</definedName>
    <definedName name="dkfjgoihp">#REF!</definedName>
    <definedName name="dsffdsgfds">#REF!</definedName>
    <definedName name="edtgf">#REF!</definedName>
    <definedName name="ehleh_ognoo">#REF!</definedName>
    <definedName name="enkhzaya">#REF!</definedName>
    <definedName name="er">#REF!</definedName>
    <definedName name="Erchim">#REF!</definedName>
    <definedName name="ergytryh">#REF!</definedName>
    <definedName name="erhyt">#REF!</definedName>
    <definedName name="ertgy">#REF!</definedName>
    <definedName name="erygrt">#REF!</definedName>
    <definedName name="ethytry">#REF!</definedName>
    <definedName name="ewt">#REF!</definedName>
    <definedName name="f">#N/A</definedName>
    <definedName name="fdg">#REF!</definedName>
    <definedName name="fdhdf">#REF!</definedName>
    <definedName name="Feb">#REF!</definedName>
    <definedName name="fff">#REF!</definedName>
    <definedName name="fgafdfdagfa">#REF!</definedName>
    <definedName name="fgagdsga">#REF!</definedName>
    <definedName name="fghdf">#REF!</definedName>
    <definedName name="fghdfdg">#REF!</definedName>
    <definedName name="fghfh">#REF!</definedName>
    <definedName name="fghfhf">#REF!</definedName>
    <definedName name="fghgfh">#REF!</definedName>
    <definedName name="fgjfjg">#REF!</definedName>
    <definedName name="fgjgj">#REF!</definedName>
    <definedName name="fgnjfj">#REF!</definedName>
    <definedName name="fgsrehy">#REF!</definedName>
    <definedName name="fh">#REF!</definedName>
    <definedName name="fhdfh">#REF!</definedName>
    <definedName name="fhgj">#REF!</definedName>
    <definedName name="fhthut">#REF!</definedName>
    <definedName name="fhtjhu">#REF!</definedName>
    <definedName name="fhyrty">#REF!</definedName>
    <definedName name="FirstMonth">#N/A</definedName>
    <definedName name="fjh">#REF!</definedName>
    <definedName name="fjhgkjdf">#REF!</definedName>
    <definedName name="fjyu">#REF!</definedName>
    <definedName name="fkdhl">#REF!</definedName>
    <definedName name="flkgj">#REF!</definedName>
    <definedName name="floating_record">#REF!</definedName>
    <definedName name="frturu">#REF!</definedName>
    <definedName name="fsdhgsrgh">#REF!</definedName>
    <definedName name="fvhgfhj">#REF!</definedName>
    <definedName name="fyjurf">#REF!</definedName>
    <definedName name="GB">#REF!</definedName>
    <definedName name="gdf">#REF!</definedName>
    <definedName name="gdfyhrt">#REF!</definedName>
    <definedName name="gdsga">#REF!</definedName>
    <definedName name="gegfv">#REF!</definedName>
    <definedName name="general_note">#REF!</definedName>
    <definedName name="gfdfgdgh">#REF!</definedName>
    <definedName name="gfdhg">#REF!</definedName>
    <definedName name="gfggg">#REF!</definedName>
    <definedName name="gfhjgfj">#REF!</definedName>
    <definedName name="gfjgfj">#REF!</definedName>
    <definedName name="gfjghj">#REF!</definedName>
    <definedName name="gh">#REF!</definedName>
    <definedName name="ghdshfshs">#REF!</definedName>
    <definedName name="ghghj">#REF!</definedName>
    <definedName name="ghjg">#REF!</definedName>
    <definedName name="ghjgjh">#REF!</definedName>
    <definedName name="ghjgkj">#REF!</definedName>
    <definedName name="ghkjh">#REF!</definedName>
    <definedName name="gjgfjk">#REF!</definedName>
    <definedName name="gjgj">#REF!</definedName>
    <definedName name="grain">#REF!</definedName>
    <definedName name="gsdhfhsf">#REF!</definedName>
    <definedName name="hgasald21">#REF!</definedName>
    <definedName name="hghuy">#REF!</definedName>
    <definedName name="hgkk">#REF!</definedName>
    <definedName name="hh">#REF!</definedName>
    <definedName name="hhh" hidden="1">#REF!</definedName>
    <definedName name="hhhh">#REF!</definedName>
    <definedName name="Hiii">#N/A</definedName>
    <definedName name="himi">#N/A</definedName>
    <definedName name="hkg">#REF!</definedName>
    <definedName name="i">#REF!</definedName>
    <definedName name="IMark">#REF!</definedName>
    <definedName name="IntroPrintArea" hidden="1">#REF!</definedName>
    <definedName name="iouy">#REF!</definedName>
    <definedName name="Jan">#REF!</definedName>
    <definedName name="Jargel">#REF!</definedName>
    <definedName name="jdfhog">#REF!</definedName>
    <definedName name="jhb">#REF!</definedName>
    <definedName name="Jil">#REF!</definedName>
    <definedName name="jjk">#REF!</definedName>
    <definedName name="jkcbhdslcb">#REF!</definedName>
    <definedName name="JR_PAGE_ANCHOR_0_1">#REF!</definedName>
    <definedName name="k" hidden="1">#REF!</definedName>
    <definedName name="kh">#REF!</definedName>
    <definedName name="kjfhg">#REF!</definedName>
    <definedName name="kjfhgkjf">#REF!</definedName>
    <definedName name="kjyui">#REF!</definedName>
    <definedName name="kkkk">#REF!</definedName>
    <definedName name="l">#REF!</definedName>
    <definedName name="Mar">#REF!</definedName>
    <definedName name="mio">#REF!</definedName>
    <definedName name="mnbkj">#REF!</definedName>
    <definedName name="Name_1">#REF!</definedName>
    <definedName name="Name_2">#REF!</definedName>
    <definedName name="Name_3">#REF!</definedName>
    <definedName name="Name_4">#REF!</definedName>
    <definedName name="name2">#REF!,#REF!,#REF!,#REF!,#REF!,#REF!</definedName>
    <definedName name="negj">#REF!</definedName>
    <definedName name="NextMonth">UPPER(TEXT(EOMONTH(VALUE(#REF! &amp; "1"),0)+1,"mmm "))</definedName>
    <definedName name="nif">UPPER(TEXT(#REF!,"mmm "))</definedName>
    <definedName name="õðõð">#REF!</definedName>
    <definedName name="oiriyt">#REF!</definedName>
    <definedName name="oooo" hidden="1">#REF!</definedName>
    <definedName name="PercentsExpense">#REF!,#REF!,#REF!,#REF!,#REF!,#REF!</definedName>
    <definedName name="Periods">#REF!</definedName>
    <definedName name="poiup">#REF!</definedName>
    <definedName name="position">#REF!</definedName>
    <definedName name="product_note">#REF!</definedName>
    <definedName name="Production__purchase_price__TG">#REF!</definedName>
    <definedName name="Production__Qty">#REF!</definedName>
    <definedName name="Profit">#REF!</definedName>
    <definedName name="Profit__TG">#REF!</definedName>
    <definedName name="q">#REF!</definedName>
    <definedName name="q23r453">#REF!</definedName>
    <definedName name="qq">#REF!</definedName>
    <definedName name="qwer">#REF!</definedName>
    <definedName name="qwr">#REF!</definedName>
    <definedName name="result">#REF!</definedName>
    <definedName name="rfhy">#REF!</definedName>
    <definedName name="rthytjh">#REF!</definedName>
    <definedName name="rthytuh">#REF!</definedName>
    <definedName name="saas">#REF!</definedName>
    <definedName name="Sar">5</definedName>
    <definedName name="Sariin_huu">#REF!</definedName>
    <definedName name="sas" hidden="1">#REF!</definedName>
    <definedName name="ScrollBarValue">#REF!</definedName>
    <definedName name="sdf">#REF!</definedName>
    <definedName name="sdfgdfg">#REF!</definedName>
    <definedName name="sdfgdrfh">#REF!</definedName>
    <definedName name="sdfgdrg">#REF!</definedName>
    <definedName name="sdfghjk">#N/A</definedName>
    <definedName name="sdfsdhsh">#REF!</definedName>
    <definedName name="sdgf">#REF!</definedName>
    <definedName name="sdggjn">#REF!</definedName>
    <definedName name="SELBEG">#REF!</definedName>
    <definedName name="SelectedPeriod">INDEX(#REF!,,#REF!)</definedName>
    <definedName name="SelectedPeriodCashFlowNegative">#N/A</definedName>
    <definedName name="SelectedPeriodCashFlowNegative_Mirror">#N/A</definedName>
    <definedName name="SelectedPeriodCashFlowPositive">#N/A</definedName>
    <definedName name="SelectedPeriodCashFlowPositive_Mirror">#N/A</definedName>
    <definedName name="SelectedPeriodColumn">MATCH(#REF!,#REF!,0)</definedName>
    <definedName name="SelectedPeriodIsFunded">INDEX(#REF!,,#REF!)&gt;=INDEX(#REF!,,#REF!)</definedName>
    <definedName name="SelectedStartMonth">#REF!</definedName>
    <definedName name="sheet">#REF!</definedName>
    <definedName name="sheet12">#REF!</definedName>
    <definedName name="sheet1245">#REF!</definedName>
    <definedName name="source">#REF!</definedName>
    <definedName name="sssss">#REF!</definedName>
    <definedName name="ssssss">#REF!</definedName>
    <definedName name="start_day">#REF!</definedName>
    <definedName name="StartDate" localSheetId="3">DATEVALUE(aaaa &amp;  "1, " &amp; YEAR(TODAY()))</definedName>
    <definedName name="StartDate" localSheetId="4">DATEVALUE(aaaa &amp;  "1, " &amp; YEAR(TODAY()))</definedName>
    <definedName name="StartDate" localSheetId="1">DATEVALUE(aaaa &amp;  "1, " &amp; YEAR(TODAY()))</definedName>
    <definedName name="StartDate" localSheetId="2">DATEVALUE(aaaa &amp;  "1, " &amp; YEAR(TODAY()))</definedName>
    <definedName name="StartDate" localSheetId="5">DATEVALUE(aaaa &amp;  "1, " &amp; YEAR(TODAY()))</definedName>
    <definedName name="StartDate">DATEVALUE(aaaa &amp;  "1, " &amp; YEAR(TODAY()))</definedName>
    <definedName name="Style">#REF!</definedName>
    <definedName name="Subtotal">#REF!</definedName>
    <definedName name="Sum">#REF!</definedName>
    <definedName name="sumifs">#REF!</definedName>
    <definedName name="tannage">#REF!</definedName>
    <definedName name="TB">#REF!</definedName>
    <definedName name="TBSz11">#REF!</definedName>
    <definedName name="technician">#REF!</definedName>
    <definedName name="TG">#REF!</definedName>
    <definedName name="thickness">#REF!</definedName>
    <definedName name="toollogo">#REF!</definedName>
    <definedName name="Total_1">#REF!</definedName>
    <definedName name="Total_2">#REF!</definedName>
    <definedName name="Total_3">#REF!</definedName>
    <definedName name="Total_4">#REF!</definedName>
    <definedName name="Total_cost__TG">#REF!</definedName>
    <definedName name="trurkj">#REF!</definedName>
    <definedName name="Tulburiin_daraalal">#REF!</definedName>
    <definedName name="tusuv">#REF!</definedName>
    <definedName name="tyi">#REF!</definedName>
    <definedName name="une">#REF!</definedName>
    <definedName name="usult">#REF!</definedName>
    <definedName name="v">#REF!</definedName>
    <definedName name="valHighlight">IFERROR(IF(#REF!="Yes", TRUE, FALSE),FALSE)</definedName>
    <definedName name="vcvzzxdagah">#REF!</definedName>
    <definedName name="vlkfdnvkldnvlkd" localSheetId="3">DATEVALUE(aaaa &amp;  "1, " &amp; YEAR(TODAY()))</definedName>
    <definedName name="vlkfdnvkldnvlkd" localSheetId="4">DATEVALUE(aaaa &amp;  "1, " &amp; YEAR(TODAY()))</definedName>
    <definedName name="vlkfdnvkldnvlkd" localSheetId="1">DATEVALUE(aaaa &amp;  "1, " &amp; YEAR(TODAY()))</definedName>
    <definedName name="vlkfdnvkldnvlkd" localSheetId="2">DATEVALUE(aaaa &amp;  "1, " &amp; YEAR(TODAY()))</definedName>
    <definedName name="vlkfdnvkldnvlkd" localSheetId="5">DATEVALUE(aaaa &amp;  "1, " &amp; YEAR(TODAY()))</definedName>
    <definedName name="vlkfdnvkldnvlkd">DATEVALUE(aaaa &amp;  "1, " &amp; YEAR(TODAY()))</definedName>
    <definedName name="wefgvgjg">#REF!</definedName>
    <definedName name="wer">#REF!</definedName>
    <definedName name="wet">#REF!</definedName>
    <definedName name="working_method">#REF!</definedName>
    <definedName name="www">#REF!</definedName>
    <definedName name="xfdsaf">#REF!</definedName>
    <definedName name="xffv">#REF!,#REF!,#REF!,#REF!,#REF!,#REF!</definedName>
    <definedName name="yes">#REF!</definedName>
    <definedName name="yi">#REF!</definedName>
    <definedName name="ýýýý">#REF!</definedName>
    <definedName name="ZAR">#REF!</definedName>
    <definedName name="zaya">#REF!</definedName>
    <definedName name="zereg">#REF!</definedName>
    <definedName name="zsfvg">#REF!</definedName>
    <definedName name="а">#REF!</definedName>
    <definedName name="А1">#REF!</definedName>
    <definedName name="аабыөхыхыж">#REF!</definedName>
    <definedName name="аар">#REF!</definedName>
    <definedName name="абөыхаыахаөар">#REF!</definedName>
    <definedName name="агр">#REF!</definedName>
    <definedName name="аө">#REF!</definedName>
    <definedName name="аөх">#REF!</definedName>
    <definedName name="арг">#REF!</definedName>
    <definedName name="ах">#REF!</definedName>
    <definedName name="ахрөх">#REF!</definedName>
    <definedName name="аыбөабабй">#REF!</definedName>
    <definedName name="ББ">#REF!</definedName>
    <definedName name="бөаөйаа">#REF!</definedName>
    <definedName name="бөасбр">#REF!</definedName>
    <definedName name="ввв">#REF!</definedName>
    <definedName name="ёөах">#REF!</definedName>
    <definedName name="ёс">#REF!</definedName>
    <definedName name="ёсячячаа">#REF!</definedName>
    <definedName name="жа">#REF!</definedName>
    <definedName name="ЖЖ">#REF!</definedName>
    <definedName name="жншнэш">#REF!</definedName>
    <definedName name="ЖНЭ">#REF!</definedName>
    <definedName name="жөа">#REF!</definedName>
    <definedName name="жун">#REF!</definedName>
    <definedName name="ЖЭ">#REF!</definedName>
    <definedName name="жэнг">#REF!</definedName>
    <definedName name="жэнэн">#REF!</definedName>
    <definedName name="з\">#N/A</definedName>
    <definedName name="засах">#REF!</definedName>
    <definedName name="иадсрймсзк">#REF!</definedName>
    <definedName name="йтдолбый">#REF!</definedName>
    <definedName name="йыө">#REF!</definedName>
    <definedName name="лл">#REF!</definedName>
    <definedName name="лшохш?үхр">#REF!</definedName>
    <definedName name="нара">#REF!</definedName>
    <definedName name="нгг">#REF!</definedName>
    <definedName name="НН">#REF!</definedName>
    <definedName name="ншн">#REF!</definedName>
    <definedName name="ншнэшо">#REF!</definedName>
    <definedName name="Нэгтгэл">#REF!</definedName>
    <definedName name="нэр">#REF!</definedName>
    <definedName name="оооо">UPPER(TEXT(#REF!,"mmm "))</definedName>
    <definedName name="Ө">#REF!</definedName>
    <definedName name="өайыаы">#REF!</definedName>
    <definedName name="ӨАӨ">#REF!</definedName>
    <definedName name="өах">#REF!</definedName>
    <definedName name="ӨББ">#REF!</definedName>
    <definedName name="өжнжу">#REF!</definedName>
    <definedName name="өу">#REF!</definedName>
    <definedName name="ӨХ">#REF!</definedName>
    <definedName name="өыаужаэжхух">#REF!</definedName>
    <definedName name="өэг">#REF!</definedName>
    <definedName name="өэгж">#REF!</definedName>
    <definedName name="рохаүйха">#REF!</definedName>
    <definedName name="РР">#REF!</definedName>
    <definedName name="рхиа">#REF!</definedName>
    <definedName name="РХОРӨА">#REF!</definedName>
    <definedName name="ссөйөыйб">#REF!</definedName>
    <definedName name="сэлбэг">#REF!</definedName>
    <definedName name="т">#REF!</definedName>
    <definedName name="төсөв">#REF!</definedName>
    <definedName name="ужанэш">#REF!</definedName>
    <definedName name="ужн">#REF!</definedName>
    <definedName name="ужныужн">#REF!</definedName>
    <definedName name="ужнэ">#REF!</definedName>
    <definedName name="УЦУУ">#REF!</definedName>
    <definedName name="УЦЭ">#REF!</definedName>
    <definedName name="уцэа">#REF!</definedName>
    <definedName name="уэжун">#REF!</definedName>
    <definedName name="уэн">#REF!</definedName>
    <definedName name="үлд">#REF!</definedName>
    <definedName name="ха">#REF!</definedName>
    <definedName name="харлонхр">#REF!</definedName>
    <definedName name="харрбмө">#REF!</definedName>
    <definedName name="Хими">#N/A</definedName>
    <definedName name="хоол">#N/A</definedName>
    <definedName name="хөа">#REF!</definedName>
    <definedName name="ХӨББХБЫ">#REF!</definedName>
    <definedName name="хөрхө">#REF!</definedName>
    <definedName name="хөсха">#REF!</definedName>
    <definedName name="хр">#REF!</definedName>
    <definedName name="храра">#REF!</definedName>
    <definedName name="хххх">#REF!</definedName>
    <definedName name="ХХхэрэгсэл">#N/A</definedName>
    <definedName name="хэах">#REF!</definedName>
    <definedName name="ЦУ">#REF!</definedName>
    <definedName name="ЦУЖЭ">#REF!</definedName>
    <definedName name="ЦЦ">#REF!</definedName>
    <definedName name="чёс">#REF!</definedName>
    <definedName name="ыа">#REF!</definedName>
    <definedName name="ыан">#REF!</definedName>
    <definedName name="ыб">#REF!</definedName>
    <definedName name="ыба">#REF!</definedName>
    <definedName name="ыбөа">#REF!</definedName>
    <definedName name="ыбөн">#REF!</definedName>
    <definedName name="ыбөха">#REF!</definedName>
    <definedName name="ыжөн">#REF!</definedName>
    <definedName name="ыжөнауж">#REF!</definedName>
    <definedName name="ыжхн">#REF!</definedName>
    <definedName name="ЫЖЭА">#REF!</definedName>
    <definedName name="ыөөйыа">#REF!</definedName>
    <definedName name="ыөхныжө">#REF!</definedName>
    <definedName name="эх">#REF!</definedName>
    <definedName name="яяёөёыб\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6" l="1"/>
  <c r="M21" i="6"/>
  <c r="K21" i="6"/>
  <c r="K20" i="6"/>
  <c r="M20" i="6" s="1"/>
  <c r="I19" i="6"/>
  <c r="K19" i="6" s="1"/>
  <c r="M19" i="6" s="1"/>
  <c r="K18" i="6"/>
  <c r="M18" i="6" s="1"/>
  <c r="J17" i="6"/>
  <c r="K17" i="6" s="1"/>
  <c r="M17" i="6" s="1"/>
  <c r="K15" i="6"/>
  <c r="M15" i="6" s="1"/>
  <c r="K13" i="6"/>
  <c r="M13" i="6" s="1"/>
  <c r="M12" i="6"/>
  <c r="K12" i="6"/>
  <c r="K11" i="6"/>
  <c r="M11" i="6" s="1"/>
  <c r="M10" i="6"/>
  <c r="K10" i="6"/>
  <c r="K9" i="6"/>
  <c r="M9" i="6" s="1"/>
  <c r="M8" i="6"/>
  <c r="L8" i="6"/>
  <c r="L14" i="6" s="1"/>
  <c r="L16" i="6" s="1"/>
  <c r="L22" i="6" s="1"/>
  <c r="K8" i="6"/>
  <c r="K14" i="6" s="1"/>
  <c r="J8" i="6"/>
  <c r="J14" i="6" s="1"/>
  <c r="J16" i="6" s="1"/>
  <c r="J22" i="6" s="1"/>
  <c r="I8" i="6"/>
  <c r="I14" i="6" s="1"/>
  <c r="I16" i="6" s="1"/>
  <c r="I22" i="6" s="1"/>
  <c r="H8" i="6"/>
  <c r="H14" i="6" s="1"/>
  <c r="H16" i="6" s="1"/>
  <c r="H22" i="6" s="1"/>
  <c r="H24" i="6" s="1"/>
  <c r="G8" i="6"/>
  <c r="G14" i="6" s="1"/>
  <c r="G16" i="6" s="1"/>
  <c r="G22" i="6" s="1"/>
  <c r="F8" i="6"/>
  <c r="F14" i="6" s="1"/>
  <c r="F16" i="6" s="1"/>
  <c r="F22" i="6" s="1"/>
  <c r="E8" i="6"/>
  <c r="E14" i="6" s="1"/>
  <c r="E16" i="6" s="1"/>
  <c r="E22" i="6" s="1"/>
  <c r="D8" i="6"/>
  <c r="D14" i="6" s="1"/>
  <c r="D16" i="6" s="1"/>
  <c r="D22" i="6" s="1"/>
  <c r="M7" i="6"/>
  <c r="M6" i="6"/>
  <c r="J2" i="6"/>
  <c r="C62" i="5"/>
  <c r="D61" i="5"/>
  <c r="C61" i="5"/>
  <c r="D60" i="5"/>
  <c r="D62" i="5" s="1"/>
  <c r="D63" i="5" s="1"/>
  <c r="D51" i="5"/>
  <c r="C51" i="5"/>
  <c r="D46" i="5"/>
  <c r="D58" i="5" s="1"/>
  <c r="C46" i="5"/>
  <c r="C58" i="5" s="1"/>
  <c r="D37" i="5"/>
  <c r="C37" i="5"/>
  <c r="D28" i="5"/>
  <c r="D44" i="5" s="1"/>
  <c r="C28" i="5"/>
  <c r="C44" i="5" s="1"/>
  <c r="D15" i="5"/>
  <c r="C15" i="5"/>
  <c r="D8" i="5"/>
  <c r="D26" i="5" s="1"/>
  <c r="D59" i="5" s="1"/>
  <c r="C8" i="5"/>
  <c r="C26" i="5" s="1"/>
  <c r="C59" i="5" s="1"/>
  <c r="C3" i="5"/>
  <c r="H26" i="4"/>
  <c r="H28" i="4" s="1"/>
  <c r="H30" i="4" s="1"/>
  <c r="H42" i="4" s="1"/>
  <c r="G26" i="4"/>
  <c r="G28" i="4" s="1"/>
  <c r="G30" i="4" s="1"/>
  <c r="G42" i="4" s="1"/>
  <c r="H9" i="4"/>
  <c r="G9" i="4"/>
  <c r="H3" i="4"/>
  <c r="C3" i="4"/>
  <c r="E68" i="3"/>
  <c r="D68" i="3"/>
  <c r="E53" i="3"/>
  <c r="D53" i="3"/>
  <c r="E46" i="3"/>
  <c r="E54" i="3" s="1"/>
  <c r="E69" i="3" s="1"/>
  <c r="D46" i="3"/>
  <c r="D54" i="3" s="1"/>
  <c r="D69" i="3" s="1"/>
  <c r="E30" i="3"/>
  <c r="D30" i="3"/>
  <c r="E19" i="3"/>
  <c r="E31" i="3" s="1"/>
  <c r="D19" i="3"/>
  <c r="D31" i="3" s="1"/>
  <c r="J25" i="6" l="1"/>
  <c r="J24" i="6"/>
  <c r="E25" i="6"/>
  <c r="E24" i="6"/>
  <c r="F25" i="6"/>
  <c r="F24" i="6"/>
  <c r="G24" i="6"/>
  <c r="G25" i="6"/>
  <c r="K16" i="6"/>
  <c r="M14" i="6"/>
  <c r="I25" i="6"/>
  <c r="I24" i="6"/>
  <c r="D24" i="6"/>
  <c r="D25" i="6"/>
  <c r="C63" i="5"/>
  <c r="D70" i="3"/>
  <c r="D72" i="3"/>
  <c r="D73" i="3"/>
  <c r="E73" i="3"/>
  <c r="E72" i="3"/>
  <c r="K22" i="6" l="1"/>
  <c r="K24" i="6" s="1"/>
  <c r="M24" i="6" s="1"/>
  <c r="M16" i="6"/>
  <c r="M22" i="6" s="1"/>
  <c r="M25" i="6" s="1"/>
</calcChain>
</file>

<file path=xl/sharedStrings.xml><?xml version="1.0" encoding="utf-8"?>
<sst xmlns="http://schemas.openxmlformats.org/spreadsheetml/2006/main" count="335" uniqueCount="295">
  <si>
    <t>Сангийн сайдын 2017 оны</t>
  </si>
  <si>
    <t>244 дүгээр тушаалын</t>
  </si>
  <si>
    <t>2 дугаар хавсралт</t>
  </si>
  <si>
    <t>Регистрийн дугаар:</t>
  </si>
  <si>
    <t>Хаяг: Дархан-уул  Дархан сум 13-р баг үйлдвэрийн раион,</t>
  </si>
  <si>
    <t>Шуудангийн хаяг:</t>
  </si>
  <si>
    <t xml:space="preserve">Утас:                         70373149                                  Факс: </t>
  </si>
  <si>
    <t>Өмчийн хэлбэр:         Төрийн ............... хувь                        хувийн 100 хувь</t>
  </si>
  <si>
    <t>А</t>
  </si>
  <si>
    <t>ДАРХАН НЭХИЙ ГРУПП КОМПАНИЙН</t>
  </si>
  <si>
    <t>2023 ОНЫ  ÆÈËÈÉÍ</t>
  </si>
  <si>
    <t>САНХҮҮГИЙН ÍÝÃÒÃÝÑÝÍ ТАЙЛАН</t>
  </si>
  <si>
    <t>Хянаж хүлээн авсан                     áàéãóóëëàãûí íýð</t>
  </si>
  <si>
    <t>Сар, өдөр</t>
  </si>
  <si>
    <t>Гарын үсэг</t>
  </si>
  <si>
    <t>ДАРХАН НЭХИЙ   ХК-ИЙН</t>
  </si>
  <si>
    <t>2023 оны  жилийн нэгтгэсэн санхүүгийн тайлангийн</t>
  </si>
  <si>
    <t>бодит байдлын тухай мэдэгдэл</t>
  </si>
  <si>
    <t>2023 оны 12 сарын  31 өдөр</t>
  </si>
  <si>
    <t>ÇÀÕÈÐÀË . . . . . . . . . . .  . . .  . . . . . . . . . . . . . . . . . . . . . . . .</t>
  </si>
  <si>
    <t xml:space="preserve">ÅÐªÍÕÈÉ ÍßÃÒËÀÍ ÁÎÄÎÃ× . . . . . . . . . . .  . . .  . . . . . .                          </t>
  </si>
  <si>
    <t>НЭГТГЭСЭН САНХҮҮГИЙН БАЙДЛЫН ТАЙЛАН</t>
  </si>
  <si>
    <t>Дархан Нэхий ХК</t>
  </si>
  <si>
    <t>2023 оны 12-р сарын 31</t>
  </si>
  <si>
    <t>( Групп аж ахуйн нэгжийн нэр )</t>
  </si>
  <si>
    <t>(төгрөгөөр)</t>
  </si>
  <si>
    <t>Мөрийн дугаар</t>
  </si>
  <si>
    <t>БАЛАНСЫН Ç¯ÉË</t>
  </si>
  <si>
    <t>Үлдэгдэл</t>
  </si>
  <si>
    <t>1-р сарын 1</t>
  </si>
  <si>
    <t>12-р сарын 31</t>
  </si>
  <si>
    <t>Б</t>
  </si>
  <si>
    <t>ХӨРӨНГӨ</t>
  </si>
  <si>
    <t xml:space="preserve">     Эргэлтийн хөрөнгө</t>
  </si>
  <si>
    <t>1.1.1</t>
  </si>
  <si>
    <t xml:space="preserve">Мөнгө ба түүнтэй адилтгах хөрөнгө </t>
  </si>
  <si>
    <t>1.1.2</t>
  </si>
  <si>
    <t>Дансны авлага</t>
  </si>
  <si>
    <t>1.1.3</t>
  </si>
  <si>
    <t>Татвар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</si>
  <si>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</si>
  <si>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</si>
  <si>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</si>
  <si>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</si>
  <si>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</si>
  <si>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</si>
  <si>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</si>
  <si>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</si>
  <si>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</si>
  <si>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</si>
  <si>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</si>
  <si>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</t>
  </si>
  <si>
    <t>1.1.11</t>
  </si>
  <si>
    <t>Эргэлтийн хөрөнгийн дүн</t>
  </si>
  <si>
    <t xml:space="preserve">     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</si>
  <si>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</si>
  <si>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</si>
  <si>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</si>
  <si>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</si>
  <si>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</si>
  <si>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</si>
  <si>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</si>
  <si>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</si>
  <si>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</si>
  <si>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</si>
  <si>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</si>
  <si>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</si>
  <si>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</si>
  <si>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</si>
  <si>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</si>
  <si>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1.2.9</t>
  </si>
  <si>
    <t>Äóóñààã¿é áàðèëãà</t>
  </si>
  <si>
    <t>1.2.10</t>
  </si>
  <si>
    <t>Эргэлтийн бус хөрөнгийн дүн</t>
  </si>
  <si>
    <t>НИЙТ ХӨРӨНГИЙН ДҮН</t>
  </si>
  <si>
    <t>ӨÐ ÒªËÁªÐ ÁÀ ÝÇÄÈÉÍ ªÌ×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</si>
  <si>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</si>
  <si>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</si>
  <si>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</si>
  <si>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</si>
  <si>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</si>
  <si>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</si>
  <si>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</si>
  <si>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</si>
  <si>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</si>
  <si>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</si>
  <si>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НДШ-ийн өглөг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</si>
  <si>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</si>
  <si>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</si>
  <si>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</si>
  <si>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</si>
  <si>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</si>
  <si>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</si>
  <si>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</si>
  <si>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</si>
  <si>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</si>
  <si>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(өр төлбөр)</t>
  </si>
  <si>
    <t>2.1.1.10</t>
  </si>
  <si>
    <t>Бусад богино хугацаат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</si>
  <si>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</si>
  <si>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</si>
  <si>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</si>
  <si>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</si>
  <si>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</si>
  <si>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</si>
  <si>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</si>
  <si>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</si>
  <si>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</si>
  <si>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</si>
  <si>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</si>
  <si>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</si>
  <si>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</si>
  <si>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</si>
  <si>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</si>
  <si>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</si>
  <si>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 xml:space="preserve">    Ýçäèéí ºì÷</t>
  </si>
  <si>
    <t>2.3.1</t>
  </si>
  <si>
    <t>Өмч :      - төрийн</t>
  </si>
  <si>
    <t>2.3.2</t>
  </si>
  <si>
    <t xml:space="preserve">                - хувийн</t>
  </si>
  <si>
    <t>2.3.3</t>
  </si>
  <si>
    <t xml:space="preserve">               -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</si>
  <si>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</si>
  <si>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</si>
  <si>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</si>
  <si>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</si>
  <si>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</si>
  <si>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</si>
  <si>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</si>
  <si>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</si>
  <si>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</si>
  <si>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</si>
  <si>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</si>
  <si>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</si>
  <si>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</si>
  <si>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</si>
  <si>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Толгой компанийн хувьцаа эзэмшигчдэд ногдох</t>
  </si>
  <si>
    <t>2.3.12</t>
  </si>
  <si>
    <t>Хяналтын эрхгүй хувь оролцоонд ногдох</t>
  </si>
  <si>
    <t>2.3.13</t>
  </si>
  <si>
    <t>Эздийн өмчийн дүн</t>
  </si>
  <si>
    <t>ӨÐ ÒªËÁªÐ ÁÀ ÝÇÄÈÉÍ ªÌ×ÈÉÍ Ä¯Í</t>
  </si>
  <si>
    <t xml:space="preserve">                Çàõèðàë      _______________________________ (..............................)</t>
  </si>
  <si>
    <t xml:space="preserve">                Ерөнхий нягтлан бодогч      ___________________ (..............................)</t>
  </si>
  <si>
    <t>НЭГТГЭСЭН ОРЛОГЫН ДЭЛГЭРЭНГҮЙ ТАЙЛАН</t>
  </si>
  <si>
    <t>Групп аж ахуй нэгжийн нэр</t>
  </si>
  <si>
    <t>Үзүүлэлт</t>
  </si>
  <si>
    <t>ªìíºõ îíû ä¿í</t>
  </si>
  <si>
    <t>Тайлант үеийн дүн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</si>
  <si>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</si>
  <si>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</si>
  <si>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</si>
  <si>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</si>
  <si>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</si>
  <si>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</si>
  <si>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</si>
  <si>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</si>
  <si>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</si>
  <si>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</si>
  <si>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</si>
  <si>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</si>
  <si>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</si>
  <si>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</si>
  <si>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</si>
  <si>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</si>
  <si>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Толгой компанид хамаарах хараат компанийн ашиг, алдагдал</t>
  </si>
  <si>
    <t>Толгой компанид хамаарах хамтарсан үйлдвэрийн ашиг, алдагдал</t>
  </si>
  <si>
    <t>Бусад ашиг (алдагдал)</t>
  </si>
  <si>
    <t xml:space="preserve">Татвар төлөхийн өмнөх ашиг (алдагдал) 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</si>
  <si>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</si>
  <si>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</si>
  <si>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</si>
  <si>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</si>
  <si>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Үүнээс:</t>
  </si>
  <si>
    <t>Толгой компанийн хувьцаа эзэмшигчид</t>
  </si>
  <si>
    <t>Хяналтын эрхгүй хувь оролцоо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</si>
  <si>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</si>
  <si>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</si>
  <si>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</si>
  <si>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</si>
  <si>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23.4.1</t>
  </si>
  <si>
    <t>Бусад дэлгэрэнгүй орлогын дүн</t>
  </si>
  <si>
    <t>23.4.2</t>
  </si>
  <si>
    <t>Орлогын нийт дүн</t>
  </si>
  <si>
    <t>Нэгж хувьцаанд ногдох суурь ашиг (алдагдал)</t>
  </si>
  <si>
    <t>НЭГТГЭСЭН МӨНГӨН ГҮЙЛГЭЭНИЙ ТАЙЛАН</t>
  </si>
  <si>
    <t>Äàðõàí Íýõèé ÕÊ</t>
  </si>
  <si>
    <t>( Аж ахуйн нэгжийн нэр )</t>
  </si>
  <si>
    <t xml:space="preserve">                   ҮЗҮҮЛЭЛТ</t>
  </si>
  <si>
    <t>Òàéëàíò æèëèéí ä¿í</t>
  </si>
  <si>
    <t>Үндсэн үйл ажиллагааны мөнгөн гүйлгээ</t>
  </si>
  <si>
    <t>Мөнгөн орлогын дүн (+)</t>
  </si>
  <si>
    <t>1,1,1</t>
  </si>
  <si>
    <t>Бараа борлуулсан, үйлчилгээ үзүүлсний орлого</t>
  </si>
  <si>
    <t>1,1,2</t>
  </si>
  <si>
    <t>Эрхийн шимтгэл, хураамж, төлбөрийн орлого</t>
  </si>
  <si>
    <t>1,1,3</t>
  </si>
  <si>
    <t>Даатгалын нөхвөрөөс хүлээн авсан мөнгө</t>
  </si>
  <si>
    <t>1,1,4</t>
  </si>
  <si>
    <t>Буцаан авсан албан татвар</t>
  </si>
  <si>
    <t>1,1,5</t>
  </si>
  <si>
    <t>Татаас, санхүүжилтийн орлого</t>
  </si>
  <si>
    <t>1,1,6</t>
  </si>
  <si>
    <t>Бусад мөнгөн орлого</t>
  </si>
  <si>
    <t>Мөнгөн зарлагын дүн (-)</t>
  </si>
  <si>
    <t>1,2,1</t>
  </si>
  <si>
    <t xml:space="preserve">      Ажиллагчдад төлсөн</t>
  </si>
  <si>
    <t>1,2,2</t>
  </si>
  <si>
    <t xml:space="preserve">      Нийгмийн даатгалын байгууллагад төлсөн</t>
  </si>
  <si>
    <t>1,2,3</t>
  </si>
  <si>
    <t xml:space="preserve">      Бараа материал худалдан авахад төлсөн</t>
  </si>
  <si>
    <t>1,2,4</t>
  </si>
  <si>
    <t xml:space="preserve">      Ашиглалтын зардалд төлсөн</t>
  </si>
  <si>
    <t>1,2,5</t>
  </si>
  <si>
    <t xml:space="preserve">      Түлш шатахуун, тээврийн хөлс, сэлбэг хэрэгсэлд төлсөн</t>
  </si>
  <si>
    <t>1,2,6</t>
  </si>
  <si>
    <t xml:space="preserve">      Хүүний төлбөрт төлсөн</t>
  </si>
  <si>
    <t>1,2,7</t>
  </si>
  <si>
    <t xml:space="preserve">      Татварын байгууллагад төлсөн</t>
  </si>
  <si>
    <t>1,2,8</t>
  </si>
  <si>
    <t xml:space="preserve">      Даатгалын төлбөрт төлсөн</t>
  </si>
  <si>
    <t>1,2,9</t>
  </si>
  <si>
    <t xml:space="preserve">      Бусад мөнгөн зарлага</t>
  </si>
  <si>
    <t xml:space="preserve">     Боруулалтын зардалд шилжүүлсэн мөнгө</t>
  </si>
  <si>
    <t>Үндсэн үйл ажиллагааны цэвэр мөнгөн гүйлгээний дүн</t>
  </si>
  <si>
    <t>Хөрөнгө оруулалтын үйл ажиллагааны мөнгөн гүйлгээ</t>
  </si>
  <si>
    <t>2,1,2</t>
  </si>
  <si>
    <t xml:space="preserve">      Үндсэн хөрөнгө борлуулсны орлого</t>
  </si>
  <si>
    <t>2,1,3</t>
  </si>
  <si>
    <t xml:space="preserve">      Биет бус хөрөнгө борлуулсны орлого</t>
  </si>
  <si>
    <t>2,1,4</t>
  </si>
  <si>
    <t xml:space="preserve">      Хөрөнгө оруулалт борлуулсны орлого</t>
  </si>
  <si>
    <t>2,1,5</t>
  </si>
  <si>
    <t xml:space="preserve">      Бусад урт хугацаат хөрөнгө борлуулсны орлого</t>
  </si>
  <si>
    <t>2,1,6</t>
  </si>
  <si>
    <t xml:space="preserve">      Бусдад олгосон зээл, мөнгөн урьдчилгааны буцаан төлөлт</t>
  </si>
  <si>
    <t>2,1,7</t>
  </si>
  <si>
    <t xml:space="preserve">      Хүлээн авсан хүүний орлого</t>
  </si>
  <si>
    <t>2,1,8</t>
  </si>
  <si>
    <t xml:space="preserve">      Хүлээн авсан ногдол ашиг</t>
  </si>
  <si>
    <t>2,1,9</t>
  </si>
  <si>
    <t>Áàíêíààñ àâñàí çýýë</t>
  </si>
  <si>
    <t>2,2,1</t>
  </si>
  <si>
    <t>Үндсэн хөрөнгө олж эзэмшихэд төлсөн</t>
  </si>
  <si>
    <t>2,2,2</t>
  </si>
  <si>
    <t>Биет бус хөрөнгө олж эзэмшихэд төлсөн</t>
  </si>
  <si>
    <t>2,2,3</t>
  </si>
  <si>
    <t>Хөрөнгө оруулалт олж эзэмшихэд төлсөн</t>
  </si>
  <si>
    <t>2,2,4</t>
  </si>
  <si>
    <t>Бусад урт хугацаат хөрөнгө олж эзэмшихэд төлсөн</t>
  </si>
  <si>
    <t>2,2,5</t>
  </si>
  <si>
    <t>Бусдад олгосон зээл болон урьдчилгаа</t>
  </si>
  <si>
    <t>2,2,6</t>
  </si>
  <si>
    <t>Хөрөнгө оруулалтын үйл ажиллагааны цэвэр мөнгөн гүйлгээний дүн</t>
  </si>
  <si>
    <t>Санхүүгийн үйл ажиллагааны мөнгөн гүйлгээ</t>
  </si>
  <si>
    <t>3,1,2</t>
  </si>
  <si>
    <t>Зээл авсан , өрийн үнэт цаас гаргаснаас хүлээн авсан</t>
  </si>
  <si>
    <t>3,1,3</t>
  </si>
  <si>
    <t>Хувьцаа болон өмчийн бусад үнэт цаас гаргаснаас хүлээн авсан</t>
  </si>
  <si>
    <t>3,1,4</t>
  </si>
  <si>
    <t xml:space="preserve">      Áóñäààñ àâñàí óðüä÷èëãàà болон төлбөрийн буцаалт</t>
  </si>
  <si>
    <t>3,1,5</t>
  </si>
  <si>
    <t>Валютын ханш</t>
  </si>
  <si>
    <t>3,2,1</t>
  </si>
  <si>
    <t>Зээл, өрийн үнэт цаасны төлбөрт төлсөн</t>
  </si>
  <si>
    <t>3,2,2</t>
  </si>
  <si>
    <t>Санхүүгийн түрээсийн өглөгт төлсөн</t>
  </si>
  <si>
    <t>3,2,3</t>
  </si>
  <si>
    <t>Хувьцаа буцаан худалдаж авахад төлсөн</t>
  </si>
  <si>
    <t>3,2,4</t>
  </si>
  <si>
    <t>Төлсөн ногдол ашиг</t>
  </si>
  <si>
    <t>3,2,5</t>
  </si>
  <si>
    <t>Төрөл бүрийн хандив</t>
  </si>
  <si>
    <t>3,2,6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</si>
  <si>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</si>
  <si>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</si>
  <si>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</si>
  <si>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</si>
  <si>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                Захирал      _______________________________ (..............................)</t>
  </si>
  <si>
    <t>Байгууллагын нэр: Дарханнэхий</t>
  </si>
  <si>
    <t>Регистр: 02649624</t>
  </si>
  <si>
    <t>НЭГТГЭСЭН ӨМЧИЙН ӨӨРЧЛӨЛТИЙН ТАЙЛАН</t>
  </si>
  <si>
    <t>№</t>
  </si>
  <si>
    <t>Өмч</t>
  </si>
  <si>
    <t>Нийт дүн</t>
  </si>
  <si>
    <t>Хяналтгүй эрхгүй хувь оролцоо</t>
  </si>
  <si>
    <t>нийт дүн</t>
  </si>
  <si>
    <t>2021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</si>
  <si>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</si>
  <si>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</si>
  <si>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</si>
  <si>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</si>
  <si>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</si>
  <si>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2022 оны 12-р сарын 31-ны үлдэгдэл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</si>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</sst>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0.0"/>
  </numFmts>
  <fonts count="2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Times New Roman Mon"/>
      <family val="1"/>
    </font>
    <font>
      <sz val="12"/>
      <name val="Times New Roman Mon"/>
      <family val="1"/>
    </font>
    <font>
      <sz val="11"/>
      <name val="Times New Roman Mon"/>
      <family val="1"/>
    </font>
    <font>
      <b/>
      <sz val="11"/>
      <name val="Times New Roman Mon"/>
      <family val="1"/>
    </font>
    <font>
      <b/>
      <sz val="32"/>
      <color indexed="9"/>
      <name val="Times New Roman Mon"/>
      <family val="1"/>
    </font>
    <font>
      <b/>
      <sz val="48"/>
      <color indexed="9"/>
      <name val="Times New Roman Mon"/>
      <family val="1"/>
    </font>
    <font>
      <b/>
      <sz val="14"/>
      <name val="Times New Roman Mon"/>
      <family val="1"/>
    </font>
    <font>
      <b/>
      <sz val="11"/>
      <name val="Arial Mon"/>
      <family val="2"/>
    </font>
    <font>
      <sz val="11"/>
      <name val="Arial Mon"/>
      <family val="2"/>
    </font>
    <font>
      <sz val="11"/>
      <color theme="0"/>
      <name val="Times New Roman Mon"/>
      <family val="1"/>
    </font>
    <font>
      <b/>
      <sz val="11"/>
      <color theme="0"/>
      <name val="Times New Roman Mon"/>
      <family val="1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name val="Arial Unicode MS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08">
    <xf numFmtId="0" fontId="0" fillId="0" borderId="0" xfId="0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1" xfId="3" applyFont="1" applyBorder="1"/>
    <xf numFmtId="0" fontId="5" fillId="0" borderId="1" xfId="3" applyFont="1" applyBorder="1"/>
    <xf numFmtId="0" fontId="6" fillId="0" borderId="1" xfId="3" applyFont="1" applyBorder="1" applyAlignment="1">
      <alignment horizontal="left"/>
    </xf>
    <xf numFmtId="0" fontId="5" fillId="0" borderId="0" xfId="3" applyFont="1"/>
    <xf numFmtId="0" fontId="4" fillId="0" borderId="0" xfId="3" applyFont="1"/>
    <xf numFmtId="0" fontId="6" fillId="0" borderId="0" xfId="3" applyFont="1" applyAlignment="1">
      <alignment horizontal="left"/>
    </xf>
    <xf numFmtId="0" fontId="5" fillId="0" borderId="2" xfId="3" applyFont="1" applyBorder="1" applyAlignment="1">
      <alignment horizontal="center"/>
    </xf>
    <xf numFmtId="0" fontId="5" fillId="0" borderId="1" xfId="3" applyFont="1" applyBorder="1" applyAlignment="1">
      <alignment horizontal="left"/>
    </xf>
    <xf numFmtId="0" fontId="7" fillId="2" borderId="0" xfId="3" applyFont="1" applyFill="1" applyAlignment="1">
      <alignment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8" fillId="3" borderId="5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top" wrapText="1"/>
    </xf>
    <xf numFmtId="0" fontId="9" fillId="0" borderId="0" xfId="3" applyFont="1" applyAlignment="1">
      <alignment horizontal="center" vertical="top" wrapText="1"/>
    </xf>
    <xf numFmtId="0" fontId="5" fillId="0" borderId="0" xfId="3" applyFont="1" applyAlignment="1">
      <alignment horizontal="justify"/>
    </xf>
    <xf numFmtId="0" fontId="5" fillId="0" borderId="0" xfId="3" applyFont="1" applyAlignment="1">
      <alignment horizontal="center"/>
    </xf>
    <xf numFmtId="0" fontId="5" fillId="0" borderId="0" xfId="3" applyFont="1" applyAlignment="1">
      <alignment vertical="top" wrapText="1"/>
    </xf>
    <xf numFmtId="0" fontId="4" fillId="0" borderId="0" xfId="3" applyFont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43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43" fontId="5" fillId="2" borderId="11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43" fontId="5" fillId="2" borderId="14" xfId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 wrapText="1"/>
    </xf>
    <xf numFmtId="164" fontId="5" fillId="2" borderId="14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3" fontId="5" fillId="2" borderId="13" xfId="1" applyFont="1" applyFill="1" applyBorder="1"/>
    <xf numFmtId="43" fontId="5" fillId="2" borderId="14" xfId="1" applyFont="1" applyFill="1" applyBorder="1"/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165" fontId="5" fillId="2" borderId="0" xfId="1" applyNumberFormat="1" applyFont="1" applyFill="1" applyAlignment="1">
      <alignment vertical="center"/>
    </xf>
    <xf numFmtId="43" fontId="5" fillId="2" borderId="0" xfId="0" applyNumberFormat="1" applyFont="1" applyFill="1" applyAlignment="1">
      <alignment vertical="center"/>
    </xf>
    <xf numFmtId="43" fontId="5" fillId="2" borderId="14" xfId="1" applyFont="1" applyFill="1" applyBorder="1" applyAlignment="1">
      <alignment vertical="center"/>
    </xf>
    <xf numFmtId="43" fontId="6" fillId="2" borderId="13" xfId="1" applyFont="1" applyFill="1" applyBorder="1"/>
    <xf numFmtId="43" fontId="6" fillId="2" borderId="14" xfId="1" applyFont="1" applyFill="1" applyBorder="1"/>
    <xf numFmtId="43" fontId="5" fillId="2" borderId="13" xfId="1" applyFont="1" applyFill="1" applyBorder="1" applyAlignment="1">
      <alignment vertical="center"/>
    </xf>
    <xf numFmtId="0" fontId="10" fillId="2" borderId="13" xfId="0" applyFont="1" applyFill="1" applyBorder="1" applyAlignment="1">
      <alignment horizontal="left" vertical="center" wrapText="1"/>
    </xf>
    <xf numFmtId="9" fontId="5" fillId="2" borderId="0" xfId="2" applyFont="1" applyFill="1" applyAlignment="1">
      <alignment vertical="center"/>
    </xf>
    <xf numFmtId="166" fontId="6" fillId="2" borderId="14" xfId="1" applyNumberFormat="1" applyFont="1" applyFill="1" applyBorder="1"/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43" fontId="6" fillId="2" borderId="16" xfId="1" applyFont="1" applyFill="1" applyBorder="1"/>
    <xf numFmtId="43" fontId="6" fillId="2" borderId="17" xfId="1" applyFont="1" applyFill="1" applyBorder="1"/>
    <xf numFmtId="0" fontId="6" fillId="2" borderId="0" xfId="0" applyFont="1" applyFill="1" applyAlignment="1">
      <alignment horizontal="left" vertical="center" wrapText="1"/>
    </xf>
    <xf numFmtId="43" fontId="12" fillId="2" borderId="0" xfId="1" applyFont="1" applyFill="1" applyAlignment="1">
      <alignment vertical="center"/>
    </xf>
    <xf numFmtId="43" fontId="6" fillId="2" borderId="0" xfId="1" applyFont="1" applyFill="1" applyBorder="1"/>
    <xf numFmtId="43" fontId="13" fillId="2" borderId="0" xfId="1" applyFont="1" applyFill="1" applyBorder="1"/>
    <xf numFmtId="166" fontId="6" fillId="2" borderId="0" xfId="1" applyNumberFormat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/>
    </xf>
    <xf numFmtId="0" fontId="11" fillId="2" borderId="10" xfId="3" applyFont="1" applyFill="1" applyBorder="1" applyAlignment="1">
      <alignment horizontal="center" vertical="center" wrapText="1"/>
    </xf>
    <xf numFmtId="43" fontId="5" fillId="2" borderId="11" xfId="1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left" vertical="center"/>
    </xf>
    <xf numFmtId="43" fontId="6" fillId="2" borderId="13" xfId="1" applyFont="1" applyFill="1" applyBorder="1" applyAlignment="1">
      <alignment vertical="center" wrapText="1"/>
    </xf>
    <xf numFmtId="43" fontId="6" fillId="2" borderId="14" xfId="1" applyFont="1" applyFill="1" applyBorder="1" applyAlignment="1">
      <alignment vertical="center" wrapText="1"/>
    </xf>
    <xf numFmtId="43" fontId="6" fillId="2" borderId="0" xfId="3" applyNumberFormat="1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3" xfId="3" applyFont="1" applyFill="1" applyBorder="1" applyAlignment="1">
      <alignment horizontal="left" vertical="center"/>
    </xf>
    <xf numFmtId="165" fontId="6" fillId="2" borderId="0" xfId="1" applyNumberFormat="1" applyFont="1" applyFill="1" applyAlignment="1">
      <alignment vertical="center"/>
    </xf>
    <xf numFmtId="43" fontId="5" fillId="2" borderId="0" xfId="3" applyNumberFormat="1" applyFont="1" applyFill="1" applyAlignment="1">
      <alignment vertical="center"/>
    </xf>
    <xf numFmtId="0" fontId="5" fillId="2" borderId="13" xfId="3" applyFont="1" applyFill="1" applyBorder="1" applyAlignment="1">
      <alignment vertical="center"/>
    </xf>
    <xf numFmtId="43" fontId="6" fillId="2" borderId="13" xfId="1" applyFont="1" applyFill="1" applyBorder="1" applyAlignment="1">
      <alignment vertical="center"/>
    </xf>
    <xf numFmtId="43" fontId="6" fillId="2" borderId="14" xfId="1" applyFont="1" applyFill="1" applyBorder="1" applyAlignment="1">
      <alignment vertical="center"/>
    </xf>
    <xf numFmtId="0" fontId="6" fillId="2" borderId="15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left" vertical="center"/>
    </xf>
    <xf numFmtId="43" fontId="5" fillId="2" borderId="16" xfId="4" applyFont="1" applyFill="1" applyBorder="1"/>
    <xf numFmtId="43" fontId="5" fillId="2" borderId="17" xfId="1" applyFont="1" applyFill="1" applyBorder="1"/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/>
    </xf>
    <xf numFmtId="43" fontId="5" fillId="2" borderId="0" xfId="1" applyFont="1" applyFill="1"/>
    <xf numFmtId="0" fontId="5" fillId="2" borderId="0" xfId="3" applyFont="1" applyFill="1"/>
    <xf numFmtId="0" fontId="6" fillId="2" borderId="0" xfId="3" applyFont="1" applyFill="1" applyAlignment="1">
      <alignment horizontal="center"/>
    </xf>
    <xf numFmtId="0" fontId="5" fillId="2" borderId="0" xfId="3" applyFont="1" applyFill="1" applyAlignment="1">
      <alignment horizontal="left"/>
    </xf>
    <xf numFmtId="0" fontId="6" fillId="2" borderId="1" xfId="3" applyFont="1" applyFill="1" applyBorder="1" applyAlignment="1">
      <alignment horizontal="center"/>
    </xf>
    <xf numFmtId="43" fontId="5" fillId="2" borderId="0" xfId="3" applyNumberFormat="1" applyFont="1" applyFill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0" xfId="3" applyFont="1" applyFill="1" applyAlignment="1">
      <alignment horizontal="center"/>
    </xf>
    <xf numFmtId="43" fontId="5" fillId="2" borderId="0" xfId="1" applyFont="1" applyFill="1" applyAlignment="1">
      <alignment horizontal="right"/>
    </xf>
    <xf numFmtId="0" fontId="5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wrapText="1"/>
    </xf>
    <xf numFmtId="0" fontId="6" fillId="2" borderId="13" xfId="3" applyFont="1" applyFill="1" applyBorder="1" applyAlignment="1">
      <alignment wrapText="1"/>
    </xf>
    <xf numFmtId="43" fontId="5" fillId="2" borderId="13" xfId="4" applyFont="1" applyFill="1" applyBorder="1"/>
    <xf numFmtId="43" fontId="6" fillId="2" borderId="0" xfId="1" applyFont="1" applyFill="1"/>
    <xf numFmtId="43" fontId="6" fillId="2" borderId="0" xfId="3" applyNumberFormat="1" applyFont="1" applyFill="1"/>
    <xf numFmtId="0" fontId="6" fillId="2" borderId="0" xfId="3" applyFont="1" applyFill="1"/>
    <xf numFmtId="0" fontId="5" fillId="2" borderId="12" xfId="4" applyNumberFormat="1" applyFont="1" applyFill="1" applyBorder="1" applyAlignment="1">
      <alignment horizontal="center" wrapText="1"/>
    </xf>
    <xf numFmtId="0" fontId="5" fillId="2" borderId="13" xfId="3" applyFont="1" applyFill="1" applyBorder="1" applyAlignment="1">
      <alignment wrapText="1"/>
    </xf>
    <xf numFmtId="164" fontId="5" fillId="2" borderId="13" xfId="3" applyNumberFormat="1" applyFont="1" applyFill="1" applyBorder="1"/>
    <xf numFmtId="43" fontId="5" fillId="2" borderId="13" xfId="3" applyNumberFormat="1" applyFont="1" applyFill="1" applyBorder="1"/>
    <xf numFmtId="0" fontId="5" fillId="2" borderId="12" xfId="3" applyFont="1" applyFill="1" applyBorder="1" applyAlignment="1">
      <alignment wrapText="1"/>
    </xf>
    <xf numFmtId="164" fontId="5" fillId="2" borderId="13" xfId="1" applyNumberFormat="1" applyFont="1" applyFill="1" applyBorder="1"/>
    <xf numFmtId="0" fontId="5" fillId="2" borderId="0" xfId="2" applyNumberFormat="1" applyFont="1" applyFill="1"/>
    <xf numFmtId="164" fontId="5" fillId="2" borderId="0" xfId="3" applyNumberFormat="1" applyFont="1" applyFill="1"/>
    <xf numFmtId="43" fontId="5" fillId="2" borderId="0" xfId="3" applyNumberFormat="1" applyFont="1" applyFill="1"/>
    <xf numFmtId="43" fontId="6" fillId="2" borderId="13" xfId="3" applyNumberFormat="1" applyFont="1" applyFill="1" applyBorder="1"/>
    <xf numFmtId="167" fontId="6" fillId="2" borderId="12" xfId="3" applyNumberFormat="1" applyFont="1" applyFill="1" applyBorder="1" applyAlignment="1">
      <alignment horizontal="center" wrapText="1"/>
    </xf>
    <xf numFmtId="43" fontId="6" fillId="2" borderId="13" xfId="4" applyFont="1" applyFill="1" applyBorder="1"/>
    <xf numFmtId="0" fontId="5" fillId="2" borderId="12" xfId="3" applyFont="1" applyFill="1" applyBorder="1" applyAlignment="1">
      <alignment horizontal="center" wrapText="1"/>
    </xf>
    <xf numFmtId="43" fontId="6" fillId="2" borderId="14" xfId="4" applyFont="1" applyFill="1" applyBorder="1"/>
    <xf numFmtId="164" fontId="6" fillId="2" borderId="13" xfId="3" applyNumberFormat="1" applyFont="1" applyFill="1" applyBorder="1"/>
    <xf numFmtId="167" fontId="6" fillId="2" borderId="12" xfId="3" applyNumberFormat="1" applyFont="1" applyFill="1" applyBorder="1" applyAlignment="1">
      <alignment horizontal="left" wrapText="1"/>
    </xf>
    <xf numFmtId="167" fontId="5" fillId="2" borderId="12" xfId="3" applyNumberFormat="1" applyFont="1" applyFill="1" applyBorder="1" applyAlignment="1">
      <alignment horizontal="left" wrapText="1"/>
    </xf>
    <xf numFmtId="0" fontId="5" fillId="2" borderId="13" xfId="3" applyFont="1" applyFill="1" applyBorder="1" applyAlignment="1">
      <alignment horizontal="left" wrapText="1" indent="2"/>
    </xf>
    <xf numFmtId="0" fontId="6" fillId="2" borderId="12" xfId="3" applyFont="1" applyFill="1" applyBorder="1" applyAlignment="1">
      <alignment horizontal="left" wrapText="1"/>
    </xf>
    <xf numFmtId="14" fontId="5" fillId="2" borderId="12" xfId="3" applyNumberFormat="1" applyFont="1" applyFill="1" applyBorder="1" applyAlignment="1">
      <alignment horizontal="left" wrapText="1"/>
    </xf>
    <xf numFmtId="0" fontId="5" fillId="2" borderId="12" xfId="3" applyFont="1" applyFill="1" applyBorder="1" applyAlignment="1">
      <alignment horizontal="left" wrapText="1"/>
    </xf>
    <xf numFmtId="0" fontId="6" fillId="2" borderId="13" xfId="3" applyFont="1" applyFill="1" applyBorder="1" applyAlignment="1">
      <alignment horizontal="left" wrapText="1"/>
    </xf>
    <xf numFmtId="164" fontId="5" fillId="2" borderId="13" xfId="4" applyNumberFormat="1" applyFont="1" applyFill="1" applyBorder="1"/>
    <xf numFmtId="2" fontId="5" fillId="2" borderId="0" xfId="3" applyNumberFormat="1" applyFont="1" applyFill="1"/>
    <xf numFmtId="0" fontId="6" fillId="2" borderId="15" xfId="3" applyFont="1" applyFill="1" applyBorder="1" applyAlignment="1">
      <alignment horizontal="left" wrapText="1"/>
    </xf>
    <xf numFmtId="0" fontId="6" fillId="2" borderId="16" xfId="3" applyFont="1" applyFill="1" applyBorder="1" applyAlignment="1">
      <alignment wrapText="1"/>
    </xf>
    <xf numFmtId="164" fontId="5" fillId="2" borderId="16" xfId="4" applyNumberFormat="1" applyFont="1" applyFill="1" applyBorder="1"/>
    <xf numFmtId="0" fontId="12" fillId="2" borderId="0" xfId="3" applyFont="1" applyFill="1"/>
    <xf numFmtId="43" fontId="13" fillId="2" borderId="0" xfId="3" applyNumberFormat="1" applyFont="1" applyFill="1"/>
    <xf numFmtId="43" fontId="13" fillId="2" borderId="0" xfId="1" applyFont="1" applyFill="1"/>
    <xf numFmtId="43" fontId="12" fillId="2" borderId="0" xfId="3" applyNumberFormat="1" applyFont="1" applyFill="1" applyAlignment="1">
      <alignment vertical="center"/>
    </xf>
    <xf numFmtId="166" fontId="12" fillId="2" borderId="0" xfId="1" applyNumberFormat="1" applyFont="1" applyFill="1" applyAlignment="1">
      <alignment vertical="center"/>
    </xf>
    <xf numFmtId="9" fontId="5" fillId="2" borderId="0" xfId="2" applyFont="1" applyFill="1"/>
    <xf numFmtId="0" fontId="14" fillId="0" borderId="0" xfId="5" applyFont="1"/>
    <xf numFmtId="0" fontId="2" fillId="0" borderId="0" xfId="5"/>
    <xf numFmtId="164" fontId="2" fillId="0" borderId="0" xfId="1" applyNumberFormat="1" applyFont="1"/>
    <xf numFmtId="43" fontId="2" fillId="0" borderId="0" xfId="1" applyFont="1"/>
    <xf numFmtId="43" fontId="2" fillId="0" borderId="0" xfId="1" applyFont="1" applyAlignment="1">
      <alignment horizontal="center"/>
    </xf>
    <xf numFmtId="0" fontId="14" fillId="0" borderId="0" xfId="5" applyFont="1" applyAlignment="1">
      <alignment horizontal="center"/>
    </xf>
    <xf numFmtId="43" fontId="5" fillId="0" borderId="0" xfId="1" applyFont="1" applyAlignment="1">
      <alignment horizontal="right" vertical="center"/>
    </xf>
    <xf numFmtId="0" fontId="14" fillId="0" borderId="18" xfId="5" applyFont="1" applyBorder="1" applyAlignment="1">
      <alignment horizontal="center" vertical="center" wrapText="1"/>
    </xf>
    <xf numFmtId="164" fontId="14" fillId="0" borderId="18" xfId="1" applyNumberFormat="1" applyFont="1" applyBorder="1" applyAlignment="1">
      <alignment horizontal="center" vertical="center" wrapText="1"/>
    </xf>
    <xf numFmtId="43" fontId="14" fillId="0" borderId="18" xfId="1" applyFont="1" applyBorder="1" applyAlignment="1">
      <alignment horizontal="center" vertical="center" wrapText="1"/>
    </xf>
    <xf numFmtId="43" fontId="14" fillId="0" borderId="19" xfId="1" applyFont="1" applyBorder="1" applyAlignment="1">
      <alignment horizontal="center" vertical="center" wrapText="1"/>
    </xf>
    <xf numFmtId="43" fontId="14" fillId="0" borderId="13" xfId="1" applyFont="1" applyBorder="1" applyAlignment="1">
      <alignment horizontal="center" vertical="center" wrapText="1"/>
    </xf>
    <xf numFmtId="164" fontId="15" fillId="0" borderId="13" xfId="1" applyNumberFormat="1" applyFont="1" applyBorder="1" applyAlignment="1">
      <alignment horizontal="center" vertical="center" wrapText="1"/>
    </xf>
    <xf numFmtId="0" fontId="15" fillId="0" borderId="13" xfId="5" applyFont="1" applyBorder="1" applyAlignment="1">
      <alignment horizontal="center" vertical="center"/>
    </xf>
    <xf numFmtId="0" fontId="2" fillId="0" borderId="0" xfId="5" applyAlignment="1">
      <alignment vertical="center"/>
    </xf>
    <xf numFmtId="1" fontId="16" fillId="0" borderId="18" xfId="5" applyNumberFormat="1" applyFont="1" applyBorder="1" applyAlignment="1">
      <alignment horizontal="left" vertical="center" wrapText="1"/>
    </xf>
    <xf numFmtId="167" fontId="14" fillId="0" borderId="18" xfId="5" applyNumberFormat="1" applyFont="1" applyBorder="1" applyAlignment="1">
      <alignment horizontal="left" vertical="center" wrapText="1"/>
    </xf>
    <xf numFmtId="164" fontId="14" fillId="0" borderId="18" xfId="1" applyNumberFormat="1" applyFont="1" applyBorder="1" applyAlignment="1">
      <alignment horizontal="right" vertical="center" wrapText="1"/>
    </xf>
    <xf numFmtId="43" fontId="14" fillId="0" borderId="18" xfId="1" applyFont="1" applyBorder="1" applyAlignment="1">
      <alignment horizontal="right" vertical="center" wrapText="1"/>
    </xf>
    <xf numFmtId="43" fontId="14" fillId="0" borderId="19" xfId="1" applyFont="1" applyBorder="1" applyAlignment="1">
      <alignment horizontal="right" vertical="center" wrapText="1"/>
    </xf>
    <xf numFmtId="43" fontId="14" fillId="0" borderId="13" xfId="1" applyFont="1" applyBorder="1" applyAlignment="1">
      <alignment horizontal="right" vertical="center" wrapText="1"/>
    </xf>
    <xf numFmtId="164" fontId="15" fillId="0" borderId="13" xfId="1" applyNumberFormat="1" applyFont="1" applyBorder="1" applyAlignment="1">
      <alignment vertical="center"/>
    </xf>
    <xf numFmtId="43" fontId="15" fillId="0" borderId="13" xfId="1" applyFont="1" applyBorder="1" applyAlignment="1">
      <alignment vertical="center"/>
    </xf>
    <xf numFmtId="43" fontId="2" fillId="0" borderId="0" xfId="1" applyFont="1" applyAlignment="1">
      <alignment vertical="center"/>
    </xf>
    <xf numFmtId="167" fontId="16" fillId="0" borderId="18" xfId="5" applyNumberFormat="1" applyFont="1" applyBorder="1" applyAlignment="1">
      <alignment horizontal="left" vertical="center" wrapText="1"/>
    </xf>
    <xf numFmtId="164" fontId="16" fillId="0" borderId="18" xfId="1" applyNumberFormat="1" applyFont="1" applyBorder="1" applyAlignment="1">
      <alignment horizontal="right" vertical="center" wrapText="1"/>
    </xf>
    <xf numFmtId="43" fontId="16" fillId="0" borderId="18" xfId="1" applyFont="1" applyBorder="1" applyAlignment="1">
      <alignment horizontal="right" vertical="center" wrapText="1"/>
    </xf>
    <xf numFmtId="43" fontId="16" fillId="0" borderId="19" xfId="1" applyFont="1" applyBorder="1" applyAlignment="1">
      <alignment horizontal="right" vertical="center" wrapText="1"/>
    </xf>
    <xf numFmtId="43" fontId="16" fillId="0" borderId="13" xfId="1" applyFont="1" applyBorder="1" applyAlignment="1">
      <alignment horizontal="right" vertical="center" wrapText="1"/>
    </xf>
    <xf numFmtId="164" fontId="2" fillId="0" borderId="13" xfId="1" applyNumberFormat="1" applyFont="1" applyBorder="1"/>
    <xf numFmtId="43" fontId="2" fillId="0" borderId="13" xfId="1" applyFont="1" applyBorder="1"/>
    <xf numFmtId="167" fontId="17" fillId="2" borderId="18" xfId="5" applyNumberFormat="1" applyFont="1" applyFill="1" applyBorder="1" applyAlignment="1">
      <alignment horizontal="left" vertical="center" wrapText="1"/>
    </xf>
    <xf numFmtId="164" fontId="17" fillId="2" borderId="18" xfId="1" applyNumberFormat="1" applyFont="1" applyFill="1" applyBorder="1" applyAlignment="1">
      <alignment horizontal="right" vertical="center" wrapText="1"/>
    </xf>
    <xf numFmtId="43" fontId="2" fillId="0" borderId="0" xfId="5" applyNumberFormat="1"/>
    <xf numFmtId="43" fontId="17" fillId="2" borderId="18" xfId="1" applyFont="1" applyFill="1" applyBorder="1" applyAlignment="1">
      <alignment horizontal="right" vertical="center" wrapText="1"/>
    </xf>
    <xf numFmtId="166" fontId="17" fillId="2" borderId="18" xfId="1" applyNumberFormat="1" applyFont="1" applyFill="1" applyBorder="1" applyAlignment="1">
      <alignment horizontal="right" vertical="center" wrapText="1"/>
    </xf>
    <xf numFmtId="43" fontId="16" fillId="2" borderId="18" xfId="1" applyFont="1" applyFill="1" applyBorder="1" applyAlignment="1">
      <alignment horizontal="right" vertical="center" wrapText="1"/>
    </xf>
    <xf numFmtId="167" fontId="16" fillId="2" borderId="18" xfId="5" applyNumberFormat="1" applyFont="1" applyFill="1" applyBorder="1" applyAlignment="1">
      <alignment horizontal="left" vertical="center" wrapText="1"/>
    </xf>
    <xf numFmtId="164" fontId="16" fillId="2" borderId="18" xfId="1" applyNumberFormat="1" applyFont="1" applyFill="1" applyBorder="1" applyAlignment="1">
      <alignment horizontal="right" vertical="center" wrapText="1"/>
    </xf>
    <xf numFmtId="43" fontId="2" fillId="2" borderId="13" xfId="1" applyFont="1" applyFill="1" applyBorder="1" applyAlignment="1">
      <alignment vertical="center"/>
    </xf>
    <xf numFmtId="166" fontId="16" fillId="0" borderId="19" xfId="1" applyNumberFormat="1" applyFont="1" applyBorder="1" applyAlignment="1">
      <alignment horizontal="right" vertical="center" wrapText="1"/>
    </xf>
    <xf numFmtId="43" fontId="3" fillId="0" borderId="13" xfId="1" applyFont="1" applyBorder="1"/>
    <xf numFmtId="43" fontId="17" fillId="2" borderId="19" xfId="1" applyFont="1" applyFill="1" applyBorder="1" applyAlignment="1">
      <alignment horizontal="right" vertical="center" wrapText="1"/>
    </xf>
    <xf numFmtId="43" fontId="17" fillId="2" borderId="13" xfId="1" applyFont="1" applyFill="1" applyBorder="1" applyAlignment="1">
      <alignment horizontal="right" vertical="center" wrapText="1"/>
    </xf>
    <xf numFmtId="164" fontId="17" fillId="2" borderId="13" xfId="1" applyNumberFormat="1" applyFont="1" applyFill="1" applyBorder="1" applyAlignment="1">
      <alignment horizontal="right" vertical="center" wrapText="1"/>
    </xf>
    <xf numFmtId="164" fontId="18" fillId="0" borderId="0" xfId="1" applyNumberFormat="1" applyFont="1"/>
    <xf numFmtId="43" fontId="18" fillId="0" borderId="0" xfId="1" applyFont="1"/>
    <xf numFmtId="43" fontId="18" fillId="0" borderId="13" xfId="1" applyFont="1" applyBorder="1"/>
    <xf numFmtId="0" fontId="2" fillId="0" borderId="0" xfId="5"/>
    <xf numFmtId="0" fontId="19" fillId="2" borderId="0" xfId="5" applyFont="1" applyFill="1"/>
    <xf numFmtId="165" fontId="19" fillId="2" borderId="0" xfId="1" applyNumberFormat="1" applyFont="1" applyFill="1"/>
    <xf numFmtId="43" fontId="10" fillId="0" borderId="0" xfId="4" applyFont="1" applyBorder="1"/>
  </cellXfs>
  <cellStyles count="6">
    <cellStyle name="Comma" xfId="1" builtinId="3"/>
    <cellStyle name="Comma 5" xfId="4" xr:uid="{EF338884-71FF-4E21-BE48-08F74FEA1AA1}"/>
    <cellStyle name="Normal" xfId="0" builtinId="0"/>
    <cellStyle name="Normal 19 2" xfId="3" xr:uid="{141BE533-5543-4E73-95AD-6821710FD2BB}"/>
    <cellStyle name="Normal 36" xfId="5" xr:uid="{E37C7732-1D05-4A19-90B4-38E7319AB8E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180975</xdr:rowOff>
    </xdr:from>
    <xdr:to>
      <xdr:col>2</xdr:col>
      <xdr:colOff>9525</xdr:colOff>
      <xdr:row>21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9A59618-B860-4AF9-8FDB-4F3EF5647C13}"/>
            </a:ext>
          </a:extLst>
        </xdr:cNvPr>
        <xdr:cNvSpPr>
          <a:spLocks noChangeArrowheads="1"/>
        </xdr:cNvSpPr>
      </xdr:nvSpPr>
      <xdr:spPr bwMode="auto">
        <a:xfrm>
          <a:off x="266700" y="3086100"/>
          <a:ext cx="752475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971550</xdr:colOff>
      <xdr:row>38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F8DFA22-A8B0-4D02-865E-5EB96D904D92}"/>
            </a:ext>
          </a:extLst>
        </xdr:cNvPr>
        <xdr:cNvSpPr txBox="1">
          <a:spLocks noChangeArrowheads="1"/>
        </xdr:cNvSpPr>
      </xdr:nvSpPr>
      <xdr:spPr bwMode="auto">
        <a:xfrm>
          <a:off x="0" y="2514600"/>
          <a:ext cx="56007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Захирал </a:t>
          </a:r>
          <a:r>
            <a:rPr lang="mn-MN" sz="1200" b="0" i="0" strike="noStrike" baseline="0">
              <a:solidFill>
                <a:srgbClr val="000000"/>
              </a:solidFill>
              <a:latin typeface="Arial Mon" pitchFamily="34" charset="0"/>
              <a:cs typeface="Times New Roman"/>
            </a:rPr>
            <a:t>Б.Гэрэлмаа  </a:t>
          </a:r>
          <a:r>
            <a:rPr lang="en-US" sz="1200" b="0" i="0" strike="noStrike">
              <a:solidFill>
                <a:srgbClr val="000000"/>
              </a:solidFill>
              <a:latin typeface="Arial Mon" pitchFamily="34" charset="0"/>
              <a:cs typeface="Times New Roman"/>
            </a:rPr>
            <a:t>íÿãòëàí áîäîã</a:t>
          </a:r>
          <a:r>
            <a:rPr lang="mn-MN" sz="1200" b="0" i="0" strike="noStrike">
              <a:solidFill>
                <a:srgbClr val="000000"/>
              </a:solidFill>
              <a:latin typeface="Arial Mon" pitchFamily="34" charset="0"/>
              <a:cs typeface="Times New Roman"/>
            </a:rPr>
            <a:t>ч</a:t>
          </a:r>
          <a:r>
            <a:rPr lang="mn-MN" sz="1200" b="0" i="0" strike="noStrike" baseline="0">
              <a:solidFill>
                <a:srgbClr val="000000"/>
              </a:solidFill>
              <a:latin typeface="Arial Mon" pitchFamily="34" charset="0"/>
              <a:cs typeface="Times New Roman"/>
            </a:rPr>
            <a:t> </a:t>
          </a:r>
          <a:r>
            <a:rPr lang="mn-MN" sz="1200" b="0" i="0" strike="noStrike" baseline="0">
              <a:solidFill>
                <a:srgbClr val="000000"/>
              </a:solidFill>
              <a:latin typeface="Times New Roman Mon" pitchFamily="18" charset="0"/>
              <a:cs typeface="Times New Roman"/>
            </a:rPr>
            <a:t>З.Оюунтуяа </a:t>
          </a:r>
          <a:r>
            <a:rPr lang="az-Cyrl-AZ" sz="1200" b="0" i="0" strike="noStrike">
              <a:solidFill>
                <a:srgbClr val="000000"/>
              </a:solidFill>
              <a:latin typeface="Times New Roman Mon" pitchFamily="18" charset="0"/>
              <a:cs typeface="Arial" pitchFamily="34" charset="0"/>
            </a:rPr>
            <a:t>би</a:t>
          </a:r>
          <a:r>
            <a:rPr lang="en-US" sz="1200" b="0" i="0" strike="noStrike">
              <a:solidFill>
                <a:srgbClr val="000000"/>
              </a:solidFill>
              <a:latin typeface="Times New Roman Mon" pitchFamily="18" charset="0"/>
              <a:cs typeface="Arial" pitchFamily="34" charset="0"/>
            </a:rPr>
            <a:t>ä</a:t>
          </a:r>
          <a:r>
            <a:rPr lang="en-US" sz="1200" b="0" i="0" strike="noStrike" baseline="0">
              <a:solidFill>
                <a:srgbClr val="000000"/>
              </a:solidFill>
              <a:latin typeface="Times New Roman Mon" pitchFamily="18" charset="0"/>
              <a:cs typeface="Arial" pitchFamily="34" charset="0"/>
            </a:rPr>
            <a:t>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манай аж ахуйн нэгжийн 20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оны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12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сарын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31-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ны өдрөөр тасалбар болгон гаргасан санхүүгийн тайланд тайлант хугацааны үйл ажиллагааны үр дүн, санхүүгийн байдлыг “Нягтлан бодох бүртгэлийн тухай” хуулийн 1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.1 дэх заалтын дагуу үнэн зөв, бүрэн тусгасан болохыг баталж байна. Үүнд: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1. Бүх ажил гүйлгээ бодитоор гарсан бөгөөд холбогдох анхан шатны баримтыг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үндэслэн нягтлан 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mn-MN" sz="1200" b="0" i="0" u="none" strike="noStrike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3. Групп  аж ахуйн нэгжийн үйл ажиллагааны эдийн засаг, санхүүгийн бүхий л үйл явцыг иж бүрэн хамарсан</a:t>
          </a:r>
          <a:r>
            <a:rPr lang="mn-MN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az-Cyrl-AZ" sz="1200" b="0" i="0" strike="noStrike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4. Тайлант үеийн үр дүнд өмнөх оны ажил гүйлгээнээс шилжин тусгагдаагүй,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5. Бүх хөрөнгө, авлага, өр төлбөр, орлого, зардлыг Санхүүгийн тайлагналын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олон улсын стандартын дагуу үнэн зөв тусгасан;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өмчлөлд байдаг бөгөөд орхигдсон зүйл үгүй болно.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Ooyo%20egchees\2024.02.22\&#1041;&#1072;&#1083;&#1072;&#1085;&#1089;%202023\Suuliin%20hagas%20jil\NEGTGEL-BALANCE%202023.xlsx" TargetMode="External"/><Relationship Id="rId1" Type="http://schemas.openxmlformats.org/officeDocument/2006/relationships/externalLinkPath" Target="file:///E:\Ooyo%20egchees\2024.02.22\&#1041;&#1072;&#1083;&#1072;&#1085;&#1089;%202023\Suuliin%20hagas%20jil\NEGTGEL-BALANC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ur-Á (2)"/>
      <sheetName val="Nuur-Á"/>
      <sheetName val="ST-1"/>
      <sheetName val="ct02"/>
      <sheetName val="ct03."/>
      <sheetName val="ӨӨТ"/>
      <sheetName val="Sheet1"/>
      <sheetName val="шинжилгээ2022"/>
      <sheetName val="шинжилгээ2022 (2)"/>
      <sheetName val="Sheet3"/>
      <sheetName val="Sheet2"/>
      <sheetName val="CT-4"/>
      <sheetName val="1-2"/>
      <sheetName val="1-4 (2)"/>
      <sheetName val="5-8 (2)"/>
      <sheetName val="9 (2)"/>
      <sheetName val="9.2"/>
      <sheetName val="10"/>
      <sheetName val="Sheet5"/>
      <sheetName val="11-14"/>
      <sheetName val="15-16,5 (2)"/>
      <sheetName val="16,6-19,3 (2)"/>
      <sheetName val="20-22,3 (2)"/>
      <sheetName val="22,4 (2)"/>
      <sheetName val="1-4"/>
      <sheetName val="5-8"/>
      <sheetName val="9"/>
      <sheetName val="11-13"/>
      <sheetName val="14-16,5"/>
      <sheetName val="16,6-19,3"/>
      <sheetName val="20-22,3"/>
      <sheetName val="22,4"/>
    </sheetNames>
    <sheetDataSet>
      <sheetData sheetId="0"/>
      <sheetData sheetId="1"/>
      <sheetData sheetId="2">
        <row r="2">
          <cell r="C2" t="str">
            <v>Дархан Нэхий ХК</v>
          </cell>
          <cell r="E2" t="str">
            <v>2023 оны 12-р сарын 31</v>
          </cell>
        </row>
        <row r="10">
          <cell r="D10">
            <v>2809829045.3389015</v>
          </cell>
          <cell r="E10">
            <v>2718161016.54738</v>
          </cell>
        </row>
        <row r="57">
          <cell r="E57">
            <v>110547900</v>
          </cell>
        </row>
        <row r="59">
          <cell r="E59">
            <v>-16428492</v>
          </cell>
        </row>
        <row r="60">
          <cell r="E60">
            <v>-106648582.98</v>
          </cell>
        </row>
        <row r="61">
          <cell r="E61">
            <v>19568028504.470001</v>
          </cell>
        </row>
        <row r="63">
          <cell r="D63">
            <v>10344592505.25</v>
          </cell>
          <cell r="E63">
            <v>10337185574.6173</v>
          </cell>
        </row>
        <row r="64">
          <cell r="E64">
            <v>26732526028.139999</v>
          </cell>
        </row>
        <row r="68">
          <cell r="E68">
            <v>60267237932.247299</v>
          </cell>
        </row>
      </sheetData>
      <sheetData sheetId="3">
        <row r="3">
          <cell r="H3" t="str">
            <v>2023 оны 12-р сарын 31</v>
          </cell>
        </row>
        <row r="30">
          <cell r="H30">
            <v>4964420646.848649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461C2-A54D-4F70-AF57-AE06E538A38F}">
  <sheetPr>
    <tabColor indexed="43"/>
  </sheetPr>
  <dimension ref="A1:H47"/>
  <sheetViews>
    <sheetView workbookViewId="0">
      <selection activeCell="A24" sqref="A24:H24"/>
    </sheetView>
  </sheetViews>
  <sheetFormatPr defaultColWidth="9.140625" defaultRowHeight="14.25"/>
  <cols>
    <col min="1" max="1" width="4.28515625" style="6" customWidth="1"/>
    <col min="2" max="2" width="10.85546875" style="6" customWidth="1"/>
    <col min="3" max="3" width="6.42578125" style="6" customWidth="1"/>
    <col min="4" max="4" width="10" style="6" customWidth="1"/>
    <col min="5" max="5" width="21" style="6" customWidth="1"/>
    <col min="6" max="6" width="8.28515625" style="6" customWidth="1"/>
    <col min="7" max="7" width="8.5703125" style="6" customWidth="1"/>
    <col min="8" max="8" width="16" style="6" customWidth="1"/>
    <col min="9" max="16384" width="9.140625" style="6"/>
  </cols>
  <sheetData>
    <row r="1" spans="1:8" s="1" customFormat="1" ht="12.75">
      <c r="H1" s="2" t="s">
        <v>0</v>
      </c>
    </row>
    <row r="2" spans="1:8" s="1" customFormat="1" ht="12.75">
      <c r="H2" s="2" t="s">
        <v>1</v>
      </c>
    </row>
    <row r="3" spans="1:8" s="1" customFormat="1" ht="12.75">
      <c r="H3" s="2" t="s">
        <v>2</v>
      </c>
    </row>
    <row r="4" spans="1:8" s="1" customFormat="1" ht="12.75">
      <c r="H4" s="2"/>
    </row>
    <row r="6" spans="1:8" ht="15.75">
      <c r="A6" s="3" t="s">
        <v>3</v>
      </c>
      <c r="B6" s="4"/>
      <c r="C6" s="4"/>
      <c r="D6" s="5">
        <v>2649624</v>
      </c>
      <c r="E6" s="4"/>
    </row>
    <row r="7" spans="1:8" ht="15.75">
      <c r="A7" s="7"/>
      <c r="D7" s="8"/>
    </row>
    <row r="8" spans="1:8" ht="18" customHeight="1">
      <c r="A8" s="4" t="s">
        <v>4</v>
      </c>
      <c r="B8" s="4"/>
      <c r="C8" s="4"/>
      <c r="D8" s="4"/>
      <c r="E8" s="4"/>
      <c r="F8" s="4"/>
      <c r="G8" s="4"/>
      <c r="H8" s="4"/>
    </row>
    <row r="9" spans="1:8">
      <c r="A9" s="9"/>
      <c r="B9" s="9"/>
      <c r="C9" s="9"/>
      <c r="D9" s="9"/>
      <c r="E9" s="9"/>
      <c r="F9" s="9"/>
      <c r="G9" s="9"/>
      <c r="H9" s="9"/>
    </row>
    <row r="10" spans="1:8">
      <c r="A10" s="10" t="s">
        <v>5</v>
      </c>
      <c r="B10" s="10"/>
      <c r="C10" s="10"/>
      <c r="D10" s="10"/>
      <c r="E10" s="10"/>
      <c r="F10" s="10"/>
      <c r="G10" s="10"/>
      <c r="H10" s="10"/>
    </row>
    <row r="12" spans="1:8">
      <c r="A12" s="4" t="s">
        <v>6</v>
      </c>
      <c r="B12" s="4"/>
      <c r="C12" s="4"/>
      <c r="E12" s="4"/>
      <c r="F12" s="4"/>
      <c r="G12" s="4"/>
      <c r="H12" s="4"/>
    </row>
    <row r="14" spans="1:8" ht="14.25" customHeight="1">
      <c r="A14" s="6" t="s">
        <v>7</v>
      </c>
      <c r="B14" s="11"/>
      <c r="C14" s="11"/>
      <c r="D14" s="11"/>
    </row>
    <row r="17" spans="1:8" ht="15" thickBot="1"/>
    <row r="18" spans="1:8">
      <c r="B18" s="12" t="s">
        <v>8</v>
      </c>
    </row>
    <row r="19" spans="1:8">
      <c r="B19" s="13"/>
    </row>
    <row r="20" spans="1:8">
      <c r="A20" s="14"/>
      <c r="B20" s="13"/>
    </row>
    <row r="21" spans="1:8" ht="15" thickBot="1">
      <c r="B21" s="15"/>
    </row>
    <row r="22" spans="1:8" ht="18">
      <c r="A22" s="16" t="s">
        <v>9</v>
      </c>
      <c r="B22" s="16"/>
      <c r="C22" s="16"/>
      <c r="D22" s="16"/>
      <c r="E22" s="16"/>
      <c r="F22" s="16"/>
      <c r="G22" s="16"/>
      <c r="H22" s="16"/>
    </row>
    <row r="23" spans="1:8" ht="18">
      <c r="A23" s="16" t="s">
        <v>10</v>
      </c>
      <c r="B23" s="16"/>
      <c r="C23" s="16"/>
      <c r="D23" s="16"/>
      <c r="E23" s="16"/>
      <c r="F23" s="16"/>
      <c r="G23" s="16"/>
      <c r="H23" s="16"/>
    </row>
    <row r="24" spans="1:8" ht="18">
      <c r="A24" s="16" t="s">
        <v>11</v>
      </c>
      <c r="B24" s="16"/>
      <c r="C24" s="16"/>
      <c r="D24" s="16"/>
      <c r="E24" s="16"/>
      <c r="F24" s="16"/>
      <c r="G24" s="16"/>
      <c r="H24" s="16"/>
    </row>
    <row r="25" spans="1:8">
      <c r="A25" s="14"/>
    </row>
    <row r="26" spans="1:8">
      <c r="A26" s="14"/>
    </row>
    <row r="27" spans="1:8">
      <c r="A27" s="14"/>
    </row>
    <row r="28" spans="1:8">
      <c r="A28" s="14"/>
    </row>
    <row r="29" spans="1:8">
      <c r="A29" s="14"/>
    </row>
    <row r="30" spans="1:8">
      <c r="A30" s="14"/>
    </row>
    <row r="31" spans="1:8">
      <c r="A31" s="14"/>
    </row>
    <row r="32" spans="1:8">
      <c r="A32" s="14"/>
    </row>
    <row r="33" spans="1:8">
      <c r="A33" s="14"/>
    </row>
    <row r="34" spans="1:8" s="22" customFormat="1" ht="39.75" customHeight="1">
      <c r="A34" s="17" t="s">
        <v>12</v>
      </c>
      <c r="B34" s="18"/>
      <c r="C34" s="18"/>
      <c r="D34" s="19"/>
      <c r="E34" s="20" t="s">
        <v>13</v>
      </c>
      <c r="F34" s="21"/>
      <c r="G34" s="20" t="s">
        <v>14</v>
      </c>
      <c r="H34" s="21"/>
    </row>
    <row r="35" spans="1:8" ht="24.75" customHeight="1">
      <c r="A35" s="23"/>
      <c r="B35" s="24"/>
      <c r="C35" s="24"/>
      <c r="D35" s="25"/>
      <c r="E35" s="23"/>
      <c r="F35" s="25"/>
      <c r="G35" s="23"/>
      <c r="H35" s="25"/>
    </row>
    <row r="36" spans="1:8" ht="23.25" customHeight="1">
      <c r="A36" s="23"/>
      <c r="B36" s="24"/>
      <c r="C36" s="24"/>
      <c r="D36" s="25"/>
      <c r="E36" s="23"/>
      <c r="F36" s="25"/>
      <c r="G36" s="23"/>
      <c r="H36" s="25"/>
    </row>
    <row r="37" spans="1:8" ht="24" customHeight="1">
      <c r="A37" s="23"/>
      <c r="B37" s="24"/>
      <c r="C37" s="24"/>
      <c r="D37" s="25"/>
      <c r="E37" s="23"/>
      <c r="F37" s="25"/>
      <c r="G37" s="23"/>
      <c r="H37" s="25"/>
    </row>
    <row r="38" spans="1:8" ht="23.25" customHeight="1">
      <c r="A38" s="23"/>
      <c r="B38" s="24"/>
      <c r="C38" s="24"/>
      <c r="D38" s="25"/>
      <c r="E38" s="23"/>
      <c r="F38" s="25"/>
      <c r="G38" s="23"/>
      <c r="H38" s="25"/>
    </row>
    <row r="39" spans="1:8" ht="27.75" customHeight="1">
      <c r="A39" s="23"/>
      <c r="B39" s="24"/>
      <c r="C39" s="24"/>
      <c r="D39" s="25"/>
      <c r="E39" s="23"/>
      <c r="F39" s="25"/>
      <c r="G39" s="23"/>
      <c r="H39" s="25"/>
    </row>
    <row r="40" spans="1:8">
      <c r="A40" s="26"/>
      <c r="B40" s="26"/>
      <c r="C40" s="26"/>
    </row>
    <row r="41" spans="1:8">
      <c r="A41" s="26"/>
      <c r="B41" s="26"/>
      <c r="C41" s="26"/>
    </row>
    <row r="42" spans="1:8">
      <c r="A42" s="26"/>
      <c r="B42" s="26"/>
      <c r="C42" s="26"/>
    </row>
    <row r="43" spans="1:8">
      <c r="A43" s="26"/>
      <c r="B43" s="26"/>
      <c r="C43" s="26"/>
    </row>
    <row r="44" spans="1:8">
      <c r="A44" s="26"/>
      <c r="B44" s="26"/>
      <c r="C44" s="26"/>
    </row>
    <row r="45" spans="1:8">
      <c r="A45" s="26"/>
      <c r="B45" s="26"/>
      <c r="C45" s="26"/>
    </row>
    <row r="46" spans="1:8">
      <c r="A46" s="26"/>
      <c r="B46" s="26"/>
      <c r="C46" s="26"/>
    </row>
    <row r="47" spans="1:8">
      <c r="A47" s="14"/>
    </row>
  </sheetData>
  <mergeCells count="24">
    <mergeCell ref="A38:D38"/>
    <mergeCell ref="E38:F38"/>
    <mergeCell ref="G38:H38"/>
    <mergeCell ref="A39:D39"/>
    <mergeCell ref="E39:F39"/>
    <mergeCell ref="G39:H39"/>
    <mergeCell ref="A36:D36"/>
    <mergeCell ref="E36:F36"/>
    <mergeCell ref="G36:H36"/>
    <mergeCell ref="A37:D37"/>
    <mergeCell ref="E37:F37"/>
    <mergeCell ref="G37:H37"/>
    <mergeCell ref="A34:D34"/>
    <mergeCell ref="E34:F34"/>
    <mergeCell ref="G34:H34"/>
    <mergeCell ref="A35:D35"/>
    <mergeCell ref="E35:F35"/>
    <mergeCell ref="G35:H35"/>
    <mergeCell ref="A9:H9"/>
    <mergeCell ref="A10:H10"/>
    <mergeCell ref="B18:B21"/>
    <mergeCell ref="A22:H22"/>
    <mergeCell ref="A23:H23"/>
    <mergeCell ref="A24:H24"/>
  </mergeCells>
  <pageMargins left="0.69" right="0.25" top="0.77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6659-4795-4F62-B1C8-1EDC0DA2CAA2}">
  <sheetPr>
    <tabColor indexed="43"/>
  </sheetPr>
  <dimension ref="A1:H43"/>
  <sheetViews>
    <sheetView workbookViewId="0">
      <selection activeCell="K15" sqref="K15"/>
    </sheetView>
  </sheetViews>
  <sheetFormatPr defaultColWidth="9.140625" defaultRowHeight="14.25"/>
  <cols>
    <col min="1" max="1" width="4.28515625" style="6" customWidth="1"/>
    <col min="2" max="2" width="10.85546875" style="6" customWidth="1"/>
    <col min="3" max="3" width="6.42578125" style="6" customWidth="1"/>
    <col min="4" max="4" width="10" style="6" customWidth="1"/>
    <col min="5" max="5" width="21" style="6" customWidth="1"/>
    <col min="6" max="6" width="8.28515625" style="6" customWidth="1"/>
    <col min="7" max="7" width="8.5703125" style="6" customWidth="1"/>
    <col min="8" max="8" width="16" style="6" customWidth="1"/>
    <col min="9" max="16384" width="9.140625" style="6"/>
  </cols>
  <sheetData>
    <row r="1" spans="1:8">
      <c r="A1" s="26"/>
      <c r="B1" s="26"/>
      <c r="C1" s="26"/>
    </row>
    <row r="2" spans="1:8">
      <c r="A2" s="26"/>
      <c r="B2" s="26"/>
      <c r="C2" s="26"/>
    </row>
    <row r="3" spans="1:8">
      <c r="A3" s="26"/>
      <c r="B3" s="26"/>
      <c r="C3" s="26"/>
    </row>
    <row r="4" spans="1:8">
      <c r="A4" s="26"/>
      <c r="B4" s="26"/>
      <c r="C4" s="26"/>
    </row>
    <row r="5" spans="1:8">
      <c r="A5" s="14"/>
    </row>
    <row r="6" spans="1:8" ht="18.75" customHeight="1">
      <c r="A6" s="16" t="s">
        <v>15</v>
      </c>
      <c r="B6" s="16"/>
      <c r="C6" s="16"/>
      <c r="D6" s="16"/>
      <c r="E6" s="16"/>
      <c r="F6" s="16"/>
      <c r="G6" s="16"/>
      <c r="H6" s="16"/>
    </row>
    <row r="7" spans="1:8" ht="18">
      <c r="A7" s="27" t="s">
        <v>16</v>
      </c>
      <c r="B7" s="27"/>
      <c r="C7" s="27"/>
      <c r="D7" s="27"/>
      <c r="E7" s="27"/>
      <c r="F7" s="27"/>
      <c r="G7" s="27"/>
      <c r="H7" s="27"/>
    </row>
    <row r="8" spans="1:8" ht="18">
      <c r="A8" s="27" t="s">
        <v>17</v>
      </c>
      <c r="B8" s="27"/>
      <c r="C8" s="27"/>
      <c r="D8" s="27"/>
      <c r="E8" s="27"/>
      <c r="F8" s="27"/>
      <c r="G8" s="27"/>
      <c r="H8" s="27"/>
    </row>
    <row r="9" spans="1:8">
      <c r="A9" s="28"/>
    </row>
    <row r="10" spans="1:8">
      <c r="A10" s="28"/>
    </row>
    <row r="11" spans="1:8">
      <c r="D11" s="29" t="s">
        <v>18</v>
      </c>
      <c r="E11" s="29"/>
      <c r="F11" s="29"/>
    </row>
    <row r="12" spans="1:8">
      <c r="A12" s="28"/>
    </row>
    <row r="13" spans="1:8">
      <c r="A13" s="28"/>
    </row>
    <row r="14" spans="1:8">
      <c r="A14" s="29"/>
      <c r="B14" s="29"/>
      <c r="C14" s="29"/>
      <c r="D14" s="29"/>
      <c r="E14" s="29"/>
      <c r="F14" s="29"/>
      <c r="G14" s="29"/>
      <c r="H14" s="29"/>
    </row>
    <row r="15" spans="1:8">
      <c r="A15" s="28"/>
    </row>
    <row r="16" spans="1:8">
      <c r="A16" s="28"/>
    </row>
    <row r="17" spans="1:8">
      <c r="A17" s="30"/>
      <c r="B17" s="30"/>
      <c r="C17" s="30"/>
      <c r="D17" s="30"/>
      <c r="E17" s="30"/>
      <c r="F17" s="30"/>
      <c r="G17" s="30"/>
      <c r="H17" s="30"/>
    </row>
    <row r="18" spans="1:8">
      <c r="A18" s="30"/>
      <c r="B18" s="30"/>
      <c r="C18" s="30"/>
      <c r="D18" s="30"/>
      <c r="E18" s="30"/>
      <c r="F18" s="30"/>
      <c r="G18" s="30"/>
      <c r="H18" s="30"/>
    </row>
    <row r="19" spans="1:8">
      <c r="A19" s="30"/>
      <c r="B19" s="30"/>
      <c r="C19" s="30"/>
      <c r="D19" s="30"/>
      <c r="E19" s="30"/>
      <c r="F19" s="30"/>
      <c r="G19" s="30"/>
      <c r="H19" s="30"/>
    </row>
    <row r="20" spans="1:8">
      <c r="A20" s="30"/>
      <c r="B20" s="30"/>
      <c r="C20" s="30"/>
      <c r="D20" s="30"/>
      <c r="E20" s="30"/>
      <c r="F20" s="30"/>
      <c r="G20" s="30"/>
      <c r="H20" s="30"/>
    </row>
    <row r="21" spans="1:8">
      <c r="A21" s="30"/>
      <c r="B21" s="30"/>
      <c r="C21" s="30"/>
      <c r="D21" s="30"/>
      <c r="E21" s="30"/>
      <c r="F21" s="30"/>
      <c r="G21" s="30"/>
      <c r="H21" s="30"/>
    </row>
    <row r="22" spans="1:8">
      <c r="A22" s="30"/>
      <c r="B22" s="30"/>
      <c r="C22" s="30"/>
      <c r="D22" s="30"/>
      <c r="E22" s="30"/>
      <c r="F22" s="30"/>
      <c r="G22" s="30"/>
      <c r="H22" s="30"/>
    </row>
    <row r="23" spans="1:8">
      <c r="A23" s="30"/>
      <c r="B23" s="30"/>
      <c r="C23" s="30"/>
      <c r="D23" s="30"/>
      <c r="E23" s="30"/>
      <c r="F23" s="30"/>
      <c r="G23" s="30"/>
      <c r="H23" s="30"/>
    </row>
    <row r="41" spans="1:8" ht="15.75">
      <c r="A41" s="31" t="s">
        <v>19</v>
      </c>
      <c r="B41" s="31"/>
      <c r="C41" s="31"/>
      <c r="D41" s="31"/>
      <c r="E41" s="31"/>
      <c r="F41" s="31"/>
      <c r="G41" s="31"/>
      <c r="H41" s="31"/>
    </row>
    <row r="42" spans="1:8" ht="15.75">
      <c r="A42" s="7"/>
      <c r="B42" s="7"/>
      <c r="C42" s="7"/>
      <c r="D42" s="7"/>
      <c r="E42" s="7"/>
      <c r="F42" s="7"/>
      <c r="G42" s="7"/>
      <c r="H42" s="7"/>
    </row>
    <row r="43" spans="1:8" ht="15.75">
      <c r="A43" s="31" t="s">
        <v>20</v>
      </c>
      <c r="B43" s="31"/>
      <c r="C43" s="31"/>
      <c r="D43" s="31"/>
      <c r="E43" s="31"/>
      <c r="F43" s="31"/>
      <c r="G43" s="31"/>
      <c r="H43" s="31"/>
    </row>
  </sheetData>
  <mergeCells count="7">
    <mergeCell ref="A43:H43"/>
    <mergeCell ref="A6:H6"/>
    <mergeCell ref="A7:H7"/>
    <mergeCell ref="A8:H8"/>
    <mergeCell ref="D11:F11"/>
    <mergeCell ref="A14:H14"/>
    <mergeCell ref="A41:H41"/>
  </mergeCells>
  <pageMargins left="0.9055118110236221" right="0.23622047244094491" top="0.78740157480314965" bottom="0.98425196850393704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1CEF-C967-410A-8244-971841C889FA}">
  <sheetPr>
    <tabColor rgb="FFFF0000"/>
  </sheetPr>
  <dimension ref="A1:L80"/>
  <sheetViews>
    <sheetView tabSelected="1" zoomScale="85" zoomScaleNormal="85" workbookViewId="0">
      <pane xSplit="3" ySplit="7" topLeftCell="D61" activePane="bottomRight" state="frozen"/>
      <selection activeCell="E41" sqref="E41"/>
      <selection pane="topRight" activeCell="E41" sqref="E41"/>
      <selection pane="bottomLeft" activeCell="E41" sqref="E41"/>
      <selection pane="bottomRight" activeCell="F75" sqref="F75"/>
    </sheetView>
  </sheetViews>
  <sheetFormatPr defaultColWidth="9.140625" defaultRowHeight="14.25"/>
  <cols>
    <col min="1" max="1" width="9.7109375" style="34" customWidth="1"/>
    <col min="2" max="2" width="3" style="34" customWidth="1"/>
    <col min="3" max="3" width="43.42578125" style="40" customWidth="1"/>
    <col min="4" max="4" width="19.85546875" style="33" bestFit="1" customWidth="1"/>
    <col min="5" max="5" width="21.85546875" style="33" customWidth="1"/>
    <col min="6" max="6" width="21.5703125" style="33" customWidth="1"/>
    <col min="7" max="7" width="19.85546875" style="33" customWidth="1"/>
    <col min="8" max="8" width="20.5703125" style="34" bestFit="1" customWidth="1"/>
    <col min="9" max="9" width="16.85546875" style="34" bestFit="1" customWidth="1"/>
    <col min="10" max="10" width="14.5703125" style="34" bestFit="1" customWidth="1"/>
    <col min="11" max="11" width="9.140625" style="34"/>
    <col min="12" max="12" width="14.5703125" style="34" bestFit="1" customWidth="1"/>
    <col min="13" max="16384" width="9.140625" style="34"/>
  </cols>
  <sheetData>
    <row r="1" spans="1:8">
      <c r="A1" s="32" t="s">
        <v>21</v>
      </c>
      <c r="B1" s="32"/>
      <c r="C1" s="32"/>
      <c r="D1" s="32"/>
      <c r="E1" s="32"/>
    </row>
    <row r="2" spans="1:8">
      <c r="A2" s="35"/>
      <c r="B2" s="36"/>
      <c r="C2" s="37" t="s">
        <v>22</v>
      </c>
      <c r="E2" s="38" t="s">
        <v>23</v>
      </c>
    </row>
    <row r="3" spans="1:8">
      <c r="B3" s="39" t="s">
        <v>24</v>
      </c>
      <c r="C3" s="39"/>
    </row>
    <row r="4" spans="1:8" ht="15" thickBot="1">
      <c r="E4" s="38" t="s">
        <v>25</v>
      </c>
    </row>
    <row r="5" spans="1:8" ht="15.75" customHeight="1" thickTop="1">
      <c r="A5" s="41" t="s">
        <v>26</v>
      </c>
      <c r="B5" s="42" t="s">
        <v>27</v>
      </c>
      <c r="C5" s="42"/>
      <c r="D5" s="43" t="s">
        <v>28</v>
      </c>
      <c r="E5" s="44"/>
    </row>
    <row r="6" spans="1:8" ht="19.5" customHeight="1">
      <c r="A6" s="45"/>
      <c r="B6" s="46"/>
      <c r="C6" s="46"/>
      <c r="D6" s="47" t="s">
        <v>29</v>
      </c>
      <c r="E6" s="48" t="s">
        <v>30</v>
      </c>
    </row>
    <row r="7" spans="1:8">
      <c r="A7" s="49" t="s">
        <v>8</v>
      </c>
      <c r="B7" s="50" t="s">
        <v>31</v>
      </c>
      <c r="C7" s="50"/>
      <c r="D7" s="51">
        <v>1</v>
      </c>
      <c r="E7" s="52">
        <v>2</v>
      </c>
    </row>
    <row r="8" spans="1:8" ht="12.75" customHeight="1">
      <c r="A8" s="53">
        <v>1</v>
      </c>
      <c r="B8" s="54" t="s">
        <v>32</v>
      </c>
      <c r="C8" s="54"/>
      <c r="D8" s="55"/>
      <c r="E8" s="56"/>
    </row>
    <row r="9" spans="1:8" ht="12.75" customHeight="1">
      <c r="A9" s="53">
        <v>1.1000000000000001</v>
      </c>
      <c r="B9" s="54" t="s">
        <v>33</v>
      </c>
      <c r="C9" s="54"/>
      <c r="D9" s="55"/>
      <c r="E9" s="56"/>
    </row>
    <row r="10" spans="1:8">
      <c r="A10" s="57" t="s">
        <v>34</v>
      </c>
      <c r="B10" s="58" t="s">
        <v>35</v>
      </c>
      <c r="C10" s="58"/>
      <c r="D10" s="55">
        <v>2809829045.3389015</v>
      </c>
      <c r="E10" s="56">
        <v>2718161016.54738</v>
      </c>
    </row>
    <row r="11" spans="1:8">
      <c r="A11" s="57" t="s">
        <v>36</v>
      </c>
      <c r="B11" s="58" t="s">
        <v>37</v>
      </c>
      <c r="C11" s="58"/>
      <c r="D11" s="55">
        <v>1712965981.1285453</v>
      </c>
      <c r="E11" s="56">
        <v>1710649554.1463637</v>
      </c>
      <c r="F11" s="59"/>
      <c r="H11" s="60"/>
    </row>
    <row r="12" spans="1:8">
      <c r="A12" s="57" t="s">
        <v>38</v>
      </c>
      <c r="B12" s="58" t="s">
        <v>39</v>
      </c>
      <c r="C12" s="58"/>
      <c r="D12" s="55">
        <v>47460.003850013018</v>
      </c>
      <c r="E12" s="56">
        <v>126687.702986449</v>
      </c>
    </row>
    <row r="13" spans="1:8">
      <c r="A13" s="57" t="s">
        <v>40</v>
      </c>
      <c r="B13" s="58" t="s">
        <v>41</v>
      </c>
      <c r="C13" s="58"/>
      <c r="D13" s="55">
        <v>523400571.80000001</v>
      </c>
      <c r="E13" s="56">
        <v>660367407.85000002</v>
      </c>
    </row>
    <row r="14" spans="1:8">
      <c r="A14" s="57" t="s">
        <v>42</v>
      </c>
      <c r="B14" s="58" t="s">
        <v>43</v>
      </c>
      <c r="C14" s="58"/>
      <c r="D14" s="55">
        <v>6302637181.0199995</v>
      </c>
      <c r="E14" s="56">
        <v>7935894677.2299995</v>
      </c>
    </row>
    <row r="15" spans="1:8">
      <c r="A15" s="57" t="s">
        <v>44</v>
      </c>
      <c r="B15" s="58" t="s">
        <v>45</v>
      </c>
      <c r="C15" s="58"/>
      <c r="D15" s="55">
        <v>16737986579.115313</v>
      </c>
      <c r="E15" s="56">
        <v>17340208750.57</v>
      </c>
      <c r="F15" s="59"/>
    </row>
    <row r="16" spans="1:8">
      <c r="A16" s="57" t="s">
        <v>46</v>
      </c>
      <c r="B16" s="58" t="s">
        <v>47</v>
      </c>
      <c r="C16" s="58"/>
      <c r="D16" s="55">
        <v>3852250348.4339399</v>
      </c>
      <c r="E16" s="61">
        <v>3340832092.028523</v>
      </c>
      <c r="F16" s="59"/>
    </row>
    <row r="17" spans="1:8">
      <c r="A17" s="57" t="s">
        <v>48</v>
      </c>
      <c r="B17" s="58" t="s">
        <v>49</v>
      </c>
      <c r="C17" s="58"/>
      <c r="D17" s="55">
        <v>0</v>
      </c>
      <c r="E17" s="56"/>
      <c r="H17" s="60"/>
    </row>
    <row r="18" spans="1:8">
      <c r="A18" s="57" t="s">
        <v>50</v>
      </c>
      <c r="B18" s="58" t="s">
        <v>51</v>
      </c>
      <c r="C18" s="58"/>
      <c r="D18" s="55">
        <v>5884575470.0899286</v>
      </c>
      <c r="E18" s="56">
        <v>5667689419.0979996</v>
      </c>
    </row>
    <row r="19" spans="1:8">
      <c r="A19" s="53" t="s">
        <v>52</v>
      </c>
      <c r="B19" s="46" t="s">
        <v>53</v>
      </c>
      <c r="C19" s="46"/>
      <c r="D19" s="62">
        <f>SUM(D10:D18)</f>
        <v>37823692636.930481</v>
      </c>
      <c r="E19" s="63">
        <f>SUM(E10:E18)</f>
        <v>39373929605.173248</v>
      </c>
    </row>
    <row r="20" spans="1:8">
      <c r="A20" s="53">
        <v>1.2</v>
      </c>
      <c r="B20" s="54" t="s">
        <v>54</v>
      </c>
      <c r="C20" s="54"/>
      <c r="D20" s="55"/>
      <c r="E20" s="56"/>
    </row>
    <row r="21" spans="1:8">
      <c r="A21" s="57" t="s">
        <v>55</v>
      </c>
      <c r="B21" s="58" t="s">
        <v>56</v>
      </c>
      <c r="C21" s="58"/>
      <c r="D21" s="55">
        <v>32051022461.412884</v>
      </c>
      <c r="E21" s="56">
        <v>31313294614.056915</v>
      </c>
      <c r="F21" s="59"/>
    </row>
    <row r="22" spans="1:8">
      <c r="A22" s="57" t="s">
        <v>57</v>
      </c>
      <c r="B22" s="58" t="s">
        <v>58</v>
      </c>
      <c r="C22" s="58"/>
      <c r="D22" s="55">
        <v>177478813.95000002</v>
      </c>
      <c r="E22" s="56">
        <v>156744943.90000001</v>
      </c>
    </row>
    <row r="23" spans="1:8">
      <c r="A23" s="57" t="s">
        <v>59</v>
      </c>
      <c r="B23" s="58" t="s">
        <v>60</v>
      </c>
      <c r="C23" s="58"/>
      <c r="D23" s="55"/>
      <c r="E23" s="56"/>
    </row>
    <row r="24" spans="1:8">
      <c r="A24" s="57" t="s">
        <v>61</v>
      </c>
      <c r="B24" s="58" t="s">
        <v>62</v>
      </c>
      <c r="C24" s="58"/>
      <c r="D24" s="55">
        <v>0</v>
      </c>
      <c r="E24" s="56"/>
    </row>
    <row r="25" spans="1:8">
      <c r="A25" s="57" t="s">
        <v>63</v>
      </c>
      <c r="B25" s="58" t="s">
        <v>64</v>
      </c>
      <c r="C25" s="58"/>
      <c r="D25" s="55"/>
      <c r="E25" s="56"/>
    </row>
    <row r="26" spans="1:8">
      <c r="A26" s="57" t="s">
        <v>65</v>
      </c>
      <c r="B26" s="58" t="s">
        <v>66</v>
      </c>
      <c r="C26" s="58"/>
      <c r="D26" s="55"/>
      <c r="E26" s="56"/>
    </row>
    <row r="27" spans="1:8">
      <c r="A27" s="57" t="s">
        <v>67</v>
      </c>
      <c r="B27" s="58" t="s">
        <v>68</v>
      </c>
      <c r="C27" s="58"/>
      <c r="D27" s="55"/>
      <c r="E27" s="56"/>
    </row>
    <row r="28" spans="1:8">
      <c r="A28" s="57" t="s">
        <v>69</v>
      </c>
      <c r="B28" s="58" t="s">
        <v>49</v>
      </c>
      <c r="C28" s="58"/>
      <c r="D28" s="55"/>
      <c r="E28" s="56"/>
    </row>
    <row r="29" spans="1:8">
      <c r="A29" s="57" t="s">
        <v>70</v>
      </c>
      <c r="B29" s="58" t="s">
        <v>71</v>
      </c>
      <c r="C29" s="58"/>
      <c r="D29" s="55">
        <v>2626108755.1500001</v>
      </c>
      <c r="E29" s="56">
        <v>2738186795.6627274</v>
      </c>
      <c r="H29" s="60"/>
    </row>
    <row r="30" spans="1:8">
      <c r="A30" s="53" t="s">
        <v>72</v>
      </c>
      <c r="B30" s="46" t="s">
        <v>73</v>
      </c>
      <c r="C30" s="46"/>
      <c r="D30" s="62">
        <f>SUM(D20:D29)</f>
        <v>34854610030.512886</v>
      </c>
      <c r="E30" s="63">
        <f>SUM(E20:E29)</f>
        <v>34208226353.619644</v>
      </c>
    </row>
    <row r="31" spans="1:8">
      <c r="A31" s="53">
        <v>1.3</v>
      </c>
      <c r="B31" s="46" t="s">
        <v>74</v>
      </c>
      <c r="C31" s="46"/>
      <c r="D31" s="62">
        <f>D19+D30</f>
        <v>72678302667.443359</v>
      </c>
      <c r="E31" s="63">
        <f>E19+E30</f>
        <v>73582155958.792892</v>
      </c>
    </row>
    <row r="32" spans="1:8">
      <c r="A32" s="53">
        <v>2</v>
      </c>
      <c r="B32" s="54" t="s">
        <v>75</v>
      </c>
      <c r="C32" s="54"/>
      <c r="D32" s="55"/>
      <c r="E32" s="56"/>
    </row>
    <row r="33" spans="1:12">
      <c r="A33" s="53">
        <v>2.1</v>
      </c>
      <c r="B33" s="54" t="s">
        <v>76</v>
      </c>
      <c r="C33" s="54"/>
      <c r="D33" s="55"/>
      <c r="E33" s="56"/>
    </row>
    <row r="34" spans="1:12">
      <c r="A34" s="53" t="s">
        <v>77</v>
      </c>
      <c r="B34" s="54" t="s">
        <v>78</v>
      </c>
      <c r="C34" s="54"/>
      <c r="D34" s="55"/>
      <c r="E34" s="56"/>
    </row>
    <row r="35" spans="1:12">
      <c r="A35" s="57" t="s">
        <v>79</v>
      </c>
      <c r="B35" s="58" t="s">
        <v>80</v>
      </c>
      <c r="C35" s="58"/>
      <c r="D35" s="55">
        <v>831724024.68454552</v>
      </c>
      <c r="E35" s="56">
        <v>657917770.77310264</v>
      </c>
      <c r="I35" s="60"/>
      <c r="L35" s="33"/>
    </row>
    <row r="36" spans="1:12">
      <c r="A36" s="57" t="s">
        <v>81</v>
      </c>
      <c r="B36" s="58" t="s">
        <v>82</v>
      </c>
      <c r="C36" s="58"/>
      <c r="D36" s="55">
        <v>0</v>
      </c>
      <c r="E36" s="56">
        <v>5245294.245852232</v>
      </c>
      <c r="I36" s="60"/>
      <c r="L36" s="33"/>
    </row>
    <row r="37" spans="1:12">
      <c r="A37" s="57" t="s">
        <v>83</v>
      </c>
      <c r="B37" s="58" t="s">
        <v>84</v>
      </c>
      <c r="C37" s="58"/>
      <c r="D37" s="55">
        <v>4926803637.3464737</v>
      </c>
      <c r="E37" s="56">
        <v>5577479108.5500002</v>
      </c>
      <c r="I37" s="60"/>
      <c r="L37" s="33"/>
    </row>
    <row r="38" spans="1:12">
      <c r="A38" s="57" t="s">
        <v>85</v>
      </c>
      <c r="B38" s="58" t="s">
        <v>86</v>
      </c>
      <c r="C38" s="58"/>
      <c r="D38" s="55">
        <v>27411728.91898717</v>
      </c>
      <c r="E38" s="56">
        <v>140686605.40954995</v>
      </c>
      <c r="I38" s="60"/>
      <c r="L38" s="33"/>
    </row>
    <row r="39" spans="1:12">
      <c r="A39" s="57" t="s">
        <v>87</v>
      </c>
      <c r="B39" s="58" t="s">
        <v>88</v>
      </c>
      <c r="C39" s="58"/>
      <c r="D39" s="64">
        <v>6443187332.0273666</v>
      </c>
      <c r="E39" s="61">
        <v>476062889.76999998</v>
      </c>
      <c r="I39" s="60"/>
      <c r="J39" s="33"/>
      <c r="L39" s="33"/>
    </row>
    <row r="40" spans="1:12">
      <c r="A40" s="57" t="s">
        <v>89</v>
      </c>
      <c r="B40" s="58" t="s">
        <v>90</v>
      </c>
      <c r="C40" s="58"/>
      <c r="D40" s="55"/>
      <c r="E40" s="56"/>
      <c r="I40" s="60"/>
      <c r="L40" s="33"/>
    </row>
    <row r="41" spans="1:12">
      <c r="A41" s="57" t="s">
        <v>91</v>
      </c>
      <c r="B41" s="58" t="s">
        <v>92</v>
      </c>
      <c r="C41" s="58"/>
      <c r="D41" s="55">
        <v>57235679.560000002</v>
      </c>
      <c r="E41" s="56"/>
      <c r="I41" s="60"/>
      <c r="L41" s="33"/>
    </row>
    <row r="42" spans="1:12">
      <c r="A42" s="57" t="s">
        <v>93</v>
      </c>
      <c r="B42" s="58" t="s">
        <v>94</v>
      </c>
      <c r="C42" s="58"/>
      <c r="D42" s="55">
        <v>1794546720.0266366</v>
      </c>
      <c r="E42" s="56">
        <v>1193644898.3399999</v>
      </c>
      <c r="I42" s="60"/>
      <c r="L42" s="33"/>
    </row>
    <row r="43" spans="1:12">
      <c r="A43" s="57" t="s">
        <v>95</v>
      </c>
      <c r="B43" s="58" t="s">
        <v>96</v>
      </c>
      <c r="C43" s="58"/>
      <c r="D43" s="55"/>
      <c r="E43" s="56"/>
      <c r="I43" s="60"/>
      <c r="L43" s="33"/>
    </row>
    <row r="44" spans="1:12">
      <c r="A44" s="57" t="s">
        <v>97</v>
      </c>
      <c r="B44" s="58" t="s">
        <v>98</v>
      </c>
      <c r="C44" s="58"/>
      <c r="D44" s="55">
        <v>859284189.09000003</v>
      </c>
      <c r="E44" s="56">
        <v>1120234010.1719971</v>
      </c>
      <c r="L44" s="33"/>
    </row>
    <row r="45" spans="1:12">
      <c r="A45" s="57" t="s">
        <v>99</v>
      </c>
      <c r="B45" s="58"/>
      <c r="C45" s="58"/>
      <c r="D45" s="55"/>
      <c r="E45" s="56"/>
    </row>
    <row r="46" spans="1:12" ht="17.25" customHeight="1">
      <c r="A46" s="53" t="s">
        <v>100</v>
      </c>
      <c r="B46" s="54" t="s">
        <v>101</v>
      </c>
      <c r="C46" s="54"/>
      <c r="D46" s="62">
        <f>SUM(D35:D45)</f>
        <v>14940193311.654009</v>
      </c>
      <c r="E46" s="63">
        <f>SUM(E35:E45)</f>
        <v>9171270577.2605019</v>
      </c>
    </row>
    <row r="47" spans="1:12">
      <c r="A47" s="53" t="s">
        <v>102</v>
      </c>
      <c r="B47" s="54" t="s">
        <v>103</v>
      </c>
      <c r="C47" s="54"/>
      <c r="D47" s="55"/>
      <c r="E47" s="56"/>
    </row>
    <row r="48" spans="1:12">
      <c r="A48" s="57" t="s">
        <v>104</v>
      </c>
      <c r="B48" s="58" t="s">
        <v>105</v>
      </c>
      <c r="C48" s="58"/>
      <c r="D48" s="55">
        <v>2780177229.2130384</v>
      </c>
      <c r="E48" s="56">
        <v>4000027309.841506</v>
      </c>
    </row>
    <row r="49" spans="1:9">
      <c r="A49" s="57" t="s">
        <v>106</v>
      </c>
      <c r="B49" s="58" t="s">
        <v>96</v>
      </c>
      <c r="C49" s="58"/>
      <c r="D49" s="55">
        <v>80348898.310000002</v>
      </c>
      <c r="E49" s="56">
        <v>34621918.599999994</v>
      </c>
    </row>
    <row r="50" spans="1:9">
      <c r="A50" s="57" t="s">
        <v>107</v>
      </c>
      <c r="B50" s="58" t="s">
        <v>108</v>
      </c>
      <c r="C50" s="58"/>
      <c r="D50" s="55"/>
      <c r="E50" s="56">
        <v>108998220.84</v>
      </c>
    </row>
    <row r="51" spans="1:9" hidden="1">
      <c r="A51" s="57" t="s">
        <v>109</v>
      </c>
      <c r="B51" s="58" t="s">
        <v>110</v>
      </c>
      <c r="C51" s="58"/>
      <c r="D51" s="55"/>
      <c r="E51" s="56"/>
    </row>
    <row r="52" spans="1:9" hidden="1">
      <c r="A52" s="57" t="s">
        <v>111</v>
      </c>
      <c r="B52" s="58"/>
      <c r="C52" s="58"/>
      <c r="D52" s="55"/>
      <c r="E52" s="56"/>
    </row>
    <row r="53" spans="1:9">
      <c r="A53" s="57" t="s">
        <v>112</v>
      </c>
      <c r="B53" s="46" t="s">
        <v>113</v>
      </c>
      <c r="C53" s="46"/>
      <c r="D53" s="62">
        <f>SUM(D48:D52)</f>
        <v>2860526127.5230384</v>
      </c>
      <c r="E53" s="63">
        <f>SUM(E48:E52)</f>
        <v>4143647449.2815061</v>
      </c>
    </row>
    <row r="54" spans="1:9">
      <c r="A54" s="53">
        <v>2.2000000000000002</v>
      </c>
      <c r="B54" s="46" t="s">
        <v>114</v>
      </c>
      <c r="C54" s="46"/>
      <c r="D54" s="62">
        <f>D46+D53</f>
        <v>17800719439.177048</v>
      </c>
      <c r="E54" s="63">
        <f>E46+E53</f>
        <v>13314918026.542007</v>
      </c>
      <c r="H54" s="33"/>
    </row>
    <row r="55" spans="1:9">
      <c r="A55" s="53"/>
      <c r="B55" s="65" t="s">
        <v>115</v>
      </c>
      <c r="C55" s="65"/>
      <c r="D55" s="55"/>
      <c r="E55" s="56"/>
    </row>
    <row r="56" spans="1:9">
      <c r="A56" s="57" t="s">
        <v>116</v>
      </c>
      <c r="B56" s="58" t="s">
        <v>117</v>
      </c>
      <c r="C56" s="58"/>
      <c r="D56" s="55"/>
      <c r="E56" s="56"/>
    </row>
    <row r="57" spans="1:9">
      <c r="A57" s="57" t="s">
        <v>118</v>
      </c>
      <c r="B57" s="58" t="s">
        <v>119</v>
      </c>
      <c r="C57" s="58"/>
      <c r="D57" s="55">
        <v>110547900</v>
      </c>
      <c r="E57" s="56">
        <v>110547900</v>
      </c>
      <c r="H57" s="60"/>
    </row>
    <row r="58" spans="1:9">
      <c r="A58" s="57" t="s">
        <v>120</v>
      </c>
      <c r="B58" s="58" t="s">
        <v>121</v>
      </c>
      <c r="C58" s="58"/>
      <c r="D58" s="55"/>
      <c r="E58" s="56"/>
      <c r="H58" s="60"/>
    </row>
    <row r="59" spans="1:9">
      <c r="A59" s="57" t="s">
        <v>122</v>
      </c>
      <c r="B59" s="58" t="s">
        <v>123</v>
      </c>
      <c r="C59" s="58"/>
      <c r="D59" s="55">
        <v>-16428492</v>
      </c>
      <c r="E59" s="56">
        <v>-16428492</v>
      </c>
    </row>
    <row r="60" spans="1:9">
      <c r="A60" s="57" t="s">
        <v>124</v>
      </c>
      <c r="B60" s="58" t="s">
        <v>125</v>
      </c>
      <c r="C60" s="58"/>
      <c r="D60" s="55">
        <v>-106648582.98</v>
      </c>
      <c r="E60" s="56">
        <v>-106648582.98</v>
      </c>
    </row>
    <row r="61" spans="1:9">
      <c r="A61" s="57" t="s">
        <v>126</v>
      </c>
      <c r="B61" s="58" t="s">
        <v>127</v>
      </c>
      <c r="C61" s="58"/>
      <c r="D61" s="55">
        <v>19568028504.470001</v>
      </c>
      <c r="E61" s="56">
        <v>19568028504.470001</v>
      </c>
      <c r="I61" s="60"/>
    </row>
    <row r="62" spans="1:9">
      <c r="A62" s="57" t="s">
        <v>128</v>
      </c>
      <c r="B62" s="58" t="s">
        <v>129</v>
      </c>
      <c r="C62" s="58"/>
      <c r="D62" s="55"/>
      <c r="E62" s="56"/>
    </row>
    <row r="63" spans="1:9">
      <c r="A63" s="57" t="s">
        <v>130</v>
      </c>
      <c r="B63" s="58" t="s">
        <v>131</v>
      </c>
      <c r="C63" s="58"/>
      <c r="D63" s="55">
        <v>10344592505.25</v>
      </c>
      <c r="E63" s="56">
        <v>10337185574.6173</v>
      </c>
      <c r="H63" s="60"/>
      <c r="I63" s="60"/>
    </row>
    <row r="64" spans="1:9">
      <c r="A64" s="57" t="s">
        <v>132</v>
      </c>
      <c r="B64" s="58" t="s">
        <v>133</v>
      </c>
      <c r="C64" s="58"/>
      <c r="D64" s="55">
        <v>21335464393.526287</v>
      </c>
      <c r="E64" s="56">
        <v>26732526028.139999</v>
      </c>
      <c r="H64" s="60"/>
    </row>
    <row r="65" spans="1:9" hidden="1">
      <c r="A65" s="57" t="s">
        <v>134</v>
      </c>
      <c r="B65" s="50"/>
      <c r="C65" s="50"/>
      <c r="D65" s="55"/>
      <c r="E65" s="56"/>
    </row>
    <row r="66" spans="1:9">
      <c r="A66" s="57" t="s">
        <v>135</v>
      </c>
      <c r="B66" s="58" t="s">
        <v>136</v>
      </c>
      <c r="C66" s="58"/>
      <c r="D66" s="55"/>
      <c r="E66" s="56"/>
      <c r="H66" s="60"/>
      <c r="I66" s="60"/>
    </row>
    <row r="67" spans="1:9">
      <c r="A67" s="57" t="s">
        <v>137</v>
      </c>
      <c r="B67" s="58" t="s">
        <v>138</v>
      </c>
      <c r="C67" s="58"/>
      <c r="D67" s="55">
        <v>3642027000</v>
      </c>
      <c r="E67" s="56">
        <v>3642027000</v>
      </c>
      <c r="G67" s="66"/>
      <c r="H67" s="33"/>
    </row>
    <row r="68" spans="1:9">
      <c r="A68" s="57" t="s">
        <v>139</v>
      </c>
      <c r="B68" s="46" t="s">
        <v>140</v>
      </c>
      <c r="C68" s="46"/>
      <c r="D68" s="62">
        <f>SUM(D56:D67)</f>
        <v>54877583228.266289</v>
      </c>
      <c r="E68" s="67">
        <f>SUM(E56:E67)</f>
        <v>60267237932.247299</v>
      </c>
    </row>
    <row r="69" spans="1:9" ht="15" thickBot="1">
      <c r="A69" s="68">
        <v>2.4</v>
      </c>
      <c r="B69" s="69" t="s">
        <v>141</v>
      </c>
      <c r="C69" s="69"/>
      <c r="D69" s="70">
        <f>D54+D68</f>
        <v>72678302667.443329</v>
      </c>
      <c r="E69" s="71">
        <f>E54+E68</f>
        <v>73582155958.789307</v>
      </c>
      <c r="H69" s="60"/>
      <c r="I69" s="60"/>
    </row>
    <row r="70" spans="1:9" ht="15" thickTop="1">
      <c r="A70" s="72"/>
      <c r="D70" s="73">
        <f>+D69-D31</f>
        <v>0</v>
      </c>
      <c r="E70" s="74"/>
    </row>
    <row r="71" spans="1:9">
      <c r="A71" s="72"/>
      <c r="E71" s="74"/>
    </row>
    <row r="72" spans="1:9">
      <c r="A72" s="72"/>
      <c r="D72" s="75">
        <f>+D69-D31</f>
        <v>0</v>
      </c>
      <c r="E72" s="74">
        <f>+E69-E31</f>
        <v>-3.5858154296875E-3</v>
      </c>
    </row>
    <row r="73" spans="1:9" ht="12" customHeight="1">
      <c r="D73" s="76">
        <f>+D69-D31</f>
        <v>0</v>
      </c>
      <c r="E73" s="77">
        <f>+E69-E31</f>
        <v>-3.5858154296875E-3</v>
      </c>
      <c r="H73" s="60"/>
    </row>
    <row r="74" spans="1:9" ht="12" customHeight="1">
      <c r="A74" s="34" t="s">
        <v>142</v>
      </c>
      <c r="H74" s="60"/>
    </row>
    <row r="75" spans="1:9" ht="14.25" customHeight="1">
      <c r="C75" s="34"/>
      <c r="D75" s="34"/>
    </row>
    <row r="76" spans="1:9" ht="14.25" customHeight="1">
      <c r="A76" s="34" t="s">
        <v>143</v>
      </c>
    </row>
    <row r="77" spans="1:9" ht="14.25" customHeight="1"/>
    <row r="78" spans="1:9" ht="14.25" customHeight="1"/>
    <row r="79" spans="1:9" ht="14.25" customHeight="1"/>
    <row r="80" spans="1:9" ht="15" customHeight="1"/>
  </sheetData>
  <mergeCells count="68">
    <mergeCell ref="B68:C68"/>
    <mergeCell ref="B69:C6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E1"/>
    <mergeCell ref="B3:C3"/>
    <mergeCell ref="A5:A6"/>
    <mergeCell ref="B5:C6"/>
    <mergeCell ref="D5:E5"/>
    <mergeCell ref="B7:C7"/>
  </mergeCells>
  <pageMargins left="1.2874015750000001" right="0" top="0" bottom="0" header="0.15748031496063" footer="0.1574803149606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2C1BF-70B5-4663-9100-5CEC202568A8}">
  <sheetPr>
    <tabColor rgb="FFFF0000"/>
  </sheetPr>
  <dimension ref="A1:M49"/>
  <sheetViews>
    <sheetView workbookViewId="0">
      <selection activeCell="H28" sqref="H28"/>
    </sheetView>
  </sheetViews>
  <sheetFormatPr defaultColWidth="9.140625" defaultRowHeight="14.25"/>
  <cols>
    <col min="1" max="1" width="8.28515625" style="80" customWidth="1"/>
    <col min="2" max="2" width="3.85546875" style="79" customWidth="1"/>
    <col min="3" max="3" width="13.7109375" style="79" customWidth="1"/>
    <col min="4" max="5" width="9.140625" style="79"/>
    <col min="6" max="6" width="25.85546875" style="79" customWidth="1"/>
    <col min="7" max="7" width="19.85546875" style="79" bestFit="1" customWidth="1"/>
    <col min="8" max="8" width="19.5703125" style="33" customWidth="1"/>
    <col min="9" max="9" width="16.28515625" style="33" customWidth="1"/>
    <col min="10" max="10" width="20.5703125" style="79" bestFit="1" customWidth="1"/>
    <col min="11" max="11" width="20.5703125" style="79" customWidth="1"/>
    <col min="12" max="13" width="12.42578125" style="79" bestFit="1" customWidth="1"/>
    <col min="14" max="16384" width="9.140625" style="79"/>
  </cols>
  <sheetData>
    <row r="1" spans="1:13">
      <c r="A1" s="78" t="s">
        <v>144</v>
      </c>
      <c r="B1" s="78"/>
      <c r="C1" s="78"/>
      <c r="D1" s="78"/>
      <c r="E1" s="78"/>
      <c r="F1" s="78"/>
      <c r="G1" s="78"/>
      <c r="H1" s="78"/>
    </row>
    <row r="3" spans="1:13">
      <c r="B3" s="81"/>
      <c r="C3" s="82" t="str">
        <f>+'[1]ST-1'!C2</f>
        <v>Дархан Нэхий ХК</v>
      </c>
      <c r="D3" s="82"/>
      <c r="E3" s="82"/>
      <c r="H3" s="38" t="str">
        <f>+'[1]ST-1'!E2</f>
        <v>2023 оны 12-р сарын 31</v>
      </c>
    </row>
    <row r="4" spans="1:13">
      <c r="B4" s="83" t="s">
        <v>145</v>
      </c>
      <c r="C4" s="83"/>
      <c r="D4" s="83"/>
      <c r="E4" s="83"/>
    </row>
    <row r="5" spans="1:13" ht="15" thickBot="1">
      <c r="H5" s="33" t="s">
        <v>25</v>
      </c>
    </row>
    <row r="6" spans="1:13" ht="29.25" thickTop="1">
      <c r="A6" s="84" t="s">
        <v>26</v>
      </c>
      <c r="B6" s="85" t="s">
        <v>146</v>
      </c>
      <c r="C6" s="85"/>
      <c r="D6" s="85"/>
      <c r="E6" s="85"/>
      <c r="F6" s="85"/>
      <c r="G6" s="86" t="s">
        <v>147</v>
      </c>
      <c r="H6" s="87" t="s">
        <v>148</v>
      </c>
    </row>
    <row r="7" spans="1:13" s="93" customFormat="1">
      <c r="A7" s="88">
        <v>1</v>
      </c>
      <c r="B7" s="89" t="s">
        <v>149</v>
      </c>
      <c r="C7" s="89"/>
      <c r="D7" s="89"/>
      <c r="E7" s="89"/>
      <c r="F7" s="89"/>
      <c r="G7" s="90">
        <v>17361702603.421856</v>
      </c>
      <c r="H7" s="91">
        <v>19353241353.065277</v>
      </c>
      <c r="I7" s="77"/>
      <c r="J7" s="92"/>
      <c r="K7" s="92"/>
    </row>
    <row r="8" spans="1:13">
      <c r="A8" s="88">
        <v>2</v>
      </c>
      <c r="B8" s="94" t="s">
        <v>150</v>
      </c>
      <c r="C8" s="94"/>
      <c r="D8" s="94"/>
      <c r="E8" s="94"/>
      <c r="F8" s="94"/>
      <c r="G8" s="55">
        <v>14088754261.284504</v>
      </c>
      <c r="H8" s="56">
        <v>16189615059.627928</v>
      </c>
      <c r="I8" s="77"/>
      <c r="J8" s="92"/>
      <c r="K8" s="92"/>
      <c r="L8" s="93"/>
      <c r="M8" s="93"/>
    </row>
    <row r="9" spans="1:13">
      <c r="A9" s="88">
        <v>3</v>
      </c>
      <c r="B9" s="89" t="s">
        <v>151</v>
      </c>
      <c r="C9" s="89"/>
      <c r="D9" s="89"/>
      <c r="E9" s="89"/>
      <c r="F9" s="89"/>
      <c r="G9" s="62">
        <f>+G7-G8</f>
        <v>3272948342.137352</v>
      </c>
      <c r="H9" s="63">
        <f>+H7-H8</f>
        <v>3163626293.4373493</v>
      </c>
      <c r="I9" s="77"/>
      <c r="J9" s="92"/>
      <c r="K9" s="92"/>
      <c r="L9" s="93"/>
      <c r="M9" s="93"/>
    </row>
    <row r="10" spans="1:13">
      <c r="A10" s="88">
        <v>4</v>
      </c>
      <c r="B10" s="94" t="s">
        <v>152</v>
      </c>
      <c r="C10" s="94"/>
      <c r="D10" s="94"/>
      <c r="E10" s="94"/>
      <c r="F10" s="94"/>
      <c r="G10" s="55">
        <v>1498359103.0599999</v>
      </c>
      <c r="H10" s="56">
        <v>1710992786.439091</v>
      </c>
      <c r="I10" s="77"/>
      <c r="J10" s="92"/>
      <c r="K10" s="92"/>
      <c r="L10" s="93"/>
      <c r="M10" s="93"/>
    </row>
    <row r="11" spans="1:13" s="93" customFormat="1">
      <c r="A11" s="88">
        <v>5</v>
      </c>
      <c r="B11" s="94" t="s">
        <v>153</v>
      </c>
      <c r="C11" s="94"/>
      <c r="D11" s="94"/>
      <c r="E11" s="94"/>
      <c r="F11" s="94"/>
      <c r="G11" s="55">
        <v>391206899.54999995</v>
      </c>
      <c r="H11" s="56">
        <v>664294723.29999995</v>
      </c>
      <c r="I11" s="77"/>
      <c r="J11" s="92"/>
    </row>
    <row r="12" spans="1:13" s="93" customFormat="1">
      <c r="A12" s="88">
        <v>6</v>
      </c>
      <c r="B12" s="94" t="s">
        <v>154</v>
      </c>
      <c r="C12" s="94"/>
      <c r="D12" s="94"/>
      <c r="E12" s="94"/>
      <c r="F12" s="94"/>
      <c r="G12" s="55"/>
      <c r="H12" s="56">
        <v>46679053</v>
      </c>
      <c r="I12" s="77"/>
      <c r="J12" s="92"/>
      <c r="K12" s="92"/>
    </row>
    <row r="13" spans="1:13" s="93" customFormat="1">
      <c r="A13" s="88">
        <v>7</v>
      </c>
      <c r="B13" s="94" t="s">
        <v>155</v>
      </c>
      <c r="C13" s="94"/>
      <c r="D13" s="94"/>
      <c r="E13" s="94"/>
      <c r="F13" s="94"/>
      <c r="G13" s="55">
        <v>16530000</v>
      </c>
      <c r="H13" s="56"/>
      <c r="I13" s="77"/>
      <c r="J13" s="92"/>
    </row>
    <row r="14" spans="1:13" s="93" customFormat="1">
      <c r="A14" s="88">
        <v>8</v>
      </c>
      <c r="B14" s="94" t="s">
        <v>156</v>
      </c>
      <c r="C14" s="94"/>
      <c r="D14" s="94"/>
      <c r="E14" s="94"/>
      <c r="F14" s="94"/>
      <c r="G14" s="55">
        <v>5631859817.2524624</v>
      </c>
      <c r="H14" s="56">
        <v>6760736925.5570154</v>
      </c>
      <c r="I14" s="77"/>
      <c r="J14" s="92"/>
    </row>
    <row r="15" spans="1:13">
      <c r="A15" s="88">
        <v>9</v>
      </c>
      <c r="B15" s="94" t="s">
        <v>157</v>
      </c>
      <c r="C15" s="94"/>
      <c r="D15" s="94"/>
      <c r="E15" s="94"/>
      <c r="F15" s="94"/>
      <c r="G15" s="55">
        <v>1872230247.9324486</v>
      </c>
      <c r="H15" s="56">
        <v>2364401091.4139514</v>
      </c>
      <c r="I15" s="95"/>
      <c r="J15" s="96"/>
    </row>
    <row r="16" spans="1:13">
      <c r="A16" s="88">
        <v>10</v>
      </c>
      <c r="B16" s="94" t="s">
        <v>158</v>
      </c>
      <c r="C16" s="94"/>
      <c r="D16" s="94"/>
      <c r="E16" s="94"/>
      <c r="F16" s="94"/>
      <c r="G16" s="55">
        <v>1418910953.0006206</v>
      </c>
      <c r="H16" s="56">
        <v>1635299136.2402017</v>
      </c>
      <c r="I16" s="77"/>
      <c r="K16" s="96"/>
    </row>
    <row r="17" spans="1:11">
      <c r="A17" s="88">
        <v>11</v>
      </c>
      <c r="B17" s="97" t="s">
        <v>159</v>
      </c>
      <c r="C17" s="97"/>
      <c r="D17" s="97"/>
      <c r="E17" s="97"/>
      <c r="F17" s="97"/>
      <c r="G17" s="55"/>
      <c r="H17" s="61">
        <v>759688585.87689066</v>
      </c>
      <c r="I17" s="77"/>
      <c r="J17" s="96"/>
      <c r="K17" s="96"/>
    </row>
    <row r="18" spans="1:11">
      <c r="A18" s="88">
        <v>12</v>
      </c>
      <c r="B18" s="94" t="s">
        <v>160</v>
      </c>
      <c r="C18" s="94"/>
      <c r="D18" s="94"/>
      <c r="E18" s="94"/>
      <c r="F18" s="94"/>
      <c r="G18" s="55">
        <v>3285843283.0451198</v>
      </c>
      <c r="H18" s="56">
        <v>2073367328.7955027</v>
      </c>
      <c r="I18" s="95"/>
      <c r="J18" s="96"/>
      <c r="K18" s="96"/>
    </row>
    <row r="19" spans="1:11">
      <c r="A19" s="88">
        <v>13</v>
      </c>
      <c r="B19" s="94" t="s">
        <v>161</v>
      </c>
      <c r="C19" s="94"/>
      <c r="D19" s="94"/>
      <c r="E19" s="94"/>
      <c r="F19" s="94"/>
      <c r="G19" s="55"/>
      <c r="H19" s="56"/>
      <c r="I19" s="77"/>
      <c r="J19" s="96"/>
    </row>
    <row r="20" spans="1:11">
      <c r="A20" s="88">
        <v>14</v>
      </c>
      <c r="B20" s="94" t="s">
        <v>162</v>
      </c>
      <c r="C20" s="94"/>
      <c r="D20" s="94"/>
      <c r="E20" s="94"/>
      <c r="F20" s="94"/>
      <c r="G20" s="55"/>
      <c r="H20" s="56"/>
      <c r="I20" s="77"/>
    </row>
    <row r="21" spans="1:11">
      <c r="A21" s="88">
        <v>15</v>
      </c>
      <c r="B21" s="94" t="s">
        <v>163</v>
      </c>
      <c r="C21" s="94"/>
      <c r="D21" s="94"/>
      <c r="E21" s="94"/>
      <c r="F21" s="94"/>
      <c r="G21" s="55"/>
      <c r="H21" s="56"/>
      <c r="I21" s="77"/>
    </row>
    <row r="22" spans="1:11">
      <c r="A22" s="88">
        <v>16</v>
      </c>
      <c r="B22" s="94" t="s">
        <v>164</v>
      </c>
      <c r="C22" s="94"/>
      <c r="D22" s="94"/>
      <c r="E22" s="94"/>
      <c r="F22" s="94"/>
      <c r="G22" s="55"/>
      <c r="H22" s="56"/>
      <c r="I22" s="77"/>
      <c r="K22" s="96"/>
    </row>
    <row r="23" spans="1:11">
      <c r="A23" s="88">
        <v>17</v>
      </c>
      <c r="B23" s="94" t="s">
        <v>165</v>
      </c>
      <c r="C23" s="94"/>
      <c r="D23" s="94"/>
      <c r="E23" s="94"/>
      <c r="F23" s="94"/>
      <c r="G23" s="55"/>
      <c r="H23" s="56"/>
      <c r="I23" s="77"/>
    </row>
    <row r="24" spans="1:11">
      <c r="A24" s="88">
        <v>18</v>
      </c>
      <c r="B24" s="94" t="s">
        <v>166</v>
      </c>
      <c r="C24" s="94"/>
      <c r="D24" s="94"/>
      <c r="E24" s="94"/>
      <c r="F24" s="94"/>
      <c r="G24" s="55"/>
      <c r="H24" s="56"/>
      <c r="I24" s="77"/>
    </row>
    <row r="25" spans="1:11">
      <c r="A25" s="88">
        <v>19</v>
      </c>
      <c r="B25" s="94" t="s">
        <v>167</v>
      </c>
      <c r="C25" s="94"/>
      <c r="D25" s="94"/>
      <c r="E25" s="94"/>
      <c r="F25" s="94"/>
      <c r="G25" s="55">
        <v>-3108177.643342</v>
      </c>
      <c r="H25" s="56">
        <v>4766432.5099999979</v>
      </c>
      <c r="I25" s="95"/>
    </row>
    <row r="26" spans="1:11" s="93" customFormat="1">
      <c r="A26" s="88">
        <v>20</v>
      </c>
      <c r="B26" s="89" t="s">
        <v>168</v>
      </c>
      <c r="C26" s="89"/>
      <c r="D26" s="89"/>
      <c r="E26" s="89"/>
      <c r="F26" s="89"/>
      <c r="G26" s="98">
        <f>+G9+G10+G11+G14-G15-G16-G18+G19+G20+G25+G13</f>
        <v>4230811500.3782811</v>
      </c>
      <c r="H26" s="99">
        <f>+H9+H10++H11+H14-H15-H16-H18+H19+H25+H13+H12-H17</f>
        <v>5518340071.9169083</v>
      </c>
      <c r="I26" s="77"/>
      <c r="J26" s="92"/>
      <c r="K26" s="92"/>
    </row>
    <row r="27" spans="1:11">
      <c r="A27" s="88">
        <v>21</v>
      </c>
      <c r="B27" s="94" t="s">
        <v>169</v>
      </c>
      <c r="C27" s="94"/>
      <c r="D27" s="94"/>
      <c r="E27" s="94"/>
      <c r="F27" s="94"/>
      <c r="G27" s="55">
        <v>532146231.12885135</v>
      </c>
      <c r="H27" s="56">
        <v>553919425.06825888</v>
      </c>
      <c r="I27" s="77"/>
    </row>
    <row r="28" spans="1:11" s="93" customFormat="1">
      <c r="A28" s="88">
        <v>22</v>
      </c>
      <c r="B28" s="89" t="s">
        <v>170</v>
      </c>
      <c r="C28" s="89"/>
      <c r="D28" s="89"/>
      <c r="E28" s="89"/>
      <c r="F28" s="89"/>
      <c r="G28" s="62">
        <f>G26-G27</f>
        <v>3698665269.2494297</v>
      </c>
      <c r="H28" s="63">
        <f>H26-H27</f>
        <v>4964420646.848649</v>
      </c>
      <c r="I28" s="77"/>
      <c r="J28" s="92"/>
    </row>
    <row r="29" spans="1:11">
      <c r="A29" s="88">
        <v>0</v>
      </c>
      <c r="B29" s="94" t="s">
        <v>171</v>
      </c>
      <c r="C29" s="94"/>
      <c r="D29" s="94"/>
      <c r="E29" s="94"/>
      <c r="F29" s="94"/>
      <c r="G29" s="55"/>
      <c r="H29" s="56"/>
      <c r="I29" s="77"/>
    </row>
    <row r="30" spans="1:11">
      <c r="A30" s="88">
        <v>22.1</v>
      </c>
      <c r="B30" s="89" t="s">
        <v>172</v>
      </c>
      <c r="C30" s="89"/>
      <c r="D30" s="89"/>
      <c r="E30" s="89"/>
      <c r="F30" s="89"/>
      <c r="G30" s="55">
        <f>G28</f>
        <v>3698665269.2494297</v>
      </c>
      <c r="H30" s="63">
        <f>H28</f>
        <v>4964420646.848649</v>
      </c>
      <c r="I30" s="77"/>
      <c r="K30" s="96"/>
    </row>
    <row r="31" spans="1:11">
      <c r="A31" s="88">
        <v>22.2</v>
      </c>
      <c r="B31" s="89" t="s">
        <v>173</v>
      </c>
      <c r="C31" s="89"/>
      <c r="D31" s="89"/>
      <c r="E31" s="89"/>
      <c r="F31" s="89"/>
      <c r="G31" s="55"/>
      <c r="H31" s="56"/>
      <c r="I31" s="77"/>
    </row>
    <row r="32" spans="1:11">
      <c r="A32" s="88">
        <v>23</v>
      </c>
      <c r="B32" s="89" t="s">
        <v>174</v>
      </c>
      <c r="C32" s="89"/>
      <c r="D32" s="89"/>
      <c r="E32" s="89"/>
      <c r="F32" s="89"/>
      <c r="G32" s="55"/>
      <c r="H32" s="56"/>
    </row>
    <row r="33" spans="1:10">
      <c r="A33" s="88">
        <v>23.1</v>
      </c>
      <c r="B33" s="89" t="s">
        <v>175</v>
      </c>
      <c r="C33" s="89"/>
      <c r="D33" s="89"/>
      <c r="E33" s="89"/>
      <c r="F33" s="89"/>
      <c r="G33" s="55"/>
      <c r="H33" s="56"/>
    </row>
    <row r="34" spans="1:10">
      <c r="A34" s="88">
        <v>23.2</v>
      </c>
      <c r="B34" s="94" t="s">
        <v>176</v>
      </c>
      <c r="C34" s="94"/>
      <c r="D34" s="94"/>
      <c r="E34" s="94"/>
      <c r="F34" s="94"/>
      <c r="G34" s="55"/>
      <c r="H34" s="56"/>
    </row>
    <row r="35" spans="1:10">
      <c r="A35" s="88">
        <v>23.3</v>
      </c>
      <c r="B35" s="94" t="s">
        <v>177</v>
      </c>
      <c r="C35" s="94"/>
      <c r="D35" s="94"/>
      <c r="E35" s="94"/>
      <c r="F35" s="94"/>
      <c r="G35" s="55"/>
      <c r="H35" s="56"/>
    </row>
    <row r="36" spans="1:10">
      <c r="A36" s="88">
        <v>23.4</v>
      </c>
      <c r="B36" s="94" t="s">
        <v>178</v>
      </c>
      <c r="C36" s="94"/>
      <c r="D36" s="94"/>
      <c r="E36" s="94"/>
      <c r="F36" s="94"/>
      <c r="G36" s="62"/>
      <c r="H36" s="63"/>
    </row>
    <row r="37" spans="1:10" s="93" customFormat="1">
      <c r="A37" s="88"/>
      <c r="B37" s="94" t="s">
        <v>179</v>
      </c>
      <c r="C37" s="94"/>
      <c r="D37" s="94"/>
      <c r="E37" s="94"/>
      <c r="F37" s="94"/>
      <c r="G37" s="62"/>
      <c r="H37" s="63"/>
      <c r="I37" s="77"/>
    </row>
    <row r="38" spans="1:10" s="93" customFormat="1">
      <c r="A38" s="88" t="s">
        <v>180</v>
      </c>
      <c r="B38" s="94" t="s">
        <v>181</v>
      </c>
      <c r="C38" s="94"/>
      <c r="D38" s="94"/>
      <c r="E38" s="94"/>
      <c r="F38" s="94"/>
      <c r="G38" s="62"/>
      <c r="H38" s="63"/>
      <c r="I38" s="77"/>
    </row>
    <row r="39" spans="1:10" s="93" customFormat="1">
      <c r="A39" s="88" t="s">
        <v>182</v>
      </c>
      <c r="B39" s="94" t="s">
        <v>173</v>
      </c>
      <c r="C39" s="94"/>
      <c r="D39" s="94"/>
      <c r="E39" s="94"/>
      <c r="F39" s="94"/>
      <c r="G39" s="62"/>
      <c r="H39" s="63"/>
      <c r="I39" s="77"/>
    </row>
    <row r="40" spans="1:10" s="93" customFormat="1">
      <c r="A40" s="88">
        <v>24</v>
      </c>
      <c r="B40" s="94" t="s">
        <v>174</v>
      </c>
      <c r="C40" s="94"/>
      <c r="D40" s="94"/>
      <c r="E40" s="94"/>
      <c r="F40" s="94"/>
      <c r="G40" s="62"/>
      <c r="H40" s="63"/>
      <c r="I40" s="77"/>
    </row>
    <row r="41" spans="1:10" s="93" customFormat="1">
      <c r="A41" s="88">
        <v>25</v>
      </c>
      <c r="B41" s="94" t="s">
        <v>175</v>
      </c>
      <c r="C41" s="94"/>
      <c r="D41" s="94"/>
      <c r="E41" s="94"/>
      <c r="F41" s="94"/>
      <c r="G41" s="62"/>
      <c r="H41" s="63"/>
      <c r="I41" s="77"/>
    </row>
    <row r="42" spans="1:10" s="93" customFormat="1">
      <c r="A42" s="88"/>
      <c r="B42" s="89" t="s">
        <v>183</v>
      </c>
      <c r="C42" s="89"/>
      <c r="D42" s="89"/>
      <c r="E42" s="89"/>
      <c r="F42" s="89"/>
      <c r="G42" s="62">
        <f>+G30</f>
        <v>3698665269.2494297</v>
      </c>
      <c r="H42" s="63">
        <f>+H30</f>
        <v>4964420646.848649</v>
      </c>
      <c r="I42" s="77"/>
      <c r="J42" s="92"/>
    </row>
    <row r="43" spans="1:10" ht="15" thickBot="1">
      <c r="A43" s="100"/>
      <c r="B43" s="101" t="s">
        <v>184</v>
      </c>
      <c r="C43" s="101"/>
      <c r="D43" s="101"/>
      <c r="E43" s="101"/>
      <c r="F43" s="101"/>
      <c r="G43" s="102"/>
      <c r="H43" s="103"/>
    </row>
    <row r="44" spans="1:10" ht="15" thickTop="1">
      <c r="A44" s="104"/>
    </row>
    <row r="45" spans="1:10">
      <c r="D45" s="80" t="s">
        <v>142</v>
      </c>
    </row>
    <row r="49" spans="4:4">
      <c r="D49" s="80" t="s">
        <v>143</v>
      </c>
    </row>
  </sheetData>
  <mergeCells count="41">
    <mergeCell ref="B39:F39"/>
    <mergeCell ref="B40:F40"/>
    <mergeCell ref="B41:F41"/>
    <mergeCell ref="B42:F42"/>
    <mergeCell ref="B43:F43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1:H1"/>
    <mergeCell ref="C3:E3"/>
    <mergeCell ref="B4:E4"/>
    <mergeCell ref="B6:F6"/>
    <mergeCell ref="B7:F7"/>
    <mergeCell ref="B8:F8"/>
  </mergeCells>
  <pageMargins left="0.84055118100000004" right="0" top="1.0374015750000001" bottom="0.74803149606299202" header="0.31496062992126" footer="0.31496062992126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3F08-F7DA-460E-BE7E-7134ED1F83D7}">
  <sheetPr>
    <tabColor rgb="FFFF0000"/>
  </sheetPr>
  <dimension ref="A1:H74"/>
  <sheetViews>
    <sheetView zoomScale="85" zoomScaleNormal="85" workbookViewId="0">
      <pane xSplit="2" ySplit="6" topLeftCell="C50" activePane="bottomRight" state="frozen"/>
      <selection pane="topRight" activeCell="C1" sqref="C1"/>
      <selection pane="bottomLeft" activeCell="A7" sqref="A7"/>
      <selection pane="bottomRight" activeCell="C68" sqref="C68"/>
    </sheetView>
  </sheetViews>
  <sheetFormatPr defaultColWidth="9.140625" defaultRowHeight="14.25"/>
  <cols>
    <col min="1" max="1" width="8.140625" style="107" customWidth="1"/>
    <col min="2" max="2" width="59.28515625" style="107" customWidth="1"/>
    <col min="3" max="3" width="22.5703125" style="107" customWidth="1"/>
    <col min="4" max="4" width="21" style="106" customWidth="1"/>
    <col min="5" max="5" width="19.85546875" style="106" customWidth="1"/>
    <col min="6" max="6" width="18" style="107" customWidth="1"/>
    <col min="7" max="7" width="15.7109375" style="107" customWidth="1"/>
    <col min="8" max="8" width="20.85546875" style="107" customWidth="1"/>
    <col min="9" max="16384" width="9.140625" style="107"/>
  </cols>
  <sheetData>
    <row r="1" spans="1:7">
      <c r="A1" s="105" t="s">
        <v>185</v>
      </c>
      <c r="B1" s="105"/>
      <c r="C1" s="105"/>
    </row>
    <row r="2" spans="1:7">
      <c r="A2" s="108"/>
    </row>
    <row r="3" spans="1:7">
      <c r="A3" s="109"/>
      <c r="B3" s="110" t="s">
        <v>186</v>
      </c>
      <c r="C3" s="111" t="str">
        <f>+[1]ct02!H3</f>
        <v>2023 оны 12-р сарын 31</v>
      </c>
      <c r="D3" s="112"/>
    </row>
    <row r="4" spans="1:7">
      <c r="A4" s="113" t="s">
        <v>187</v>
      </c>
      <c r="B4" s="113"/>
    </row>
    <row r="5" spans="1:7" ht="15" thickBot="1">
      <c r="D5" s="114" t="s">
        <v>25</v>
      </c>
    </row>
    <row r="6" spans="1:7" ht="29.25" customHeight="1" thickTop="1">
      <c r="A6" s="115" t="s">
        <v>26</v>
      </c>
      <c r="B6" s="116" t="s">
        <v>188</v>
      </c>
      <c r="C6" s="116" t="s">
        <v>147</v>
      </c>
      <c r="D6" s="87" t="s">
        <v>189</v>
      </c>
    </row>
    <row r="7" spans="1:7">
      <c r="A7" s="117">
        <v>1</v>
      </c>
      <c r="B7" s="118" t="s">
        <v>190</v>
      </c>
      <c r="C7" s="119"/>
      <c r="D7" s="56"/>
    </row>
    <row r="8" spans="1:7" s="122" customFormat="1">
      <c r="A8" s="117">
        <v>1.1000000000000001</v>
      </c>
      <c r="B8" s="118" t="s">
        <v>191</v>
      </c>
      <c r="C8" s="62">
        <f>SUM(C9:C14)</f>
        <v>27143878374.596313</v>
      </c>
      <c r="D8" s="63">
        <f>SUM(D9:D14)</f>
        <v>28375944668.233395</v>
      </c>
      <c r="E8" s="120"/>
      <c r="F8" s="121"/>
    </row>
    <row r="9" spans="1:7" ht="12.75" customHeight="1">
      <c r="A9" s="123" t="s">
        <v>192</v>
      </c>
      <c r="B9" s="124" t="s">
        <v>193</v>
      </c>
      <c r="C9" s="125">
        <v>25912147079.976315</v>
      </c>
      <c r="D9" s="56">
        <v>26381141672.718113</v>
      </c>
    </row>
    <row r="10" spans="1:7" ht="12.75" customHeight="1">
      <c r="A10" s="123" t="s">
        <v>194</v>
      </c>
      <c r="B10" s="124" t="s">
        <v>195</v>
      </c>
      <c r="C10" s="125">
        <v>460254286.19000006</v>
      </c>
      <c r="D10" s="56">
        <v>1231370708.99</v>
      </c>
    </row>
    <row r="11" spans="1:7" ht="12.75" customHeight="1">
      <c r="A11" s="123" t="s">
        <v>196</v>
      </c>
      <c r="B11" s="124" t="s">
        <v>197</v>
      </c>
      <c r="C11" s="126"/>
      <c r="D11" s="56"/>
    </row>
    <row r="12" spans="1:7" ht="12.75" customHeight="1">
      <c r="A12" s="123" t="s">
        <v>198</v>
      </c>
      <c r="B12" s="124" t="s">
        <v>199</v>
      </c>
      <c r="C12" s="126"/>
      <c r="D12" s="56"/>
    </row>
    <row r="13" spans="1:7" ht="12.75" customHeight="1">
      <c r="A13" s="123" t="s">
        <v>200</v>
      </c>
      <c r="B13" s="124" t="s">
        <v>201</v>
      </c>
      <c r="C13" s="126"/>
      <c r="D13" s="56"/>
    </row>
    <row r="14" spans="1:7" ht="12.75" customHeight="1">
      <c r="A14" s="123" t="s">
        <v>202</v>
      </c>
      <c r="B14" s="124" t="s">
        <v>203</v>
      </c>
      <c r="C14" s="125">
        <v>771477008.43000007</v>
      </c>
      <c r="D14" s="56">
        <v>763432286.52527905</v>
      </c>
    </row>
    <row r="15" spans="1:7" s="122" customFormat="1">
      <c r="A15" s="117">
        <v>1.2</v>
      </c>
      <c r="B15" s="118" t="s">
        <v>204</v>
      </c>
      <c r="C15" s="62">
        <f>SUM(C16:C25)</f>
        <v>19416498975.066879</v>
      </c>
      <c r="D15" s="63">
        <f>SUM(D16:D25)</f>
        <v>19084993171.579266</v>
      </c>
      <c r="E15" s="106"/>
      <c r="F15" s="121"/>
    </row>
    <row r="16" spans="1:7" ht="12.75" customHeight="1">
      <c r="A16" s="127" t="s">
        <v>205</v>
      </c>
      <c r="B16" s="124" t="s">
        <v>206</v>
      </c>
      <c r="C16" s="128">
        <v>4045043714.9630861</v>
      </c>
      <c r="D16" s="56">
        <v>4570040429.796031</v>
      </c>
      <c r="F16" s="129"/>
      <c r="G16" s="130"/>
    </row>
    <row r="17" spans="1:7" ht="13.5" customHeight="1">
      <c r="A17" s="127" t="s">
        <v>207</v>
      </c>
      <c r="B17" s="124" t="s">
        <v>208</v>
      </c>
      <c r="C17" s="128">
        <v>1259519606.25</v>
      </c>
      <c r="D17" s="56">
        <v>1195229180.0899999</v>
      </c>
      <c r="G17" s="130"/>
    </row>
    <row r="18" spans="1:7" ht="13.5" customHeight="1">
      <c r="A18" s="127" t="s">
        <v>209</v>
      </c>
      <c r="B18" s="124" t="s">
        <v>210</v>
      </c>
      <c r="C18" s="128">
        <v>8792094562.7279987</v>
      </c>
      <c r="D18" s="56">
        <v>7219403955.6863003</v>
      </c>
      <c r="G18" s="130"/>
    </row>
    <row r="19" spans="1:7" ht="13.5" customHeight="1">
      <c r="A19" s="127" t="s">
        <v>211</v>
      </c>
      <c r="B19" s="124" t="s">
        <v>212</v>
      </c>
      <c r="C19" s="128">
        <v>1382512298.1112366</v>
      </c>
      <c r="D19" s="56">
        <v>1850613523.1300001</v>
      </c>
      <c r="G19" s="130"/>
    </row>
    <row r="20" spans="1:7" ht="13.5" customHeight="1">
      <c r="A20" s="127" t="s">
        <v>213</v>
      </c>
      <c r="B20" s="124" t="s">
        <v>214</v>
      </c>
      <c r="C20" s="128">
        <v>604219915.79727268</v>
      </c>
      <c r="D20" s="56">
        <v>729687052.87</v>
      </c>
      <c r="G20" s="130"/>
    </row>
    <row r="21" spans="1:7" ht="13.5" customHeight="1">
      <c r="A21" s="127" t="s">
        <v>215</v>
      </c>
      <c r="B21" s="124" t="s">
        <v>216</v>
      </c>
      <c r="C21" s="128">
        <v>774130210.73486292</v>
      </c>
      <c r="D21" s="56">
        <v>563288292.07368493</v>
      </c>
      <c r="G21" s="130"/>
    </row>
    <row r="22" spans="1:7" ht="13.5" customHeight="1">
      <c r="A22" s="127" t="s">
        <v>217</v>
      </c>
      <c r="B22" s="124" t="s">
        <v>218</v>
      </c>
      <c r="C22" s="128">
        <v>1568043404.5319541</v>
      </c>
      <c r="D22" s="56">
        <v>2006322086.4631832</v>
      </c>
      <c r="G22" s="130"/>
    </row>
    <row r="23" spans="1:7" ht="13.5" customHeight="1">
      <c r="A23" s="127" t="s">
        <v>219</v>
      </c>
      <c r="B23" s="124" t="s">
        <v>220</v>
      </c>
      <c r="C23" s="128">
        <v>21996915</v>
      </c>
      <c r="D23" s="56">
        <v>17100789.5</v>
      </c>
      <c r="G23" s="130"/>
    </row>
    <row r="24" spans="1:7" ht="13.5" customHeight="1">
      <c r="A24" s="127" t="s">
        <v>221</v>
      </c>
      <c r="B24" s="124" t="s">
        <v>222</v>
      </c>
      <c r="C24" s="125">
        <v>918942243.55046439</v>
      </c>
      <c r="D24" s="56">
        <v>821455197.84833801</v>
      </c>
      <c r="F24" s="131"/>
    </row>
    <row r="25" spans="1:7" ht="13.5" customHeight="1">
      <c r="A25" s="127"/>
      <c r="B25" s="124" t="s">
        <v>223</v>
      </c>
      <c r="C25" s="132">
        <v>49996103.399999976</v>
      </c>
      <c r="D25" s="56">
        <v>111852664.12172627</v>
      </c>
    </row>
    <row r="26" spans="1:7">
      <c r="A26" s="133">
        <v>1.3</v>
      </c>
      <c r="B26" s="118" t="s">
        <v>224</v>
      </c>
      <c r="C26" s="134">
        <f>C8-C15</f>
        <v>7727379399.5294342</v>
      </c>
      <c r="D26" s="63">
        <f>D8-D15</f>
        <v>9290951496.654129</v>
      </c>
      <c r="F26" s="131"/>
    </row>
    <row r="27" spans="1:7">
      <c r="A27" s="117">
        <v>2</v>
      </c>
      <c r="B27" s="118" t="s">
        <v>225</v>
      </c>
      <c r="C27" s="132">
        <v>0</v>
      </c>
      <c r="D27" s="63">
        <v>0</v>
      </c>
    </row>
    <row r="28" spans="1:7">
      <c r="A28" s="135">
        <v>2.1</v>
      </c>
      <c r="B28" s="118" t="s">
        <v>191</v>
      </c>
      <c r="C28" s="134">
        <f>SUM(C29:C36)</f>
        <v>627481394.8900013</v>
      </c>
      <c r="D28" s="136">
        <f>SUM(D29:D36)</f>
        <v>573270666.32999992</v>
      </c>
      <c r="F28" s="131"/>
    </row>
    <row r="29" spans="1:7">
      <c r="A29" s="135" t="s">
        <v>226</v>
      </c>
      <c r="B29" s="124" t="s">
        <v>227</v>
      </c>
      <c r="C29" s="128">
        <v>50939529</v>
      </c>
      <c r="D29" s="56">
        <v>41500000</v>
      </c>
    </row>
    <row r="30" spans="1:7">
      <c r="A30" s="135" t="s">
        <v>228</v>
      </c>
      <c r="B30" s="124" t="s">
        <v>229</v>
      </c>
      <c r="C30" s="125"/>
      <c r="D30" s="56"/>
    </row>
    <row r="31" spans="1:7">
      <c r="A31" s="135" t="s">
        <v>230</v>
      </c>
      <c r="B31" s="124" t="s">
        <v>231</v>
      </c>
      <c r="C31" s="125"/>
      <c r="D31" s="56"/>
    </row>
    <row r="32" spans="1:7">
      <c r="A32" s="135" t="s">
        <v>232</v>
      </c>
      <c r="B32" s="124" t="s">
        <v>233</v>
      </c>
      <c r="C32" s="125">
        <v>0</v>
      </c>
      <c r="D32" s="56"/>
    </row>
    <row r="33" spans="1:7" ht="16.5" customHeight="1">
      <c r="A33" s="135" t="s">
        <v>234</v>
      </c>
      <c r="B33" s="124" t="s">
        <v>235</v>
      </c>
      <c r="C33" s="125">
        <v>305000433.09000134</v>
      </c>
      <c r="D33" s="56">
        <v>13400741.560000002</v>
      </c>
    </row>
    <row r="34" spans="1:7">
      <c r="A34" s="135" t="s">
        <v>236</v>
      </c>
      <c r="B34" s="124" t="s">
        <v>237</v>
      </c>
      <c r="C34" s="125">
        <v>271541432.80000001</v>
      </c>
      <c r="D34" s="56">
        <v>487544642.76999998</v>
      </c>
      <c r="G34" s="130"/>
    </row>
    <row r="35" spans="1:7">
      <c r="A35" s="135" t="s">
        <v>238</v>
      </c>
      <c r="B35" s="124" t="s">
        <v>239</v>
      </c>
      <c r="C35" s="132"/>
      <c r="D35" s="63">
        <v>30825282</v>
      </c>
    </row>
    <row r="36" spans="1:7">
      <c r="A36" s="135" t="s">
        <v>240</v>
      </c>
      <c r="B36" s="124" t="s">
        <v>241</v>
      </c>
      <c r="C36" s="137"/>
      <c r="D36" s="63"/>
    </row>
    <row r="37" spans="1:7">
      <c r="A37" s="138">
        <v>2.2000000000000002</v>
      </c>
      <c r="B37" s="118" t="s">
        <v>204</v>
      </c>
      <c r="C37" s="134">
        <f>SUM(C38:C42)</f>
        <v>1974047794.431818</v>
      </c>
      <c r="D37" s="63">
        <f>SUM(D38:D42)</f>
        <v>4842056082.8500004</v>
      </c>
      <c r="F37" s="131"/>
    </row>
    <row r="38" spans="1:7">
      <c r="A38" s="139" t="s">
        <v>242</v>
      </c>
      <c r="B38" s="140" t="s">
        <v>243</v>
      </c>
      <c r="C38" s="125">
        <v>1666840294.431818</v>
      </c>
      <c r="D38" s="56">
        <v>716328699.48000002</v>
      </c>
    </row>
    <row r="39" spans="1:7">
      <c r="A39" s="139" t="s">
        <v>244</v>
      </c>
      <c r="B39" s="140" t="s">
        <v>245</v>
      </c>
      <c r="C39" s="125">
        <v>4605500</v>
      </c>
      <c r="D39" s="56">
        <v>880000</v>
      </c>
    </row>
    <row r="40" spans="1:7">
      <c r="A40" s="139" t="s">
        <v>246</v>
      </c>
      <c r="B40" s="140" t="s">
        <v>247</v>
      </c>
      <c r="C40" s="125"/>
      <c r="D40" s="56"/>
    </row>
    <row r="41" spans="1:7" ht="15.75" customHeight="1">
      <c r="A41" s="139" t="s">
        <v>248</v>
      </c>
      <c r="B41" s="140" t="s">
        <v>249</v>
      </c>
      <c r="C41" s="125">
        <v>302602000</v>
      </c>
      <c r="D41" s="56"/>
    </row>
    <row r="42" spans="1:7">
      <c r="A42" s="139" t="s">
        <v>250</v>
      </c>
      <c r="B42" s="140" t="s">
        <v>251</v>
      </c>
      <c r="C42" s="125">
        <v>0</v>
      </c>
      <c r="D42" s="56">
        <v>4124847383.3699999</v>
      </c>
    </row>
    <row r="43" spans="1:7" ht="12.75" customHeight="1">
      <c r="A43" s="139" t="s">
        <v>252</v>
      </c>
      <c r="B43" s="124"/>
      <c r="C43" s="132"/>
      <c r="D43" s="63"/>
    </row>
    <row r="44" spans="1:7" ht="24" customHeight="1">
      <c r="A44" s="138">
        <v>2.2999999999999998</v>
      </c>
      <c r="B44" s="118" t="s">
        <v>253</v>
      </c>
      <c r="C44" s="134">
        <f>C28-C37</f>
        <v>-1346566399.5418167</v>
      </c>
      <c r="D44" s="63">
        <f>D28-D37</f>
        <v>-4268785416.5200005</v>
      </c>
      <c r="G44" s="131"/>
    </row>
    <row r="45" spans="1:7">
      <c r="A45" s="141">
        <v>3</v>
      </c>
      <c r="B45" s="118" t="s">
        <v>254</v>
      </c>
      <c r="C45" s="132">
        <v>0</v>
      </c>
      <c r="D45" s="63">
        <v>0</v>
      </c>
    </row>
    <row r="46" spans="1:7">
      <c r="A46" s="141">
        <v>3.1</v>
      </c>
      <c r="B46" s="118" t="s">
        <v>191</v>
      </c>
      <c r="C46" s="134">
        <f>SUM(C47:C50)</f>
        <v>1579705464.7841589</v>
      </c>
      <c r="D46" s="136">
        <f>SUM(D47:D50)</f>
        <v>5664495679.6199999</v>
      </c>
      <c r="F46" s="131"/>
    </row>
    <row r="47" spans="1:7">
      <c r="A47" s="142" t="s">
        <v>255</v>
      </c>
      <c r="B47" s="140" t="s">
        <v>256</v>
      </c>
      <c r="C47" s="126">
        <v>1500000000</v>
      </c>
      <c r="D47" s="56">
        <v>5425747424.1999998</v>
      </c>
    </row>
    <row r="48" spans="1:7" ht="17.25" customHeight="1">
      <c r="A48" s="143" t="s">
        <v>257</v>
      </c>
      <c r="B48" s="140" t="s">
        <v>258</v>
      </c>
      <c r="C48" s="132">
        <v>0</v>
      </c>
      <c r="D48" s="56"/>
    </row>
    <row r="49" spans="1:8">
      <c r="A49" s="142" t="s">
        <v>259</v>
      </c>
      <c r="B49" s="124" t="s">
        <v>260</v>
      </c>
      <c r="C49" s="132">
        <v>79705464.784158915</v>
      </c>
      <c r="D49" s="56">
        <v>226147458.75</v>
      </c>
    </row>
    <row r="50" spans="1:8">
      <c r="A50" s="143" t="s">
        <v>261</v>
      </c>
      <c r="B50" s="124" t="s">
        <v>262</v>
      </c>
      <c r="C50" s="132"/>
      <c r="D50" s="56">
        <v>12600796.670000002</v>
      </c>
    </row>
    <row r="51" spans="1:8" s="122" customFormat="1">
      <c r="A51" s="141">
        <v>3.2</v>
      </c>
      <c r="B51" s="118" t="s">
        <v>204</v>
      </c>
      <c r="C51" s="134">
        <f>SUM(C52:C57)</f>
        <v>8973940647.3632107</v>
      </c>
      <c r="D51" s="63">
        <f>SUM(D52:D57)</f>
        <v>10778329788.550999</v>
      </c>
      <c r="E51" s="106"/>
      <c r="F51" s="121"/>
    </row>
    <row r="52" spans="1:8">
      <c r="A52" s="142" t="s">
        <v>263</v>
      </c>
      <c r="B52" s="140" t="s">
        <v>264</v>
      </c>
      <c r="C52" s="125">
        <v>8739707327.9232101</v>
      </c>
      <c r="D52" s="56">
        <v>10537275692.610998</v>
      </c>
    </row>
    <row r="53" spans="1:8">
      <c r="A53" s="143" t="s">
        <v>265</v>
      </c>
      <c r="B53" s="140" t="s">
        <v>266</v>
      </c>
      <c r="C53" s="125"/>
      <c r="D53" s="56"/>
    </row>
    <row r="54" spans="1:8">
      <c r="A54" s="142" t="s">
        <v>267</v>
      </c>
      <c r="B54" s="140" t="s">
        <v>268</v>
      </c>
      <c r="C54" s="128"/>
      <c r="D54" s="56"/>
    </row>
    <row r="55" spans="1:8">
      <c r="A55" s="143" t="s">
        <v>269</v>
      </c>
      <c r="B55" s="140" t="s">
        <v>270</v>
      </c>
      <c r="C55" s="125">
        <v>227869986.44</v>
      </c>
      <c r="D55" s="56">
        <v>235361597</v>
      </c>
    </row>
    <row r="56" spans="1:8">
      <c r="A56" s="142" t="s">
        <v>271</v>
      </c>
      <c r="B56" s="140" t="s">
        <v>272</v>
      </c>
      <c r="C56" s="125">
        <v>6363333</v>
      </c>
      <c r="D56" s="56">
        <v>5406930</v>
      </c>
    </row>
    <row r="57" spans="1:8">
      <c r="A57" s="143" t="s">
        <v>273</v>
      </c>
      <c r="B57" s="124" t="s">
        <v>260</v>
      </c>
      <c r="C57" s="132"/>
      <c r="D57" s="63">
        <v>285568.94000000507</v>
      </c>
    </row>
    <row r="58" spans="1:8" ht="28.5">
      <c r="A58" s="138">
        <v>3.3</v>
      </c>
      <c r="B58" s="118" t="s">
        <v>274</v>
      </c>
      <c r="C58" s="134">
        <f>C46-C51</f>
        <v>-7394235182.579052</v>
      </c>
      <c r="D58" s="63">
        <f>D46-D51</f>
        <v>-5113834108.9309988</v>
      </c>
      <c r="H58" s="131"/>
    </row>
    <row r="59" spans="1:8">
      <c r="A59" s="141">
        <v>4</v>
      </c>
      <c r="B59" s="144" t="s">
        <v>275</v>
      </c>
      <c r="C59" s="134">
        <f>C26+C44+C58</f>
        <v>-1013422182.5914345</v>
      </c>
      <c r="D59" s="63">
        <f>D26+D44+D58</f>
        <v>-91668028.796870232</v>
      </c>
    </row>
    <row r="60" spans="1:8">
      <c r="A60" s="141">
        <v>5</v>
      </c>
      <c r="B60" s="118" t="s">
        <v>276</v>
      </c>
      <c r="C60" s="145">
        <v>3823251227.9319658</v>
      </c>
      <c r="D60" s="56">
        <f>+C61</f>
        <v>2809829045.3389015</v>
      </c>
      <c r="F60" s="146"/>
      <c r="G60" s="131"/>
    </row>
    <row r="61" spans="1:8" ht="15" thickBot="1">
      <c r="A61" s="147">
        <v>6</v>
      </c>
      <c r="B61" s="148" t="s">
        <v>277</v>
      </c>
      <c r="C61" s="149">
        <f>+'[1]ST-1'!D10</f>
        <v>2809829045.3389015</v>
      </c>
      <c r="D61" s="103">
        <f>+'[1]ST-1'!E10</f>
        <v>2718161016.54738</v>
      </c>
    </row>
    <row r="62" spans="1:8" s="150" customFormat="1" ht="15" thickTop="1">
      <c r="C62" s="151">
        <f>C61-C60</f>
        <v>-1013422182.5930643</v>
      </c>
      <c r="D62" s="152">
        <f>D61-D60</f>
        <v>-91668028.791521549</v>
      </c>
      <c r="E62" s="106"/>
    </row>
    <row r="63" spans="1:8" s="79" customFormat="1">
      <c r="A63" s="79" t="s">
        <v>278</v>
      </c>
      <c r="C63" s="153">
        <f>+C62-C59</f>
        <v>-1.6298294067382813E-3</v>
      </c>
      <c r="D63" s="154">
        <f>+D62-D59</f>
        <v>5.3486824035644531E-3</v>
      </c>
      <c r="E63" s="33"/>
    </row>
    <row r="64" spans="1:8" s="79" customFormat="1">
      <c r="D64" s="33"/>
      <c r="E64" s="33"/>
    </row>
    <row r="65" spans="1:5" s="79" customFormat="1">
      <c r="A65" s="79" t="s">
        <v>143</v>
      </c>
      <c r="D65" s="33"/>
      <c r="E65" s="33"/>
    </row>
    <row r="72" spans="1:5">
      <c r="C72" s="131"/>
    </row>
    <row r="74" spans="1:5">
      <c r="C74" s="155"/>
    </row>
  </sheetData>
  <mergeCells count="3">
    <mergeCell ref="A1:C1"/>
    <mergeCell ref="C3:D3"/>
    <mergeCell ref="A4:B4"/>
  </mergeCells>
  <pageMargins left="1.3" right="0" top="0" bottom="0" header="0.3" footer="0.15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A19C6-BF7E-4E5F-8FA4-B2A085A7E38D}">
  <sheetPr>
    <tabColor rgb="FFFF0000"/>
  </sheetPr>
  <dimension ref="A1:DN37"/>
  <sheetViews>
    <sheetView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M22" sqref="M22"/>
    </sheetView>
  </sheetViews>
  <sheetFormatPr defaultRowHeight="12.75"/>
  <cols>
    <col min="1" max="1" width="1.42578125" style="157" customWidth="1"/>
    <col min="2" max="2" width="3.28515625" style="157" customWidth="1"/>
    <col min="3" max="3" width="28" style="157" customWidth="1"/>
    <col min="4" max="4" width="17" style="158" customWidth="1"/>
    <col min="5" max="5" width="13" style="158" customWidth="1"/>
    <col min="6" max="6" width="13.28515625" style="158" customWidth="1"/>
    <col min="7" max="7" width="15.140625" style="158" customWidth="1"/>
    <col min="8" max="8" width="12.5703125" style="159" customWidth="1"/>
    <col min="9" max="9" width="17.140625" style="159" customWidth="1"/>
    <col min="10" max="10" width="18.28515625" style="159" customWidth="1"/>
    <col min="11" max="11" width="19.140625" style="159" customWidth="1"/>
    <col min="12" max="12" width="17.5703125" style="158" customWidth="1"/>
    <col min="13" max="13" width="19.85546875" style="157" customWidth="1"/>
    <col min="14" max="14" width="31.85546875" style="159" customWidth="1"/>
    <col min="15" max="19" width="17.5703125" style="157" customWidth="1"/>
    <col min="20" max="256" width="9.140625" style="157"/>
    <col min="257" max="257" width="33.28515625" style="157" customWidth="1"/>
    <col min="258" max="275" width="17.5703125" style="157" customWidth="1"/>
    <col min="276" max="512" width="9.140625" style="157"/>
    <col min="513" max="513" width="33.28515625" style="157" customWidth="1"/>
    <col min="514" max="531" width="17.5703125" style="157" customWidth="1"/>
    <col min="532" max="768" width="9.140625" style="157"/>
    <col min="769" max="769" width="33.28515625" style="157" customWidth="1"/>
    <col min="770" max="787" width="17.5703125" style="157" customWidth="1"/>
    <col min="788" max="1024" width="9.140625" style="157"/>
    <col min="1025" max="1025" width="33.28515625" style="157" customWidth="1"/>
    <col min="1026" max="1043" width="17.5703125" style="157" customWidth="1"/>
    <col min="1044" max="1280" width="9.140625" style="157"/>
    <col min="1281" max="1281" width="33.28515625" style="157" customWidth="1"/>
    <col min="1282" max="1299" width="17.5703125" style="157" customWidth="1"/>
    <col min="1300" max="1536" width="9.140625" style="157"/>
    <col min="1537" max="1537" width="33.28515625" style="157" customWidth="1"/>
    <col min="1538" max="1555" width="17.5703125" style="157" customWidth="1"/>
    <col min="1556" max="1792" width="9.140625" style="157"/>
    <col min="1793" max="1793" width="33.28515625" style="157" customWidth="1"/>
    <col min="1794" max="1811" width="17.5703125" style="157" customWidth="1"/>
    <col min="1812" max="2048" width="9.140625" style="157"/>
    <col min="2049" max="2049" width="33.28515625" style="157" customWidth="1"/>
    <col min="2050" max="2067" width="17.5703125" style="157" customWidth="1"/>
    <col min="2068" max="2304" width="9.140625" style="157"/>
    <col min="2305" max="2305" width="33.28515625" style="157" customWidth="1"/>
    <col min="2306" max="2323" width="17.5703125" style="157" customWidth="1"/>
    <col min="2324" max="2560" width="9.140625" style="157"/>
    <col min="2561" max="2561" width="33.28515625" style="157" customWidth="1"/>
    <col min="2562" max="2579" width="17.5703125" style="157" customWidth="1"/>
    <col min="2580" max="2816" width="9.140625" style="157"/>
    <col min="2817" max="2817" width="33.28515625" style="157" customWidth="1"/>
    <col min="2818" max="2835" width="17.5703125" style="157" customWidth="1"/>
    <col min="2836" max="3072" width="9.140625" style="157"/>
    <col min="3073" max="3073" width="33.28515625" style="157" customWidth="1"/>
    <col min="3074" max="3091" width="17.5703125" style="157" customWidth="1"/>
    <col min="3092" max="3328" width="9.140625" style="157"/>
    <col min="3329" max="3329" width="33.28515625" style="157" customWidth="1"/>
    <col min="3330" max="3347" width="17.5703125" style="157" customWidth="1"/>
    <col min="3348" max="3584" width="9.140625" style="157"/>
    <col min="3585" max="3585" width="33.28515625" style="157" customWidth="1"/>
    <col min="3586" max="3603" width="17.5703125" style="157" customWidth="1"/>
    <col min="3604" max="3840" width="9.140625" style="157"/>
    <col min="3841" max="3841" width="33.28515625" style="157" customWidth="1"/>
    <col min="3842" max="3859" width="17.5703125" style="157" customWidth="1"/>
    <col min="3860" max="4096" width="9.140625" style="157"/>
    <col min="4097" max="4097" width="33.28515625" style="157" customWidth="1"/>
    <col min="4098" max="4115" width="17.5703125" style="157" customWidth="1"/>
    <col min="4116" max="4352" width="9.140625" style="157"/>
    <col min="4353" max="4353" width="33.28515625" style="157" customWidth="1"/>
    <col min="4354" max="4371" width="17.5703125" style="157" customWidth="1"/>
    <col min="4372" max="4608" width="9.140625" style="157"/>
    <col min="4609" max="4609" width="33.28515625" style="157" customWidth="1"/>
    <col min="4610" max="4627" width="17.5703125" style="157" customWidth="1"/>
    <col min="4628" max="4864" width="9.140625" style="157"/>
    <col min="4865" max="4865" width="33.28515625" style="157" customWidth="1"/>
    <col min="4866" max="4883" width="17.5703125" style="157" customWidth="1"/>
    <col min="4884" max="5120" width="9.140625" style="157"/>
    <col min="5121" max="5121" width="33.28515625" style="157" customWidth="1"/>
    <col min="5122" max="5139" width="17.5703125" style="157" customWidth="1"/>
    <col min="5140" max="5376" width="9.140625" style="157"/>
    <col min="5377" max="5377" width="33.28515625" style="157" customWidth="1"/>
    <col min="5378" max="5395" width="17.5703125" style="157" customWidth="1"/>
    <col min="5396" max="5632" width="9.140625" style="157"/>
    <col min="5633" max="5633" width="33.28515625" style="157" customWidth="1"/>
    <col min="5634" max="5651" width="17.5703125" style="157" customWidth="1"/>
    <col min="5652" max="5888" width="9.140625" style="157"/>
    <col min="5889" max="5889" width="33.28515625" style="157" customWidth="1"/>
    <col min="5890" max="5907" width="17.5703125" style="157" customWidth="1"/>
    <col min="5908" max="6144" width="9.140625" style="157"/>
    <col min="6145" max="6145" width="33.28515625" style="157" customWidth="1"/>
    <col min="6146" max="6163" width="17.5703125" style="157" customWidth="1"/>
    <col min="6164" max="6400" width="9.140625" style="157"/>
    <col min="6401" max="6401" width="33.28515625" style="157" customWidth="1"/>
    <col min="6402" max="6419" width="17.5703125" style="157" customWidth="1"/>
    <col min="6420" max="6656" width="9.140625" style="157"/>
    <col min="6657" max="6657" width="33.28515625" style="157" customWidth="1"/>
    <col min="6658" max="6675" width="17.5703125" style="157" customWidth="1"/>
    <col min="6676" max="6912" width="9.140625" style="157"/>
    <col min="6913" max="6913" width="33.28515625" style="157" customWidth="1"/>
    <col min="6914" max="6931" width="17.5703125" style="157" customWidth="1"/>
    <col min="6932" max="7168" width="9.140625" style="157"/>
    <col min="7169" max="7169" width="33.28515625" style="157" customWidth="1"/>
    <col min="7170" max="7187" width="17.5703125" style="157" customWidth="1"/>
    <col min="7188" max="7424" width="9.140625" style="157"/>
    <col min="7425" max="7425" width="33.28515625" style="157" customWidth="1"/>
    <col min="7426" max="7443" width="17.5703125" style="157" customWidth="1"/>
    <col min="7444" max="7680" width="9.140625" style="157"/>
    <col min="7681" max="7681" width="33.28515625" style="157" customWidth="1"/>
    <col min="7682" max="7699" width="17.5703125" style="157" customWidth="1"/>
    <col min="7700" max="7936" width="9.140625" style="157"/>
    <col min="7937" max="7937" width="33.28515625" style="157" customWidth="1"/>
    <col min="7938" max="7955" width="17.5703125" style="157" customWidth="1"/>
    <col min="7956" max="8192" width="9.140625" style="157"/>
    <col min="8193" max="8193" width="33.28515625" style="157" customWidth="1"/>
    <col min="8194" max="8211" width="17.5703125" style="157" customWidth="1"/>
    <col min="8212" max="8448" width="9.140625" style="157"/>
    <col min="8449" max="8449" width="33.28515625" style="157" customWidth="1"/>
    <col min="8450" max="8467" width="17.5703125" style="157" customWidth="1"/>
    <col min="8468" max="8704" width="9.140625" style="157"/>
    <col min="8705" max="8705" width="33.28515625" style="157" customWidth="1"/>
    <col min="8706" max="8723" width="17.5703125" style="157" customWidth="1"/>
    <col min="8724" max="8960" width="9.140625" style="157"/>
    <col min="8961" max="8961" width="33.28515625" style="157" customWidth="1"/>
    <col min="8962" max="8979" width="17.5703125" style="157" customWidth="1"/>
    <col min="8980" max="9216" width="9.140625" style="157"/>
    <col min="9217" max="9217" width="33.28515625" style="157" customWidth="1"/>
    <col min="9218" max="9235" width="17.5703125" style="157" customWidth="1"/>
    <col min="9236" max="9472" width="9.140625" style="157"/>
    <col min="9473" max="9473" width="33.28515625" style="157" customWidth="1"/>
    <col min="9474" max="9491" width="17.5703125" style="157" customWidth="1"/>
    <col min="9492" max="9728" width="9.140625" style="157"/>
    <col min="9729" max="9729" width="33.28515625" style="157" customWidth="1"/>
    <col min="9730" max="9747" width="17.5703125" style="157" customWidth="1"/>
    <col min="9748" max="9984" width="9.140625" style="157"/>
    <col min="9985" max="9985" width="33.28515625" style="157" customWidth="1"/>
    <col min="9986" max="10003" width="17.5703125" style="157" customWidth="1"/>
    <col min="10004" max="10240" width="9.140625" style="157"/>
    <col min="10241" max="10241" width="33.28515625" style="157" customWidth="1"/>
    <col min="10242" max="10259" width="17.5703125" style="157" customWidth="1"/>
    <col min="10260" max="10496" width="9.140625" style="157"/>
    <col min="10497" max="10497" width="33.28515625" style="157" customWidth="1"/>
    <col min="10498" max="10515" width="17.5703125" style="157" customWidth="1"/>
    <col min="10516" max="10752" width="9.140625" style="157"/>
    <col min="10753" max="10753" width="33.28515625" style="157" customWidth="1"/>
    <col min="10754" max="10771" width="17.5703125" style="157" customWidth="1"/>
    <col min="10772" max="11008" width="9.140625" style="157"/>
    <col min="11009" max="11009" width="33.28515625" style="157" customWidth="1"/>
    <col min="11010" max="11027" width="17.5703125" style="157" customWidth="1"/>
    <col min="11028" max="11264" width="9.140625" style="157"/>
    <col min="11265" max="11265" width="33.28515625" style="157" customWidth="1"/>
    <col min="11266" max="11283" width="17.5703125" style="157" customWidth="1"/>
    <col min="11284" max="11520" width="9.140625" style="157"/>
    <col min="11521" max="11521" width="33.28515625" style="157" customWidth="1"/>
    <col min="11522" max="11539" width="17.5703125" style="157" customWidth="1"/>
    <col min="11540" max="11776" width="9.140625" style="157"/>
    <col min="11777" max="11777" width="33.28515625" style="157" customWidth="1"/>
    <col min="11778" max="11795" width="17.5703125" style="157" customWidth="1"/>
    <col min="11796" max="12032" width="9.140625" style="157"/>
    <col min="12033" max="12033" width="33.28515625" style="157" customWidth="1"/>
    <col min="12034" max="12051" width="17.5703125" style="157" customWidth="1"/>
    <col min="12052" max="12288" width="9.140625" style="157"/>
    <col min="12289" max="12289" width="33.28515625" style="157" customWidth="1"/>
    <col min="12290" max="12307" width="17.5703125" style="157" customWidth="1"/>
    <col min="12308" max="12544" width="9.140625" style="157"/>
    <col min="12545" max="12545" width="33.28515625" style="157" customWidth="1"/>
    <col min="12546" max="12563" width="17.5703125" style="157" customWidth="1"/>
    <col min="12564" max="12800" width="9.140625" style="157"/>
    <col min="12801" max="12801" width="33.28515625" style="157" customWidth="1"/>
    <col min="12802" max="12819" width="17.5703125" style="157" customWidth="1"/>
    <col min="12820" max="13056" width="9.140625" style="157"/>
    <col min="13057" max="13057" width="33.28515625" style="157" customWidth="1"/>
    <col min="13058" max="13075" width="17.5703125" style="157" customWidth="1"/>
    <col min="13076" max="13312" width="9.140625" style="157"/>
    <col min="13313" max="13313" width="33.28515625" style="157" customWidth="1"/>
    <col min="13314" max="13331" width="17.5703125" style="157" customWidth="1"/>
    <col min="13332" max="13568" width="9.140625" style="157"/>
    <col min="13569" max="13569" width="33.28515625" style="157" customWidth="1"/>
    <col min="13570" max="13587" width="17.5703125" style="157" customWidth="1"/>
    <col min="13588" max="13824" width="9.140625" style="157"/>
    <col min="13825" max="13825" width="33.28515625" style="157" customWidth="1"/>
    <col min="13826" max="13843" width="17.5703125" style="157" customWidth="1"/>
    <col min="13844" max="14080" width="9.140625" style="157"/>
    <col min="14081" max="14081" width="33.28515625" style="157" customWidth="1"/>
    <col min="14082" max="14099" width="17.5703125" style="157" customWidth="1"/>
    <col min="14100" max="14336" width="9.140625" style="157"/>
    <col min="14337" max="14337" width="33.28515625" style="157" customWidth="1"/>
    <col min="14338" max="14355" width="17.5703125" style="157" customWidth="1"/>
    <col min="14356" max="14592" width="9.140625" style="157"/>
    <col min="14593" max="14593" width="33.28515625" style="157" customWidth="1"/>
    <col min="14594" max="14611" width="17.5703125" style="157" customWidth="1"/>
    <col min="14612" max="14848" width="9.140625" style="157"/>
    <col min="14849" max="14849" width="33.28515625" style="157" customWidth="1"/>
    <col min="14850" max="14867" width="17.5703125" style="157" customWidth="1"/>
    <col min="14868" max="15104" width="9.140625" style="157"/>
    <col min="15105" max="15105" width="33.28515625" style="157" customWidth="1"/>
    <col min="15106" max="15123" width="17.5703125" style="157" customWidth="1"/>
    <col min="15124" max="15360" width="9.140625" style="157"/>
    <col min="15361" max="15361" width="33.28515625" style="157" customWidth="1"/>
    <col min="15362" max="15379" width="17.5703125" style="157" customWidth="1"/>
    <col min="15380" max="15616" width="9.140625" style="157"/>
    <col min="15617" max="15617" width="33.28515625" style="157" customWidth="1"/>
    <col min="15618" max="15635" width="17.5703125" style="157" customWidth="1"/>
    <col min="15636" max="15872" width="9.140625" style="157"/>
    <col min="15873" max="15873" width="33.28515625" style="157" customWidth="1"/>
    <col min="15874" max="15891" width="17.5703125" style="157" customWidth="1"/>
    <col min="15892" max="16128" width="9.140625" style="157"/>
    <col min="16129" max="16129" width="33.28515625" style="157" customWidth="1"/>
    <col min="16130" max="16147" width="17.5703125" style="157" customWidth="1"/>
    <col min="16148" max="16382" width="9.140625" style="157"/>
    <col min="16383" max="16384" width="8.85546875" style="157" customWidth="1"/>
  </cols>
  <sheetData>
    <row r="1" spans="1:15">
      <c r="A1" s="156"/>
      <c r="C1" s="156" t="s">
        <v>279</v>
      </c>
    </row>
    <row r="2" spans="1:15" ht="15.75" customHeight="1">
      <c r="A2" s="156"/>
      <c r="C2" s="156" t="s">
        <v>280</v>
      </c>
      <c r="J2" s="160" t="str">
        <f>+'[1]ST-1'!E2</f>
        <v>2023 оны 12-р сарын 31</v>
      </c>
      <c r="K2" s="160"/>
    </row>
    <row r="3" spans="1:15" ht="15" customHeight="1">
      <c r="B3" s="161" t="s">
        <v>281</v>
      </c>
      <c r="C3" s="161"/>
      <c r="D3" s="161"/>
    </row>
    <row r="4" spans="1:15" ht="15" customHeight="1">
      <c r="K4" s="162"/>
      <c r="M4" s="162" t="s">
        <v>25</v>
      </c>
    </row>
    <row r="5" spans="1:15" ht="51" customHeight="1">
      <c r="B5" s="163" t="s">
        <v>282</v>
      </c>
      <c r="C5" s="163" t="s">
        <v>146</v>
      </c>
      <c r="D5" s="164" t="s">
        <v>283</v>
      </c>
      <c r="E5" s="164" t="s">
        <v>123</v>
      </c>
      <c r="F5" s="164" t="s">
        <v>125</v>
      </c>
      <c r="G5" s="164" t="s">
        <v>127</v>
      </c>
      <c r="H5" s="165" t="s">
        <v>129</v>
      </c>
      <c r="I5" s="166" t="s">
        <v>131</v>
      </c>
      <c r="J5" s="167" t="s">
        <v>133</v>
      </c>
      <c r="K5" s="167" t="s">
        <v>284</v>
      </c>
      <c r="L5" s="168" t="s">
        <v>285</v>
      </c>
      <c r="M5" s="169" t="s">
        <v>286</v>
      </c>
    </row>
    <row r="6" spans="1:15" s="170" customFormat="1" ht="25.5" customHeight="1">
      <c r="B6" s="171">
        <v>1</v>
      </c>
      <c r="C6" s="172" t="s">
        <v>287</v>
      </c>
      <c r="D6" s="173">
        <v>10446617699.16</v>
      </c>
      <c r="E6" s="173">
        <v>-16428492</v>
      </c>
      <c r="F6" s="173">
        <v>-106648582.98</v>
      </c>
      <c r="G6" s="173">
        <v>19334524604</v>
      </c>
      <c r="H6" s="174">
        <v>0</v>
      </c>
      <c r="I6" s="175">
        <v>8659891438.25</v>
      </c>
      <c r="J6" s="176">
        <v>17575438286.965244</v>
      </c>
      <c r="K6" s="176">
        <v>55893394953.395241</v>
      </c>
      <c r="L6" s="177">
        <v>-299575600.36000013</v>
      </c>
      <c r="M6" s="178">
        <f>+K6+L6</f>
        <v>55593819353.03524</v>
      </c>
      <c r="N6" s="179"/>
    </row>
    <row r="7" spans="1:15" ht="40.5" customHeight="1">
      <c r="B7" s="171">
        <v>2</v>
      </c>
      <c r="C7" s="180" t="s">
        <v>288</v>
      </c>
      <c r="D7" s="181">
        <v>-10336069799.16</v>
      </c>
      <c r="E7" s="181"/>
      <c r="F7" s="181"/>
      <c r="G7" s="181"/>
      <c r="H7" s="182"/>
      <c r="I7" s="183"/>
      <c r="J7" s="184"/>
      <c r="K7" s="184">
        <v>-10336069799.16</v>
      </c>
      <c r="L7" s="185">
        <v>3941602600.3600001</v>
      </c>
      <c r="M7" s="186">
        <f>+K7+L7</f>
        <v>-6394467198.7999992</v>
      </c>
    </row>
    <row r="8" spans="1:15" ht="18" customHeight="1">
      <c r="B8" s="171">
        <v>3</v>
      </c>
      <c r="C8" s="187" t="s">
        <v>289</v>
      </c>
      <c r="D8" s="188">
        <f>+D6+D7</f>
        <v>110547900</v>
      </c>
      <c r="E8" s="188">
        <f t="shared" ref="E8:L8" si="0">+E6+E7</f>
        <v>-16428492</v>
      </c>
      <c r="F8" s="188">
        <f t="shared" si="0"/>
        <v>-106648582.98</v>
      </c>
      <c r="G8" s="188">
        <f t="shared" si="0"/>
        <v>19334524604</v>
      </c>
      <c r="H8" s="188">
        <f t="shared" si="0"/>
        <v>0</v>
      </c>
      <c r="I8" s="188">
        <f t="shared" si="0"/>
        <v>8659891438.25</v>
      </c>
      <c r="J8" s="188">
        <f t="shared" si="0"/>
        <v>17575438286.965244</v>
      </c>
      <c r="K8" s="188">
        <f t="shared" si="0"/>
        <v>45557325154.235245</v>
      </c>
      <c r="L8" s="188">
        <f t="shared" si="0"/>
        <v>3642027000</v>
      </c>
      <c r="M8" s="188">
        <f>+M6+M7</f>
        <v>49199352154.235245</v>
      </c>
    </row>
    <row r="9" spans="1:15" ht="25.5">
      <c r="B9" s="171">
        <v>4</v>
      </c>
      <c r="C9" s="180" t="s">
        <v>172</v>
      </c>
      <c r="D9" s="181"/>
      <c r="E9" s="181">
        <v>0</v>
      </c>
      <c r="F9" s="181">
        <v>0</v>
      </c>
      <c r="G9" s="181">
        <v>0</v>
      </c>
      <c r="H9" s="182">
        <v>0</v>
      </c>
      <c r="I9" s="183"/>
      <c r="J9" s="184">
        <v>3698665269.2494297</v>
      </c>
      <c r="K9" s="184">
        <f>SUM(D9:J9)</f>
        <v>3698665269.2494297</v>
      </c>
      <c r="L9" s="185"/>
      <c r="M9" s="186">
        <f t="shared" ref="M9:M24" si="1">+K9+L9</f>
        <v>3698665269.2494297</v>
      </c>
    </row>
    <row r="10" spans="1:15">
      <c r="B10" s="171">
        <v>5</v>
      </c>
      <c r="C10" s="180" t="s">
        <v>176</v>
      </c>
      <c r="D10" s="181">
        <v>0</v>
      </c>
      <c r="E10" s="181">
        <v>0</v>
      </c>
      <c r="F10" s="181">
        <v>0</v>
      </c>
      <c r="G10" s="181">
        <v>0</v>
      </c>
      <c r="H10" s="182">
        <v>0</v>
      </c>
      <c r="I10" s="183">
        <v>0</v>
      </c>
      <c r="J10" s="184">
        <v>0</v>
      </c>
      <c r="K10" s="184">
        <f t="shared" ref="K10:K13" si="2">SUM(D10:J10)</f>
        <v>0</v>
      </c>
      <c r="L10" s="185"/>
      <c r="M10" s="186">
        <f t="shared" si="1"/>
        <v>0</v>
      </c>
    </row>
    <row r="11" spans="1:15">
      <c r="B11" s="171">
        <v>6</v>
      </c>
      <c r="C11" s="180" t="s">
        <v>290</v>
      </c>
      <c r="D11" s="181"/>
      <c r="E11" s="181">
        <v>0</v>
      </c>
      <c r="F11" s="181">
        <v>0</v>
      </c>
      <c r="G11" s="181"/>
      <c r="H11" s="182">
        <v>0</v>
      </c>
      <c r="I11" s="183">
        <v>1684701067</v>
      </c>
      <c r="J11" s="184">
        <v>61360837.312009811</v>
      </c>
      <c r="K11" s="184">
        <f t="shared" si="2"/>
        <v>1746061904.3120098</v>
      </c>
      <c r="L11" s="185"/>
      <c r="M11" s="186">
        <f t="shared" si="1"/>
        <v>1746061904.3120098</v>
      </c>
    </row>
    <row r="12" spans="1:15">
      <c r="B12" s="171">
        <v>7</v>
      </c>
      <c r="C12" s="180" t="s">
        <v>291</v>
      </c>
      <c r="D12" s="181">
        <v>0</v>
      </c>
      <c r="E12" s="181">
        <v>0</v>
      </c>
      <c r="F12" s="181">
        <v>0</v>
      </c>
      <c r="G12" s="181">
        <v>0</v>
      </c>
      <c r="H12" s="182">
        <v>0</v>
      </c>
      <c r="I12" s="183">
        <v>0</v>
      </c>
      <c r="J12" s="184"/>
      <c r="K12" s="184">
        <f t="shared" si="2"/>
        <v>0</v>
      </c>
      <c r="L12" s="185"/>
      <c r="M12" s="186">
        <f t="shared" si="1"/>
        <v>0</v>
      </c>
      <c r="O12" s="189"/>
    </row>
    <row r="13" spans="1:15" ht="25.5">
      <c r="B13" s="171">
        <v>8</v>
      </c>
      <c r="C13" s="180" t="s">
        <v>292</v>
      </c>
      <c r="D13" s="181">
        <v>0</v>
      </c>
      <c r="E13" s="181">
        <v>0</v>
      </c>
      <c r="F13" s="181">
        <v>0</v>
      </c>
      <c r="G13" s="181">
        <v>233503900.47000122</v>
      </c>
      <c r="H13" s="182">
        <v>0</v>
      </c>
      <c r="I13" s="183">
        <v>0</v>
      </c>
      <c r="J13" s="184">
        <v>0</v>
      </c>
      <c r="K13" s="184">
        <f t="shared" si="2"/>
        <v>233503900.47000122</v>
      </c>
      <c r="L13" s="185"/>
      <c r="M13" s="186">
        <f t="shared" si="1"/>
        <v>233503900.47000122</v>
      </c>
      <c r="O13" s="189"/>
    </row>
    <row r="14" spans="1:15" ht="25.5">
      <c r="B14" s="171">
        <v>9</v>
      </c>
      <c r="C14" s="187" t="s">
        <v>293</v>
      </c>
      <c r="D14" s="188">
        <f>SUM(D8:D13)</f>
        <v>110547900</v>
      </c>
      <c r="E14" s="188">
        <f t="shared" ref="E14:I14" si="3">SUM(E8:E13)</f>
        <v>-16428492</v>
      </c>
      <c r="F14" s="188">
        <f t="shared" si="3"/>
        <v>-106648582.98</v>
      </c>
      <c r="G14" s="188">
        <f>SUM(G8:G13)</f>
        <v>19568028504.470001</v>
      </c>
      <c r="H14" s="190">
        <f t="shared" si="3"/>
        <v>0</v>
      </c>
      <c r="I14" s="190">
        <f t="shared" si="3"/>
        <v>10344592505.25</v>
      </c>
      <c r="J14" s="190">
        <f>SUM(J8:J13)</f>
        <v>21335464393.526688</v>
      </c>
      <c r="K14" s="191">
        <f>SUM(K8:K13)</f>
        <v>51235556228.266685</v>
      </c>
      <c r="L14" s="188">
        <f>SUM(L8:L13)</f>
        <v>3642027000</v>
      </c>
      <c r="M14" s="178">
        <f>+K14+L14</f>
        <v>54877583228.266685</v>
      </c>
      <c r="O14" s="189"/>
    </row>
    <row r="15" spans="1:15" ht="38.25">
      <c r="B15" s="171">
        <v>10</v>
      </c>
      <c r="C15" s="180" t="s">
        <v>288</v>
      </c>
      <c r="D15" s="181"/>
      <c r="E15" s="181"/>
      <c r="F15" s="181"/>
      <c r="G15" s="181"/>
      <c r="H15" s="182"/>
      <c r="I15" s="183"/>
      <c r="J15" s="184">
        <v>2640987.7620000001</v>
      </c>
      <c r="K15" s="192">
        <f>SUM(J15)</f>
        <v>2640987.7620000001</v>
      </c>
      <c r="L15" s="185"/>
      <c r="M15" s="186">
        <f t="shared" si="1"/>
        <v>2640987.7620000001</v>
      </c>
    </row>
    <row r="16" spans="1:15" ht="19.5" customHeight="1">
      <c r="B16" s="171">
        <v>11</v>
      </c>
      <c r="C16" s="193" t="s">
        <v>289</v>
      </c>
      <c r="D16" s="194">
        <f>+D14+D15</f>
        <v>110547900</v>
      </c>
      <c r="E16" s="194">
        <f t="shared" ref="E16:J16" si="4">+E14+E15</f>
        <v>-16428492</v>
      </c>
      <c r="F16" s="194">
        <f t="shared" si="4"/>
        <v>-106648582.98</v>
      </c>
      <c r="G16" s="194">
        <f t="shared" si="4"/>
        <v>19568028504.470001</v>
      </c>
      <c r="H16" s="192">
        <f t="shared" si="4"/>
        <v>0</v>
      </c>
      <c r="I16" s="192">
        <f t="shared" si="4"/>
        <v>10344592505.25</v>
      </c>
      <c r="J16" s="192">
        <f t="shared" si="4"/>
        <v>21338105381.288689</v>
      </c>
      <c r="K16" s="192">
        <f>+K14+K15</f>
        <v>51238197216.028687</v>
      </c>
      <c r="L16" s="194">
        <f>+L14+L15</f>
        <v>3642027000</v>
      </c>
      <c r="M16" s="195">
        <f>+K16+L16</f>
        <v>54880224216.028687</v>
      </c>
    </row>
    <row r="17" spans="2:118" ht="25.5">
      <c r="B17" s="171">
        <v>12</v>
      </c>
      <c r="C17" s="180" t="s">
        <v>172</v>
      </c>
      <c r="D17" s="181"/>
      <c r="E17" s="181"/>
      <c r="F17" s="181"/>
      <c r="G17" s="181"/>
      <c r="H17" s="182"/>
      <c r="I17" s="196"/>
      <c r="J17" s="184">
        <f>+[1]ct02!H30</f>
        <v>4964420646.848649</v>
      </c>
      <c r="K17" s="184">
        <f>SUM(D17:J17)</f>
        <v>4964420646.848649</v>
      </c>
      <c r="L17" s="185">
        <v>0</v>
      </c>
      <c r="M17" s="186">
        <f t="shared" si="1"/>
        <v>4964420646.848649</v>
      </c>
    </row>
    <row r="18" spans="2:118">
      <c r="B18" s="171">
        <v>13</v>
      </c>
      <c r="C18" s="180" t="s">
        <v>176</v>
      </c>
      <c r="D18" s="181"/>
      <c r="E18" s="181"/>
      <c r="F18" s="181"/>
      <c r="G18" s="181"/>
      <c r="H18" s="182"/>
      <c r="I18" s="183"/>
      <c r="J18" s="184"/>
      <c r="K18" s="184">
        <f t="shared" ref="K18:K21" si="5">SUM(D18:J18)</f>
        <v>0</v>
      </c>
      <c r="L18" s="185"/>
      <c r="M18" s="186">
        <f t="shared" si="1"/>
        <v>0</v>
      </c>
    </row>
    <row r="19" spans="2:118">
      <c r="B19" s="171">
        <v>14</v>
      </c>
      <c r="C19" s="180" t="s">
        <v>290</v>
      </c>
      <c r="D19" s="181"/>
      <c r="E19" s="181"/>
      <c r="F19" s="181"/>
      <c r="G19" s="181"/>
      <c r="H19" s="182"/>
      <c r="I19" s="183">
        <f>+'[1]ST-1'!E63-'[1]ST-1'!D63</f>
        <v>-7406930.6326999664</v>
      </c>
      <c r="J19" s="197"/>
      <c r="K19" s="184">
        <f t="shared" si="5"/>
        <v>-7406930.6326999664</v>
      </c>
      <c r="L19" s="185"/>
      <c r="M19" s="186">
        <f>+K19+L19</f>
        <v>-7406930.6326999664</v>
      </c>
    </row>
    <row r="20" spans="2:118">
      <c r="B20" s="171">
        <v>15</v>
      </c>
      <c r="C20" s="180" t="s">
        <v>291</v>
      </c>
      <c r="D20" s="181"/>
      <c r="E20" s="181"/>
      <c r="F20" s="181"/>
      <c r="G20" s="181"/>
      <c r="H20" s="182"/>
      <c r="I20" s="183"/>
      <c r="J20" s="184">
        <v>250000000</v>
      </c>
      <c r="K20" s="184">
        <f t="shared" si="5"/>
        <v>250000000</v>
      </c>
      <c r="L20" s="185"/>
      <c r="M20" s="186">
        <f t="shared" si="1"/>
        <v>250000000</v>
      </c>
    </row>
    <row r="21" spans="2:118" ht="25.5">
      <c r="B21" s="171">
        <v>16</v>
      </c>
      <c r="C21" s="180" t="s">
        <v>292</v>
      </c>
      <c r="D21" s="181"/>
      <c r="E21" s="181"/>
      <c r="F21" s="181"/>
      <c r="G21" s="181"/>
      <c r="H21" s="182"/>
      <c r="I21" s="183"/>
      <c r="J21" s="184"/>
      <c r="K21" s="184">
        <f t="shared" si="5"/>
        <v>0</v>
      </c>
      <c r="L21" s="185"/>
      <c r="M21" s="186">
        <f t="shared" si="1"/>
        <v>0</v>
      </c>
    </row>
    <row r="22" spans="2:118" ht="25.5">
      <c r="B22" s="171">
        <v>17</v>
      </c>
      <c r="C22" s="187" t="s">
        <v>293</v>
      </c>
      <c r="D22" s="188">
        <f>SUM(D16:D21)</f>
        <v>110547900</v>
      </c>
      <c r="E22" s="188">
        <f t="shared" ref="E22:I22" si="6">SUM(E16:E21)</f>
        <v>-16428492</v>
      </c>
      <c r="F22" s="188">
        <f t="shared" si="6"/>
        <v>-106648582.98</v>
      </c>
      <c r="G22" s="188">
        <f t="shared" si="6"/>
        <v>19568028504.470001</v>
      </c>
      <c r="H22" s="190">
        <f t="shared" si="6"/>
        <v>0</v>
      </c>
      <c r="I22" s="198">
        <f t="shared" si="6"/>
        <v>10337185574.6173</v>
      </c>
      <c r="J22" s="199">
        <f>SUM(J16:J21)</f>
        <v>26552526028.137337</v>
      </c>
      <c r="K22" s="199">
        <f t="shared" ref="K22" si="7">SUM(K16:K21)</f>
        <v>56445210932.244637</v>
      </c>
      <c r="L22" s="200">
        <f>SUM(L16:L21)</f>
        <v>3642027000</v>
      </c>
      <c r="M22" s="200">
        <f>SUM(M16:M21)</f>
        <v>60087237932.244637</v>
      </c>
    </row>
    <row r="23" spans="2:118" hidden="1">
      <c r="B23" s="157" t="s">
        <v>294</v>
      </c>
      <c r="C23" s="157" t="s">
        <v>294</v>
      </c>
      <c r="D23" s="201">
        <v>110547900</v>
      </c>
      <c r="E23" s="201">
        <v>-16428492</v>
      </c>
      <c r="F23" s="201">
        <v>-106648582.98</v>
      </c>
      <c r="G23" s="201">
        <v>19334524604</v>
      </c>
      <c r="H23" s="202"/>
      <c r="I23" s="202">
        <v>10344592505.25</v>
      </c>
      <c r="J23" s="202">
        <v>21335464393.526287</v>
      </c>
      <c r="K23" s="202">
        <v>54877583228.266289</v>
      </c>
      <c r="L23" s="201">
        <v>54877583228.266289</v>
      </c>
      <c r="M23" s="203">
        <f t="shared" si="1"/>
        <v>109755166456.53258</v>
      </c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</row>
    <row r="24" spans="2:118" hidden="1">
      <c r="D24" s="201">
        <f>+D23-D22</f>
        <v>0</v>
      </c>
      <c r="E24" s="201">
        <f t="shared" ref="E24:K24" si="8">+E23-E22</f>
        <v>0</v>
      </c>
      <c r="F24" s="201">
        <f t="shared" si="8"/>
        <v>0</v>
      </c>
      <c r="G24" s="201">
        <f t="shared" si="8"/>
        <v>-233503900.47000122</v>
      </c>
      <c r="H24" s="202">
        <f t="shared" si="8"/>
        <v>0</v>
      </c>
      <c r="I24" s="202">
        <f t="shared" si="8"/>
        <v>7406930.6326999664</v>
      </c>
      <c r="J24" s="202">
        <f>+J23-J22</f>
        <v>-5217061634.6110497</v>
      </c>
      <c r="K24" s="202">
        <f t="shared" si="8"/>
        <v>-1567627703.9783478</v>
      </c>
      <c r="L24" s="201"/>
      <c r="M24" s="203">
        <f t="shared" si="1"/>
        <v>-1567627703.9783478</v>
      </c>
    </row>
    <row r="25" spans="2:118">
      <c r="C25" s="205"/>
      <c r="D25" s="206">
        <f>+D22-'[1]ST-1'!E57</f>
        <v>0</v>
      </c>
      <c r="E25" s="206">
        <f>+E22-'[1]ST-1'!E59</f>
        <v>0</v>
      </c>
      <c r="F25" s="206">
        <f>+F22-'[1]ST-1'!E60</f>
        <v>0</v>
      </c>
      <c r="G25" s="206">
        <f>+G22-'[1]ST-1'!E61</f>
        <v>0</v>
      </c>
      <c r="H25" s="206"/>
      <c r="I25" s="206">
        <f>+I22-'[1]ST-1'!E63</f>
        <v>0</v>
      </c>
      <c r="J25" s="206">
        <f>+J22-'[1]ST-1'!E64</f>
        <v>-180000000.00266266</v>
      </c>
      <c r="K25" s="206"/>
      <c r="L25" s="206">
        <v>0</v>
      </c>
      <c r="M25" s="206">
        <f>+M22-'[1]ST-1'!E68</f>
        <v>-180000000.00266266</v>
      </c>
    </row>
    <row r="26" spans="2:118" ht="12.75" customHeight="1">
      <c r="C26" s="189"/>
      <c r="E26" s="79"/>
      <c r="F26" s="79"/>
      <c r="G26" s="79"/>
      <c r="M26" s="159"/>
    </row>
    <row r="27" spans="2:118" ht="14.25">
      <c r="C27" s="207"/>
      <c r="D27" s="79" t="s">
        <v>278</v>
      </c>
      <c r="E27" s="79"/>
      <c r="F27" s="79"/>
      <c r="G27" s="79"/>
      <c r="L27" s="159"/>
      <c r="M27" s="159"/>
    </row>
    <row r="28" spans="2:118" ht="12.75" customHeight="1">
      <c r="D28" s="79"/>
      <c r="E28" s="79"/>
      <c r="F28" s="79"/>
      <c r="G28" s="79"/>
      <c r="L28" s="159"/>
    </row>
    <row r="29" spans="2:118" ht="15" customHeight="1"/>
    <row r="30" spans="2:118" ht="15" customHeight="1">
      <c r="L30" s="159"/>
    </row>
    <row r="31" spans="2:118" ht="14.25">
      <c r="D31" s="79" t="s">
        <v>143</v>
      </c>
      <c r="L31" s="159"/>
    </row>
    <row r="37" ht="15" customHeight="1"/>
  </sheetData>
  <mergeCells count="3">
    <mergeCell ref="J2:K2"/>
    <mergeCell ref="B3:D3"/>
    <mergeCell ref="BN23:DN23"/>
  </mergeCells>
  <pageMargins left="0" right="0" top="1.63" bottom="0" header="0.5" footer="0.5"/>
  <pageSetup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Nuur-Á (2)</vt:lpstr>
      <vt:lpstr>Nuur-Á</vt:lpstr>
      <vt:lpstr>ST-1</vt:lpstr>
      <vt:lpstr>ct02</vt:lpstr>
      <vt:lpstr>ct03.</vt:lpstr>
      <vt:lpstr>ӨӨТ</vt:lpstr>
      <vt:lpstr>'ST-1'!_ftnref1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 Javzaa</dc:creator>
  <cp:lastModifiedBy>Ts Javzaa</cp:lastModifiedBy>
  <dcterms:created xsi:type="dcterms:W3CDTF">2024-02-23T07:21:10Z</dcterms:created>
  <dcterms:modified xsi:type="dcterms:W3CDTF">2024-02-23T07:22:33Z</dcterms:modified>
</cp:coreProperties>
</file>