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Sheet1!$A$1:$N$71</definedName>
  </definedNames>
  <calcPr calcId="145621"/>
</workbook>
</file>

<file path=xl/calcChain.xml><?xml version="1.0" encoding="utf-8"?>
<calcChain xmlns="http://schemas.openxmlformats.org/spreadsheetml/2006/main">
  <c r="K68" i="1" l="1"/>
  <c r="F68" i="1"/>
  <c r="E68" i="1"/>
  <c r="D68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J68" i="1" s="1"/>
  <c r="I16" i="1"/>
  <c r="H16" i="1"/>
  <c r="H68" i="1" s="1"/>
  <c r="G16" i="1"/>
  <c r="G68" i="1" l="1"/>
  <c r="L18" i="1"/>
  <c r="M18" i="1" s="1"/>
  <c r="L20" i="1"/>
  <c r="M20" i="1" s="1"/>
  <c r="L17" i="1"/>
  <c r="M17" i="1" s="1"/>
  <c r="L19" i="1"/>
  <c r="M19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16" i="1"/>
  <c r="M16" i="1" s="1"/>
  <c r="I68" i="1"/>
  <c r="M68" i="1" l="1"/>
  <c r="N18" i="1" s="1"/>
  <c r="L68" i="1"/>
  <c r="N21" i="1" l="1"/>
  <c r="N22" i="1"/>
  <c r="N27" i="1"/>
  <c r="N32" i="1"/>
  <c r="N37" i="1"/>
  <c r="N38" i="1"/>
  <c r="N43" i="1"/>
  <c r="N48" i="1"/>
  <c r="N53" i="1"/>
  <c r="N54" i="1"/>
  <c r="N59" i="1"/>
  <c r="N64" i="1"/>
  <c r="N25" i="1"/>
  <c r="N41" i="1"/>
  <c r="N57" i="1"/>
  <c r="N26" i="1"/>
  <c r="N42" i="1"/>
  <c r="N58" i="1"/>
  <c r="N31" i="1"/>
  <c r="N47" i="1"/>
  <c r="N63" i="1"/>
  <c r="N19" i="1"/>
  <c r="N36" i="1"/>
  <c r="N52" i="1"/>
  <c r="N29" i="1"/>
  <c r="N45" i="1"/>
  <c r="N61" i="1"/>
  <c r="N16" i="1"/>
  <c r="N30" i="1"/>
  <c r="N46" i="1"/>
  <c r="N62" i="1"/>
  <c r="N17" i="1"/>
  <c r="N35" i="1"/>
  <c r="N51" i="1"/>
  <c r="N67" i="1"/>
  <c r="N24" i="1"/>
  <c r="N40" i="1"/>
  <c r="N56" i="1"/>
  <c r="N33" i="1"/>
  <c r="N49" i="1"/>
  <c r="N65" i="1"/>
  <c r="N20" i="1"/>
  <c r="N34" i="1"/>
  <c r="N50" i="1"/>
  <c r="N66" i="1"/>
  <c r="N23" i="1"/>
  <c r="N39" i="1"/>
  <c r="N55" i="1"/>
  <c r="N28" i="1"/>
  <c r="N44" i="1"/>
  <c r="N60" i="1"/>
  <c r="N68" i="1" l="1"/>
</calcChain>
</file>

<file path=xl/sharedStrings.xml><?xml version="1.0" encoding="utf-8"?>
<sst xmlns="http://schemas.openxmlformats.org/spreadsheetml/2006/main" count="215" uniqueCount="120">
  <si>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</si>
  <si>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</si>
  <si>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</si>
  <si>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</si>
  <si>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</si>
  <si>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</si>
  <si>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</si>
  <si>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</si>
  <si>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</si>
  <si>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</si>
  <si>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</si>
  <si>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</si>
  <si>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</si>
  <si>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</si>
  <si>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</si>
  <si>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</si>
  <si>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</si>
  <si>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</si>
  <si>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</si>
  <si>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</si>
  <si>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</si>
  <si>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</si>
  <si>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</si>
  <si>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</si>
  <si>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</si>
  <si>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</si>
  <si>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</si>
  <si>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</si>
  <si>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</si>
  <si>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</si>
  <si>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</si>
  <si>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</si>
  <si>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</si>
  <si>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</si>
  <si>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</si>
  <si>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</si>
  <si>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</si>
  <si>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</si>
  <si>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</si>
  <si>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</si>
  <si>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</si>
  <si>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</si>
  <si>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</si>
  <si>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</si>
  <si>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</si>
  <si>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</si>
  <si>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</si>
  <si>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</si>
  <si>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</si>
  <si>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</si>
  <si>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</si>
  <si>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</si>
  <si>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</si>
  <si>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</si>
  <si>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</si>
  <si>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</si>
  <si>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</si>
  <si>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</si>
  <si>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</si>
  <si>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</si>
  <si>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</si>
  <si>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</si>
  <si>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</si>
  <si>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</si>
  <si>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</si>
  <si>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</si>
  <si>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</si>
  <si>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</si>
  <si>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</si>
  <si>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</si>
  <si>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</si>
  <si>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</si>
  <si>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</si>
  <si>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</si>
  <si>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</si>
  <si>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</si>
  <si>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</si>
  <si>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</si>
  <si>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</si>
  <si>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</si>
  <si>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</si>
  <si>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</si>
  <si>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</si>
  <si>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</si>
  <si>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</si>
  <si>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</si>
  <si>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</si>
  <si>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</si>
  <si>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</si>
  <si>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</si>
  <si>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</si>
  <si>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</si>
  <si>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</si>
  <si>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</si>
  <si>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</si>
  <si>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</si>
  <si>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</si>
  <si>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FRONTIER</t>
  </si>
  <si>
    <t>HUNNU EMPIRE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</si>
  <si>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</si>
  <si>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</si>
  <si>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</si>
  <si>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</si>
  <si>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</si>
  <si>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</si>
  <si>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</si>
  <si>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</si>
  <si>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</si>
  <si>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</si>
  <si>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</si>
  <si>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</si>
  <si>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SILVER LIGHT SECURITIES</t>
  </si>
  <si>
    <t>APEX CAPITAL</t>
  </si>
  <si>
    <t>INVC</t>
  </si>
  <si>
    <t>INVESCORE CAPITAL</t>
  </si>
  <si>
    <t>CTRL</t>
  </si>
  <si>
    <t xml:space="preserve">CENTRAL SECURITIES </t>
  </si>
  <si>
    <t>As of  Jan 31, 2019</t>
  </si>
  <si>
    <t>Trading value in 2019</t>
  </si>
  <si>
    <t>Trading value of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</si>
</sst>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7" fillId="3" borderId="4" xfId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5" fontId="2" fillId="4" borderId="8" xfId="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9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</row>
        <row r="68">
          <cell r="B68" t="str">
            <v>нийт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4352</v>
          </cell>
          <cell r="T68">
            <v>451295590</v>
          </cell>
          <cell r="U68">
            <v>4352</v>
          </cell>
          <cell r="V68">
            <v>451295590</v>
          </cell>
          <cell r="W68">
            <v>902591180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3"/>
  <sheetViews>
    <sheetView tabSelected="1" view="pageBreakPreview" zoomScale="70" zoomScaleNormal="70" zoomScaleSheetLayoutView="70" workbookViewId="0">
      <pane xSplit="3" ySplit="15" topLeftCell="D49" activePane="bottomRight" state="frozen"/>
      <selection pane="topRight" activeCell="D1" sqref="D1"/>
      <selection pane="bottomLeft" activeCell="A16" sqref="A16"/>
      <selection pane="bottomRight" activeCell="F28" sqref="F28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3"/>
      <c r="D9" s="34" t="s">
        <v>101</v>
      </c>
      <c r="E9" s="34"/>
      <c r="F9" s="34"/>
      <c r="G9" s="34"/>
      <c r="H9" s="34"/>
      <c r="I9" s="34"/>
      <c r="J9" s="34"/>
      <c r="K9" s="34"/>
      <c r="L9" s="8"/>
      <c r="M9" s="8"/>
      <c r="N9" s="8"/>
    </row>
    <row r="11" spans="1:15" ht="15" customHeight="1" thickBot="1" x14ac:dyDescent="0.3">
      <c r="L11" s="25"/>
      <c r="M11" s="42" t="s">
        <v>117</v>
      </c>
      <c r="N11" s="42"/>
    </row>
    <row r="12" spans="1:15" ht="14.45" customHeight="1" x14ac:dyDescent="0.25">
      <c r="A12" s="35" t="s">
        <v>0</v>
      </c>
      <c r="B12" s="37" t="s">
        <v>51</v>
      </c>
      <c r="C12" s="37" t="s">
        <v>52</v>
      </c>
      <c r="D12" s="37" t="s">
        <v>53</v>
      </c>
      <c r="E12" s="37"/>
      <c r="F12" s="37"/>
      <c r="G12" s="39" t="s">
        <v>119</v>
      </c>
      <c r="H12" s="39"/>
      <c r="I12" s="39"/>
      <c r="J12" s="39"/>
      <c r="K12" s="39"/>
      <c r="L12" s="39"/>
      <c r="M12" s="40" t="s">
        <v>118</v>
      </c>
      <c r="N12" s="43"/>
    </row>
    <row r="13" spans="1:15" s="23" customFormat="1" ht="15.75" customHeight="1" x14ac:dyDescent="0.25">
      <c r="A13" s="36"/>
      <c r="B13" s="38"/>
      <c r="C13" s="38"/>
      <c r="D13" s="38"/>
      <c r="E13" s="38"/>
      <c r="F13" s="38"/>
      <c r="G13" s="32"/>
      <c r="H13" s="32"/>
      <c r="I13" s="32"/>
      <c r="J13" s="32"/>
      <c r="K13" s="32"/>
      <c r="L13" s="32"/>
      <c r="M13" s="33"/>
      <c r="N13" s="44"/>
      <c r="O13" s="9"/>
    </row>
    <row r="14" spans="1:15" s="23" customFormat="1" ht="42" customHeight="1" x14ac:dyDescent="0.25">
      <c r="A14" s="36"/>
      <c r="B14" s="38"/>
      <c r="C14" s="38"/>
      <c r="D14" s="38"/>
      <c r="E14" s="38"/>
      <c r="F14" s="38"/>
      <c r="G14" s="32" t="s">
        <v>102</v>
      </c>
      <c r="H14" s="32"/>
      <c r="I14" s="32"/>
      <c r="J14" s="32" t="s">
        <v>109</v>
      </c>
      <c r="K14" s="32" t="s">
        <v>108</v>
      </c>
      <c r="L14" s="32" t="s">
        <v>103</v>
      </c>
      <c r="M14" s="33" t="s">
        <v>104</v>
      </c>
      <c r="N14" s="44" t="s">
        <v>105</v>
      </c>
      <c r="O14" s="9"/>
    </row>
    <row r="15" spans="1:15" s="23" customFormat="1" ht="42" customHeight="1" x14ac:dyDescent="0.25">
      <c r="A15" s="36"/>
      <c r="B15" s="38"/>
      <c r="C15" s="38"/>
      <c r="D15" s="30" t="s">
        <v>54</v>
      </c>
      <c r="E15" s="30" t="s">
        <v>55</v>
      </c>
      <c r="F15" s="30" t="s">
        <v>56</v>
      </c>
      <c r="G15" s="10" t="s">
        <v>106</v>
      </c>
      <c r="H15" s="31" t="s">
        <v>108</v>
      </c>
      <c r="I15" s="31" t="s">
        <v>107</v>
      </c>
      <c r="J15" s="32"/>
      <c r="K15" s="32"/>
      <c r="L15" s="32"/>
      <c r="M15" s="33"/>
      <c r="N15" s="45"/>
      <c r="O15" s="9"/>
    </row>
    <row r="16" spans="1:15" x14ac:dyDescent="0.25">
      <c r="A16" s="11">
        <v>1</v>
      </c>
      <c r="B16" s="12" t="s">
        <v>6</v>
      </c>
      <c r="C16" s="13" t="s">
        <v>61</v>
      </c>
      <c r="D16" s="14" t="s">
        <v>2</v>
      </c>
      <c r="E16" s="15" t="s">
        <v>2</v>
      </c>
      <c r="F16" s="15" t="s">
        <v>2</v>
      </c>
      <c r="G16" s="16">
        <f>VLOOKUP(B16,[1]Brokers!$B$9:$I$69,7,0)</f>
        <v>1264708098.04</v>
      </c>
      <c r="H16" s="16">
        <f>VLOOKUP(B16,[1]Brokers!$B$9:$W$69,22,0)</f>
        <v>895991180</v>
      </c>
      <c r="I16" s="16">
        <f>VLOOKUP(B16,[1]Brokers!$B$9:$R$69,17,0)</f>
        <v>0</v>
      </c>
      <c r="J16" s="16">
        <f>VLOOKUP(B16,[1]Brokers!$B$9:$M$69,12,0)</f>
        <v>0</v>
      </c>
      <c r="K16" s="16">
        <v>0</v>
      </c>
      <c r="L16" s="16">
        <f>K16+J16+I16+H16+G16</f>
        <v>2160699278.04</v>
      </c>
      <c r="M16" s="26">
        <f>L16</f>
        <v>2160699278.04</v>
      </c>
      <c r="N16" s="46">
        <f>M16/$M$68</f>
        <v>0.28823176384948612</v>
      </c>
    </row>
    <row r="17" spans="1:15" x14ac:dyDescent="0.25">
      <c r="A17" s="11">
        <v>2</v>
      </c>
      <c r="B17" s="12" t="s">
        <v>16</v>
      </c>
      <c r="C17" s="13" t="s">
        <v>70</v>
      </c>
      <c r="D17" s="14" t="s">
        <v>2</v>
      </c>
      <c r="E17" s="14" t="s">
        <v>2</v>
      </c>
      <c r="F17" s="15"/>
      <c r="G17" s="16">
        <f>VLOOKUP(B17,[1]Brokers!$B$9:$I$69,7,0)</f>
        <v>2041575123.01</v>
      </c>
      <c r="H17" s="16">
        <f>VLOOKUP(B17,[1]Brokers!$B$9:$W$69,22,0)</f>
        <v>0</v>
      </c>
      <c r="I17" s="16">
        <f>VLOOKUP(B17,[1]Brokers!$B$9:$R$69,17,0)</f>
        <v>0</v>
      </c>
      <c r="J17" s="16">
        <f>VLOOKUP(B17,[1]Brokers!$B$9:$M$69,12,0)</f>
        <v>0</v>
      </c>
      <c r="K17" s="16">
        <v>0</v>
      </c>
      <c r="L17" s="16">
        <f t="shared" ref="L17:L67" si="0">K17+J17+I17+H17+G17</f>
        <v>2041575123.01</v>
      </c>
      <c r="M17" s="26">
        <f t="shared" ref="M17:M67" si="1">L17</f>
        <v>2041575123.01</v>
      </c>
      <c r="N17" s="46">
        <f>M17/$M$68</f>
        <v>0.27234090588959331</v>
      </c>
    </row>
    <row r="18" spans="1:15" x14ac:dyDescent="0.25">
      <c r="A18" s="11">
        <v>3</v>
      </c>
      <c r="B18" s="12" t="s">
        <v>1</v>
      </c>
      <c r="C18" s="13" t="s">
        <v>57</v>
      </c>
      <c r="D18" s="14" t="s">
        <v>2</v>
      </c>
      <c r="E18" s="15" t="s">
        <v>2</v>
      </c>
      <c r="F18" s="15" t="s">
        <v>2</v>
      </c>
      <c r="G18" s="16">
        <f>VLOOKUP(B18,[1]Brokers!$B$9:$I$69,7,0)</f>
        <v>823439494.09000003</v>
      </c>
      <c r="H18" s="16">
        <f>VLOOKUP(B18,[1]Brokers!$B$9:$W$69,22,0)</f>
        <v>4000000</v>
      </c>
      <c r="I18" s="16">
        <f>VLOOKUP(B18,[1]Brokers!$B$9:$R$69,17,0)</f>
        <v>0</v>
      </c>
      <c r="J18" s="16">
        <f>VLOOKUP(B18,[1]Brokers!$B$9:$M$69,12,0)</f>
        <v>0</v>
      </c>
      <c r="K18" s="16">
        <v>0</v>
      </c>
      <c r="L18" s="16">
        <f t="shared" si="0"/>
        <v>827439494.09000003</v>
      </c>
      <c r="M18" s="26">
        <f t="shared" si="1"/>
        <v>827439494.09000003</v>
      </c>
      <c r="N18" s="46">
        <f>M18/$M$68</f>
        <v>0.11037831468922812</v>
      </c>
    </row>
    <row r="19" spans="1:15" s="24" customFormat="1" x14ac:dyDescent="0.25">
      <c r="A19" s="11">
        <v>4</v>
      </c>
      <c r="B19" s="12" t="s">
        <v>5</v>
      </c>
      <c r="C19" s="13" t="s">
        <v>60</v>
      </c>
      <c r="D19" s="14" t="s">
        <v>2</v>
      </c>
      <c r="E19" s="15" t="s">
        <v>2</v>
      </c>
      <c r="F19" s="15" t="s">
        <v>2</v>
      </c>
      <c r="G19" s="16">
        <f>VLOOKUP(B19,[1]Brokers!$B$9:$I$69,7,0)</f>
        <v>443101365.25</v>
      </c>
      <c r="H19" s="16">
        <f>VLOOKUP(B19,[1]Brokers!$B$9:$W$69,22,0)</f>
        <v>0</v>
      </c>
      <c r="I19" s="16">
        <f>VLOOKUP(B19,[1]Brokers!$B$9:$R$69,17,0)</f>
        <v>0</v>
      </c>
      <c r="J19" s="16">
        <f>VLOOKUP(B19,[1]Brokers!$B$9:$M$69,12,0)</f>
        <v>0</v>
      </c>
      <c r="K19" s="16">
        <v>0</v>
      </c>
      <c r="L19" s="16">
        <f t="shared" si="0"/>
        <v>443101365.25</v>
      </c>
      <c r="M19" s="26">
        <f t="shared" si="1"/>
        <v>443101365.25</v>
      </c>
      <c r="N19" s="46">
        <f>M19/$M$68</f>
        <v>5.9108590153265438E-2</v>
      </c>
      <c r="O19" s="9"/>
    </row>
    <row r="20" spans="1:15" x14ac:dyDescent="0.25">
      <c r="A20" s="11">
        <v>5</v>
      </c>
      <c r="B20" s="12" t="s">
        <v>10</v>
      </c>
      <c r="C20" s="13" t="s">
        <v>65</v>
      </c>
      <c r="D20" s="14" t="s">
        <v>2</v>
      </c>
      <c r="E20" s="15" t="s">
        <v>2</v>
      </c>
      <c r="F20" s="15" t="s">
        <v>2</v>
      </c>
      <c r="G20" s="16">
        <f>VLOOKUP(B20,[1]Brokers!$B$9:$I$69,7,0)</f>
        <v>320355507.25</v>
      </c>
      <c r="H20" s="16">
        <f>VLOOKUP(B20,[1]Brokers!$B$9:$W$69,22,0)</f>
        <v>0</v>
      </c>
      <c r="I20" s="16">
        <f>VLOOKUP(B20,[1]Brokers!$B$9:$R$69,17,0)</f>
        <v>0</v>
      </c>
      <c r="J20" s="16">
        <f>VLOOKUP(B20,[1]Brokers!$B$9:$M$69,12,0)</f>
        <v>0</v>
      </c>
      <c r="K20" s="16">
        <v>0</v>
      </c>
      <c r="L20" s="16">
        <f t="shared" si="0"/>
        <v>320355507.25</v>
      </c>
      <c r="M20" s="26">
        <f t="shared" si="1"/>
        <v>320355507.25</v>
      </c>
      <c r="N20" s="46">
        <f>M20/$M$68</f>
        <v>4.2734606269375981E-2</v>
      </c>
    </row>
    <row r="21" spans="1:15" x14ac:dyDescent="0.25">
      <c r="A21" s="11">
        <v>6</v>
      </c>
      <c r="B21" s="12" t="s">
        <v>8</v>
      </c>
      <c r="C21" s="13" t="s">
        <v>63</v>
      </c>
      <c r="D21" s="14" t="s">
        <v>2</v>
      </c>
      <c r="E21" s="15" t="s">
        <v>2</v>
      </c>
      <c r="F21" s="15"/>
      <c r="G21" s="16">
        <f>VLOOKUP(B21,[1]Brokers!$B$9:$I$69,7,0)</f>
        <v>296866833.74000001</v>
      </c>
      <c r="H21" s="16">
        <f>VLOOKUP(B21,[1]Brokers!$B$9:$W$69,22,0)</f>
        <v>0</v>
      </c>
      <c r="I21" s="16">
        <f>VLOOKUP(B21,[1]Brokers!$B$9:$R$69,17,0)</f>
        <v>0</v>
      </c>
      <c r="J21" s="16">
        <f>VLOOKUP(B21,[1]Brokers!$B$9:$M$69,12,0)</f>
        <v>0</v>
      </c>
      <c r="K21" s="16">
        <v>0</v>
      </c>
      <c r="L21" s="16">
        <f t="shared" si="0"/>
        <v>296866833.74000001</v>
      </c>
      <c r="M21" s="26">
        <f t="shared" si="1"/>
        <v>296866833.74000001</v>
      </c>
      <c r="N21" s="46">
        <f>M21/$M$68</f>
        <v>3.9601277228597423E-2</v>
      </c>
    </row>
    <row r="22" spans="1:15" x14ac:dyDescent="0.25">
      <c r="A22" s="11">
        <v>7</v>
      </c>
      <c r="B22" s="12" t="s">
        <v>9</v>
      </c>
      <c r="C22" s="13" t="s">
        <v>64</v>
      </c>
      <c r="D22" s="14" t="s">
        <v>2</v>
      </c>
      <c r="E22" s="15" t="s">
        <v>2</v>
      </c>
      <c r="F22" s="15" t="s">
        <v>2</v>
      </c>
      <c r="G22" s="16">
        <f>VLOOKUP(B22,[1]Brokers!$B$9:$I$69,7,0)</f>
        <v>264974703.47</v>
      </c>
      <c r="H22" s="16">
        <f>VLOOKUP(B22,[1]Brokers!$B$9:$W$69,22,0)</f>
        <v>0</v>
      </c>
      <c r="I22" s="16">
        <f>VLOOKUP(B22,[1]Brokers!$B$9:$R$69,17,0)</f>
        <v>0</v>
      </c>
      <c r="J22" s="16">
        <f>VLOOKUP(B22,[1]Brokers!$B$9:$M$69,12,0)</f>
        <v>0</v>
      </c>
      <c r="K22" s="16">
        <v>0</v>
      </c>
      <c r="L22" s="16">
        <f t="shared" si="0"/>
        <v>264974703.47</v>
      </c>
      <c r="M22" s="26">
        <f t="shared" si="1"/>
        <v>264974703.47</v>
      </c>
      <c r="N22" s="46">
        <f>M22/$M$68</f>
        <v>3.5346948523967046E-2</v>
      </c>
    </row>
    <row r="23" spans="1:15" x14ac:dyDescent="0.25">
      <c r="A23" s="11">
        <v>8</v>
      </c>
      <c r="B23" s="12" t="s">
        <v>3</v>
      </c>
      <c r="C23" s="13" t="s">
        <v>58</v>
      </c>
      <c r="D23" s="14" t="s">
        <v>2</v>
      </c>
      <c r="E23" s="15"/>
      <c r="F23" s="15" t="s">
        <v>2</v>
      </c>
      <c r="G23" s="16">
        <f>VLOOKUP(B23,[1]Brokers!$B$9:$I$69,7,0)</f>
        <v>148907997.43000001</v>
      </c>
      <c r="H23" s="16">
        <f>VLOOKUP(B23,[1]Brokers!$B$9:$W$69,22,0)</f>
        <v>0</v>
      </c>
      <c r="I23" s="16">
        <f>VLOOKUP(B23,[1]Brokers!$B$9:$R$69,17,0)</f>
        <v>0</v>
      </c>
      <c r="J23" s="16">
        <f>VLOOKUP(B23,[1]Brokers!$B$9:$M$69,12,0)</f>
        <v>0</v>
      </c>
      <c r="K23" s="16">
        <v>0</v>
      </c>
      <c r="L23" s="16">
        <f t="shared" si="0"/>
        <v>148907997.43000001</v>
      </c>
      <c r="M23" s="26">
        <f t="shared" si="1"/>
        <v>148907997.43000001</v>
      </c>
      <c r="N23" s="46">
        <f>M23/$M$68</f>
        <v>1.9863946448613147E-2</v>
      </c>
    </row>
    <row r="24" spans="1:15" x14ac:dyDescent="0.25">
      <c r="A24" s="11">
        <v>9</v>
      </c>
      <c r="B24" s="12" t="s">
        <v>11</v>
      </c>
      <c r="C24" s="13" t="s">
        <v>66</v>
      </c>
      <c r="D24" s="14" t="s">
        <v>2</v>
      </c>
      <c r="E24" s="15" t="s">
        <v>2</v>
      </c>
      <c r="F24" s="15"/>
      <c r="G24" s="16">
        <f>VLOOKUP(B24,[1]Brokers!$B$9:$I$69,7,0)</f>
        <v>164368082.99000001</v>
      </c>
      <c r="H24" s="16">
        <f>VLOOKUP(B24,[1]Brokers!$B$9:$W$69,22,0)</f>
        <v>2600000</v>
      </c>
      <c r="I24" s="16">
        <f>VLOOKUP(B24,[1]Brokers!$B$9:$R$69,17,0)</f>
        <v>0</v>
      </c>
      <c r="J24" s="16">
        <f>VLOOKUP(B24,[1]Brokers!$B$9:$M$69,12,0)</f>
        <v>0</v>
      </c>
      <c r="K24" s="16">
        <v>0</v>
      </c>
      <c r="L24" s="16">
        <f t="shared" si="0"/>
        <v>166968082.99000001</v>
      </c>
      <c r="M24" s="26">
        <f t="shared" si="1"/>
        <v>166968082.99000001</v>
      </c>
      <c r="N24" s="46">
        <f>M24/$M$68</f>
        <v>2.2273115725030643E-2</v>
      </c>
      <c r="O24" s="1"/>
    </row>
    <row r="25" spans="1:15" x14ac:dyDescent="0.25">
      <c r="A25" s="11">
        <v>10</v>
      </c>
      <c r="B25" s="12" t="s">
        <v>35</v>
      </c>
      <c r="C25" s="13" t="s">
        <v>112</v>
      </c>
      <c r="D25" s="14" t="s">
        <v>2</v>
      </c>
      <c r="E25" s="15"/>
      <c r="F25" s="15"/>
      <c r="G25" s="16">
        <f>VLOOKUP(B25,[1]Brokers!$B$9:$I$69,7,0)</f>
        <v>146992377.54000002</v>
      </c>
      <c r="H25" s="16">
        <f>VLOOKUP(B25,[1]Brokers!$B$9:$W$69,22,0)</f>
        <v>0</v>
      </c>
      <c r="I25" s="16">
        <f>VLOOKUP(B25,[1]Brokers!$B$9:$R$69,17,0)</f>
        <v>0</v>
      </c>
      <c r="J25" s="16">
        <f>VLOOKUP(B25,[1]Brokers!$B$9:$M$69,12,0)</f>
        <v>0</v>
      </c>
      <c r="K25" s="16">
        <v>0</v>
      </c>
      <c r="L25" s="16">
        <f t="shared" si="0"/>
        <v>146992377.54000002</v>
      </c>
      <c r="M25" s="26">
        <f t="shared" si="1"/>
        <v>146992377.54000002</v>
      </c>
      <c r="N25" s="46">
        <f>M25/$M$68</f>
        <v>1.9608407649034931E-2</v>
      </c>
    </row>
    <row r="26" spans="1:15" x14ac:dyDescent="0.25">
      <c r="A26" s="11">
        <v>11</v>
      </c>
      <c r="B26" s="12" t="s">
        <v>43</v>
      </c>
      <c r="C26" s="13" t="s">
        <v>95</v>
      </c>
      <c r="D26" s="14" t="s">
        <v>2</v>
      </c>
      <c r="E26" s="15" t="s">
        <v>2</v>
      </c>
      <c r="F26" s="15" t="s">
        <v>2</v>
      </c>
      <c r="G26" s="16">
        <f>VLOOKUP(B26,[1]Brokers!$B$9:$I$69,7,0)</f>
        <v>117057637</v>
      </c>
      <c r="H26" s="16">
        <f>VLOOKUP(B26,[1]Brokers!$B$9:$W$69,22,0)</f>
        <v>0</v>
      </c>
      <c r="I26" s="16">
        <f>VLOOKUP(B26,[1]Brokers!$B$9:$R$69,17,0)</f>
        <v>0</v>
      </c>
      <c r="J26" s="16">
        <f>VLOOKUP(B26,[1]Brokers!$B$9:$M$69,12,0)</f>
        <v>0</v>
      </c>
      <c r="K26" s="16">
        <v>0</v>
      </c>
      <c r="L26" s="16">
        <f t="shared" si="0"/>
        <v>117057637</v>
      </c>
      <c r="M26" s="26">
        <f t="shared" si="1"/>
        <v>117057637</v>
      </c>
      <c r="N26" s="46">
        <f>M26/$M$68</f>
        <v>1.5615189733931247E-2</v>
      </c>
    </row>
    <row r="27" spans="1:15" x14ac:dyDescent="0.25">
      <c r="A27" s="11">
        <v>12</v>
      </c>
      <c r="B27" s="12" t="s">
        <v>30</v>
      </c>
      <c r="C27" s="13" t="s">
        <v>84</v>
      </c>
      <c r="D27" s="14" t="s">
        <v>2</v>
      </c>
      <c r="E27" s="15"/>
      <c r="F27" s="15"/>
      <c r="G27" s="16">
        <f>VLOOKUP(B27,[1]Brokers!$B$9:$I$69,7,0)</f>
        <v>65102760</v>
      </c>
      <c r="H27" s="16">
        <f>VLOOKUP(B27,[1]Brokers!$B$9:$W$69,22,0)</f>
        <v>0</v>
      </c>
      <c r="I27" s="16">
        <f>VLOOKUP(B27,[1]Brokers!$B$9:$R$69,17,0)</f>
        <v>0</v>
      </c>
      <c r="J27" s="16">
        <f>VLOOKUP(B27,[1]Brokers!$B$9:$M$69,12,0)</f>
        <v>0</v>
      </c>
      <c r="K27" s="16">
        <v>0</v>
      </c>
      <c r="L27" s="16">
        <f t="shared" si="0"/>
        <v>65102760</v>
      </c>
      <c r="M27" s="26">
        <f t="shared" si="1"/>
        <v>65102760</v>
      </c>
      <c r="N27" s="46">
        <f>M27/$M$68</f>
        <v>8.6845418689136013E-3</v>
      </c>
    </row>
    <row r="28" spans="1:15" x14ac:dyDescent="0.25">
      <c r="A28" s="11">
        <v>13</v>
      </c>
      <c r="B28" s="12" t="s">
        <v>115</v>
      </c>
      <c r="C28" s="13" t="s">
        <v>116</v>
      </c>
      <c r="D28" s="14" t="s">
        <v>2</v>
      </c>
      <c r="E28" s="15"/>
      <c r="F28" s="15"/>
      <c r="G28" s="16">
        <f>VLOOKUP(B28,[1]Brokers!$B$9:$I$69,7,0)</f>
        <v>52893138.950000003</v>
      </c>
      <c r="H28" s="16">
        <f>VLOOKUP(B28,[1]Brokers!$B$9:$W$69,22,0)</f>
        <v>0</v>
      </c>
      <c r="I28" s="16">
        <f>VLOOKUP(B28,[1]Brokers!$B$9:$R$69,17,0)</f>
        <v>0</v>
      </c>
      <c r="J28" s="16">
        <f>VLOOKUP(B28,[1]Brokers!$B$9:$M$69,12,0)</f>
        <v>0</v>
      </c>
      <c r="K28" s="16">
        <v>0</v>
      </c>
      <c r="L28" s="16">
        <f t="shared" si="0"/>
        <v>52893138.950000003</v>
      </c>
      <c r="M28" s="26">
        <f t="shared" si="1"/>
        <v>52893138.950000003</v>
      </c>
      <c r="N28" s="46">
        <f>M28/$M$68</f>
        <v>7.0558096122121366E-3</v>
      </c>
    </row>
    <row r="29" spans="1:15" x14ac:dyDescent="0.25">
      <c r="A29" s="11">
        <v>14</v>
      </c>
      <c r="B29" s="12" t="s">
        <v>48</v>
      </c>
      <c r="C29" s="13" t="s">
        <v>48</v>
      </c>
      <c r="D29" s="14" t="s">
        <v>2</v>
      </c>
      <c r="E29" s="15"/>
      <c r="F29" s="15"/>
      <c r="G29" s="16">
        <f>VLOOKUP(B29,[1]Brokers!$B$9:$I$69,7,0)</f>
        <v>50698499</v>
      </c>
      <c r="H29" s="16">
        <f>VLOOKUP(B29,[1]Brokers!$B$9:$W$69,22,0)</f>
        <v>0</v>
      </c>
      <c r="I29" s="16">
        <f>VLOOKUP(B29,[1]Brokers!$B$9:$R$69,17,0)</f>
        <v>0</v>
      </c>
      <c r="J29" s="16">
        <f>VLOOKUP(B29,[1]Brokers!$B$9:$M$69,12,0)</f>
        <v>0</v>
      </c>
      <c r="K29" s="16">
        <v>0</v>
      </c>
      <c r="L29" s="16">
        <f t="shared" si="0"/>
        <v>50698499</v>
      </c>
      <c r="M29" s="26">
        <f t="shared" si="1"/>
        <v>50698499</v>
      </c>
      <c r="N29" s="46">
        <f>M29/$M$68</f>
        <v>6.7630502494298913E-3</v>
      </c>
    </row>
    <row r="30" spans="1:15" x14ac:dyDescent="0.25">
      <c r="A30" s="11">
        <v>15</v>
      </c>
      <c r="B30" s="12" t="s">
        <v>7</v>
      </c>
      <c r="C30" s="13" t="s">
        <v>62</v>
      </c>
      <c r="D30" s="14" t="s">
        <v>2</v>
      </c>
      <c r="E30" s="15" t="s">
        <v>2</v>
      </c>
      <c r="F30" s="15"/>
      <c r="G30" s="16">
        <f>VLOOKUP(B30,[1]Brokers!$B$9:$I$69,7,0)</f>
        <v>45405008.869999997</v>
      </c>
      <c r="H30" s="16">
        <f>VLOOKUP(B30,[1]Brokers!$B$9:$W$69,22,0)</f>
        <v>0</v>
      </c>
      <c r="I30" s="16">
        <f>VLOOKUP(B30,[1]Brokers!$B$9:$R$69,17,0)</f>
        <v>0</v>
      </c>
      <c r="J30" s="16">
        <f>VLOOKUP(B30,[1]Brokers!$B$9:$M$69,12,0)</f>
        <v>0</v>
      </c>
      <c r="K30" s="16">
        <v>0</v>
      </c>
      <c r="L30" s="16">
        <f t="shared" si="0"/>
        <v>45405008.869999997</v>
      </c>
      <c r="M30" s="26">
        <f t="shared" si="1"/>
        <v>45405008.869999997</v>
      </c>
      <c r="N30" s="46">
        <f>M30/$M$68</f>
        <v>6.056912189128516E-3</v>
      </c>
    </row>
    <row r="31" spans="1:15" x14ac:dyDescent="0.25">
      <c r="A31" s="11">
        <v>16</v>
      </c>
      <c r="B31" s="12" t="s">
        <v>13</v>
      </c>
      <c r="C31" s="13" t="s">
        <v>67</v>
      </c>
      <c r="D31" s="14" t="s">
        <v>2</v>
      </c>
      <c r="E31" s="15" t="s">
        <v>2</v>
      </c>
      <c r="F31" s="15"/>
      <c r="G31" s="16">
        <f>VLOOKUP(B31,[1]Brokers!$B$9:$I$69,7,0)</f>
        <v>44819552.700000003</v>
      </c>
      <c r="H31" s="16">
        <f>VLOOKUP(B31,[1]Brokers!$B$9:$W$69,22,0)</f>
        <v>0</v>
      </c>
      <c r="I31" s="16">
        <f>VLOOKUP(B31,[1]Brokers!$B$9:$R$69,17,0)</f>
        <v>0</v>
      </c>
      <c r="J31" s="16">
        <f>VLOOKUP(B31,[1]Brokers!$B$9:$M$69,12,0)</f>
        <v>0</v>
      </c>
      <c r="K31" s="16">
        <v>0</v>
      </c>
      <c r="L31" s="16">
        <f t="shared" si="0"/>
        <v>44819552.700000003</v>
      </c>
      <c r="M31" s="26">
        <f t="shared" si="1"/>
        <v>44819552.700000003</v>
      </c>
      <c r="N31" s="46">
        <f>M31/$M$68</f>
        <v>5.9788138316890045E-3</v>
      </c>
    </row>
    <row r="32" spans="1:15" x14ac:dyDescent="0.25">
      <c r="A32" s="11">
        <v>17</v>
      </c>
      <c r="B32" s="12" t="s">
        <v>34</v>
      </c>
      <c r="C32" s="13" t="s">
        <v>88</v>
      </c>
      <c r="D32" s="14" t="s">
        <v>2</v>
      </c>
      <c r="E32" s="15"/>
      <c r="F32" s="15"/>
      <c r="G32" s="16">
        <f>VLOOKUP(B32,[1]Brokers!$B$9:$I$69,7,0)</f>
        <v>38493429.399999999</v>
      </c>
      <c r="H32" s="16">
        <f>VLOOKUP(B32,[1]Brokers!$B$9:$W$69,22,0)</f>
        <v>0</v>
      </c>
      <c r="I32" s="16">
        <f>VLOOKUP(B32,[1]Brokers!$B$9:$R$69,17,0)</f>
        <v>0</v>
      </c>
      <c r="J32" s="16">
        <f>VLOOKUP(B32,[1]Brokers!$B$9:$M$69,12,0)</f>
        <v>0</v>
      </c>
      <c r="K32" s="16">
        <v>0</v>
      </c>
      <c r="L32" s="16">
        <f t="shared" si="0"/>
        <v>38493429.399999999</v>
      </c>
      <c r="M32" s="26">
        <f t="shared" si="1"/>
        <v>38493429.399999999</v>
      </c>
      <c r="N32" s="46">
        <f>M32/$M$68</f>
        <v>5.1349251445310419E-3</v>
      </c>
      <c r="O32" s="1"/>
    </row>
    <row r="33" spans="1:15" x14ac:dyDescent="0.25">
      <c r="A33" s="11">
        <v>18</v>
      </c>
      <c r="B33" s="12" t="s">
        <v>12</v>
      </c>
      <c r="C33" s="13" t="s">
        <v>12</v>
      </c>
      <c r="D33" s="14" t="s">
        <v>2</v>
      </c>
      <c r="E33" s="15" t="s">
        <v>2</v>
      </c>
      <c r="F33" s="15"/>
      <c r="G33" s="16">
        <f>VLOOKUP(B33,[1]Brokers!$B$9:$I$69,7,0)</f>
        <v>34640180</v>
      </c>
      <c r="H33" s="16">
        <f>VLOOKUP(B33,[1]Brokers!$B$9:$W$69,22,0)</f>
        <v>0</v>
      </c>
      <c r="I33" s="16">
        <f>VLOOKUP(B33,[1]Brokers!$B$9:$R$69,17,0)</f>
        <v>0</v>
      </c>
      <c r="J33" s="16">
        <f>VLOOKUP(B33,[1]Brokers!$B$9:$M$69,12,0)</f>
        <v>0</v>
      </c>
      <c r="K33" s="16">
        <v>0</v>
      </c>
      <c r="L33" s="16">
        <f t="shared" si="0"/>
        <v>34640180</v>
      </c>
      <c r="M33" s="26">
        <f t="shared" si="1"/>
        <v>34640180</v>
      </c>
      <c r="N33" s="46">
        <f>M33/$M$68</f>
        <v>4.6209115182935957E-3</v>
      </c>
      <c r="O33" s="1"/>
    </row>
    <row r="34" spans="1:15" x14ac:dyDescent="0.25">
      <c r="A34" s="11">
        <v>19</v>
      </c>
      <c r="B34" s="12" t="s">
        <v>23</v>
      </c>
      <c r="C34" s="13" t="s">
        <v>77</v>
      </c>
      <c r="D34" s="14" t="s">
        <v>2</v>
      </c>
      <c r="E34" s="15"/>
      <c r="F34" s="15"/>
      <c r="G34" s="16">
        <f>VLOOKUP(B34,[1]Brokers!$B$9:$I$69,7,0)</f>
        <v>29671780</v>
      </c>
      <c r="H34" s="16">
        <f>VLOOKUP(B34,[1]Brokers!$B$9:$W$69,22,0)</f>
        <v>0</v>
      </c>
      <c r="I34" s="16">
        <f>VLOOKUP(B34,[1]Brokers!$B$9:$R$69,17,0)</f>
        <v>0</v>
      </c>
      <c r="J34" s="16">
        <f>VLOOKUP(B34,[1]Brokers!$B$9:$M$69,12,0)</f>
        <v>0</v>
      </c>
      <c r="K34" s="16">
        <v>0</v>
      </c>
      <c r="L34" s="16">
        <f t="shared" si="0"/>
        <v>29671780</v>
      </c>
      <c r="M34" s="26">
        <f t="shared" si="1"/>
        <v>29671780</v>
      </c>
      <c r="N34" s="46">
        <f>M34/$M$68</f>
        <v>3.95813965084112E-3</v>
      </c>
      <c r="O34" s="1"/>
    </row>
    <row r="35" spans="1:15" x14ac:dyDescent="0.25">
      <c r="A35" s="11">
        <v>20</v>
      </c>
      <c r="B35" s="12" t="s">
        <v>19</v>
      </c>
      <c r="C35" s="13" t="s">
        <v>73</v>
      </c>
      <c r="D35" s="14" t="s">
        <v>2</v>
      </c>
      <c r="E35" s="15"/>
      <c r="F35" s="15"/>
      <c r="G35" s="16">
        <f>VLOOKUP(B35,[1]Brokers!$B$9:$I$69,7,0)</f>
        <v>28256018</v>
      </c>
      <c r="H35" s="16">
        <f>VLOOKUP(B35,[1]Brokers!$B$9:$W$69,22,0)</f>
        <v>0</v>
      </c>
      <c r="I35" s="16">
        <f>VLOOKUP(B35,[1]Brokers!$B$9:$R$69,17,0)</f>
        <v>0</v>
      </c>
      <c r="J35" s="16">
        <f>VLOOKUP(B35,[1]Brokers!$B$9:$M$69,12,0)</f>
        <v>0</v>
      </c>
      <c r="K35" s="16">
        <v>0</v>
      </c>
      <c r="L35" s="16">
        <f t="shared" si="0"/>
        <v>28256018</v>
      </c>
      <c r="M35" s="26">
        <f t="shared" si="1"/>
        <v>28256018</v>
      </c>
      <c r="N35" s="46">
        <f>M35/$M$68</f>
        <v>3.7692806168244841E-3</v>
      </c>
      <c r="O35" s="1"/>
    </row>
    <row r="36" spans="1:15" x14ac:dyDescent="0.25">
      <c r="A36" s="11">
        <v>21</v>
      </c>
      <c r="B36" s="12" t="s">
        <v>32</v>
      </c>
      <c r="C36" s="13" t="s">
        <v>86</v>
      </c>
      <c r="D36" s="14" t="s">
        <v>2</v>
      </c>
      <c r="E36" s="15"/>
      <c r="F36" s="15"/>
      <c r="G36" s="16">
        <f>VLOOKUP(B36,[1]Brokers!$B$9:$I$69,7,0)</f>
        <v>24372470.289999999</v>
      </c>
      <c r="H36" s="16">
        <f>VLOOKUP(B36,[1]Brokers!$B$9:$W$69,22,0)</f>
        <v>0</v>
      </c>
      <c r="I36" s="16">
        <f>VLOOKUP(B36,[1]Brokers!$B$9:$R$69,17,0)</f>
        <v>0</v>
      </c>
      <c r="J36" s="16">
        <f>VLOOKUP(B36,[1]Brokers!$B$9:$M$69,12,0)</f>
        <v>0</v>
      </c>
      <c r="K36" s="16">
        <v>0</v>
      </c>
      <c r="L36" s="16">
        <f t="shared" si="0"/>
        <v>24372470.289999999</v>
      </c>
      <c r="M36" s="26">
        <f t="shared" si="1"/>
        <v>24372470.289999999</v>
      </c>
      <c r="N36" s="46">
        <f>M36/$M$68</f>
        <v>3.2512252734347639E-3</v>
      </c>
      <c r="O36" s="1"/>
    </row>
    <row r="37" spans="1:15" x14ac:dyDescent="0.25">
      <c r="A37" s="11">
        <v>22</v>
      </c>
      <c r="B37" s="12" t="s">
        <v>18</v>
      </c>
      <c r="C37" s="13" t="s">
        <v>72</v>
      </c>
      <c r="D37" s="14" t="s">
        <v>2</v>
      </c>
      <c r="E37" s="15"/>
      <c r="F37" s="15"/>
      <c r="G37" s="16">
        <f>VLOOKUP(B37,[1]Brokers!$B$9:$I$69,7,0)</f>
        <v>22160405.109999999</v>
      </c>
      <c r="H37" s="16">
        <f>VLOOKUP(B37,[1]Brokers!$B$9:$W$69,22,0)</f>
        <v>0</v>
      </c>
      <c r="I37" s="16">
        <f>VLOOKUP(B37,[1]Brokers!$B$9:$R$69,17,0)</f>
        <v>0</v>
      </c>
      <c r="J37" s="16">
        <f>VLOOKUP(B37,[1]Brokers!$B$9:$M$69,12,0)</f>
        <v>0</v>
      </c>
      <c r="K37" s="16">
        <v>0</v>
      </c>
      <c r="L37" s="16">
        <f t="shared" si="0"/>
        <v>22160405.109999999</v>
      </c>
      <c r="M37" s="26">
        <f t="shared" si="1"/>
        <v>22160405.109999999</v>
      </c>
      <c r="N37" s="46">
        <f>M37/$M$68</f>
        <v>2.9561414294859683E-3</v>
      </c>
      <c r="O37" s="1"/>
    </row>
    <row r="38" spans="1:15" x14ac:dyDescent="0.25">
      <c r="A38" s="11">
        <v>23</v>
      </c>
      <c r="B38" s="12" t="s">
        <v>22</v>
      </c>
      <c r="C38" s="13" t="s">
        <v>76</v>
      </c>
      <c r="D38" s="14" t="s">
        <v>2</v>
      </c>
      <c r="E38" s="15"/>
      <c r="F38" s="15"/>
      <c r="G38" s="16">
        <f>VLOOKUP(B38,[1]Brokers!$B$9:$I$69,7,0)</f>
        <v>21784886.5</v>
      </c>
      <c r="H38" s="16">
        <f>VLOOKUP(B38,[1]Brokers!$B$9:$W$69,22,0)</f>
        <v>0</v>
      </c>
      <c r="I38" s="16">
        <f>VLOOKUP(B38,[1]Brokers!$B$9:$R$69,17,0)</f>
        <v>0</v>
      </c>
      <c r="J38" s="16">
        <f>VLOOKUP(B38,[1]Brokers!$B$9:$M$69,12,0)</f>
        <v>0</v>
      </c>
      <c r="K38" s="16">
        <v>0</v>
      </c>
      <c r="L38" s="16">
        <f t="shared" si="0"/>
        <v>21784886.5</v>
      </c>
      <c r="M38" s="26">
        <f t="shared" si="1"/>
        <v>21784886.5</v>
      </c>
      <c r="N38" s="46">
        <f>M38/$M$68</f>
        <v>2.9060482062324344E-3</v>
      </c>
      <c r="O38" s="1"/>
    </row>
    <row r="39" spans="1:15" x14ac:dyDescent="0.25">
      <c r="A39" s="11">
        <v>24</v>
      </c>
      <c r="B39" s="12" t="s">
        <v>29</v>
      </c>
      <c r="C39" s="13" t="s">
        <v>83</v>
      </c>
      <c r="D39" s="14" t="s">
        <v>2</v>
      </c>
      <c r="E39" s="15"/>
      <c r="F39" s="15"/>
      <c r="G39" s="16">
        <f>VLOOKUP(B39,[1]Brokers!$B$9:$I$69,7,0)</f>
        <v>21331785</v>
      </c>
      <c r="H39" s="16">
        <f>VLOOKUP(B39,[1]Brokers!$B$9:$W$69,22,0)</f>
        <v>0</v>
      </c>
      <c r="I39" s="16">
        <f>VLOOKUP(B39,[1]Brokers!$B$9:$R$69,17,0)</f>
        <v>0</v>
      </c>
      <c r="J39" s="16">
        <f>VLOOKUP(B39,[1]Brokers!$B$9:$M$69,12,0)</f>
        <v>0</v>
      </c>
      <c r="K39" s="16">
        <v>0</v>
      </c>
      <c r="L39" s="16">
        <f t="shared" si="0"/>
        <v>21331785</v>
      </c>
      <c r="M39" s="26">
        <f t="shared" si="1"/>
        <v>21331785</v>
      </c>
      <c r="N39" s="46">
        <f>M39/$M$68</f>
        <v>2.8456056236504123E-3</v>
      </c>
      <c r="O39" s="1"/>
    </row>
    <row r="40" spans="1:15" x14ac:dyDescent="0.25">
      <c r="A40" s="11">
        <v>25</v>
      </c>
      <c r="B40" s="12" t="s">
        <v>25</v>
      </c>
      <c r="C40" s="13" t="s">
        <v>79</v>
      </c>
      <c r="D40" s="14" t="s">
        <v>2</v>
      </c>
      <c r="E40" s="15"/>
      <c r="F40" s="15"/>
      <c r="G40" s="16">
        <f>VLOOKUP(B40,[1]Brokers!$B$9:$I$69,7,0)</f>
        <v>18795372.199999999</v>
      </c>
      <c r="H40" s="16">
        <f>VLOOKUP(B40,[1]Brokers!$B$9:$W$69,22,0)</f>
        <v>0</v>
      </c>
      <c r="I40" s="16">
        <f>VLOOKUP(B40,[1]Brokers!$B$9:$R$69,17,0)</f>
        <v>0</v>
      </c>
      <c r="J40" s="16">
        <f>VLOOKUP(B40,[1]Brokers!$B$9:$M$69,12,0)</f>
        <v>0</v>
      </c>
      <c r="K40" s="16">
        <v>0</v>
      </c>
      <c r="L40" s="16">
        <f t="shared" si="0"/>
        <v>18795372.199999999</v>
      </c>
      <c r="M40" s="26">
        <f t="shared" si="1"/>
        <v>18795372.199999999</v>
      </c>
      <c r="N40" s="46">
        <f>M40/$M$68</f>
        <v>2.5072546357898609E-3</v>
      </c>
      <c r="O40" s="1"/>
    </row>
    <row r="41" spans="1:15" x14ac:dyDescent="0.25">
      <c r="A41" s="11">
        <v>26</v>
      </c>
      <c r="B41" s="12" t="s">
        <v>17</v>
      </c>
      <c r="C41" s="13" t="s">
        <v>71</v>
      </c>
      <c r="D41" s="14" t="s">
        <v>2</v>
      </c>
      <c r="E41" s="15" t="s">
        <v>2</v>
      </c>
      <c r="F41" s="15"/>
      <c r="G41" s="16">
        <f>VLOOKUP(B41,[1]Brokers!$B$9:$I$69,7,0)</f>
        <v>12317710</v>
      </c>
      <c r="H41" s="16">
        <f>VLOOKUP(B41,[1]Brokers!$B$9:$W$69,22,0)</f>
        <v>0</v>
      </c>
      <c r="I41" s="16">
        <f>VLOOKUP(B41,[1]Brokers!$B$9:$R$69,17,0)</f>
        <v>0</v>
      </c>
      <c r="J41" s="16">
        <f>VLOOKUP(B41,[1]Brokers!$B$9:$M$69,12,0)</f>
        <v>0</v>
      </c>
      <c r="K41" s="16">
        <v>0</v>
      </c>
      <c r="L41" s="16">
        <f t="shared" si="0"/>
        <v>12317710</v>
      </c>
      <c r="M41" s="26">
        <f t="shared" si="1"/>
        <v>12317710</v>
      </c>
      <c r="N41" s="46">
        <f>M41/$M$68</f>
        <v>1.6431510465014963E-3</v>
      </c>
      <c r="O41" s="1"/>
    </row>
    <row r="42" spans="1:15" x14ac:dyDescent="0.25">
      <c r="A42" s="11">
        <v>27</v>
      </c>
      <c r="B42" s="12" t="s">
        <v>39</v>
      </c>
      <c r="C42" s="13" t="s">
        <v>91</v>
      </c>
      <c r="D42" s="14" t="s">
        <v>2</v>
      </c>
      <c r="E42" s="15"/>
      <c r="F42" s="15"/>
      <c r="G42" s="16">
        <f>VLOOKUP(B42,[1]Brokers!$B$9:$I$69,7,0)</f>
        <v>12612328.1</v>
      </c>
      <c r="H42" s="16">
        <f>VLOOKUP(B42,[1]Brokers!$B$9:$W$69,22,0)</f>
        <v>0</v>
      </c>
      <c r="I42" s="16">
        <f>VLOOKUP(B42,[1]Brokers!$B$9:$R$69,17,0)</f>
        <v>0</v>
      </c>
      <c r="J42" s="16">
        <f>VLOOKUP(B42,[1]Brokers!$B$9:$M$69,12,0)</f>
        <v>0</v>
      </c>
      <c r="K42" s="16">
        <v>0</v>
      </c>
      <c r="L42" s="16">
        <f t="shared" si="0"/>
        <v>12612328.1</v>
      </c>
      <c r="M42" s="26">
        <f t="shared" si="1"/>
        <v>12612328.1</v>
      </c>
      <c r="N42" s="46">
        <f>M42/$M$68</f>
        <v>1.6824523483939164E-3</v>
      </c>
      <c r="O42" s="1"/>
    </row>
    <row r="43" spans="1:15" x14ac:dyDescent="0.25">
      <c r="A43" s="11">
        <v>28</v>
      </c>
      <c r="B43" s="12" t="s">
        <v>21</v>
      </c>
      <c r="C43" s="13" t="s">
        <v>75</v>
      </c>
      <c r="D43" s="14" t="s">
        <v>2</v>
      </c>
      <c r="E43" s="15" t="s">
        <v>2</v>
      </c>
      <c r="F43" s="15"/>
      <c r="G43" s="16">
        <f>VLOOKUP(B43,[1]Brokers!$B$9:$I$69,7,0)</f>
        <v>10288354</v>
      </c>
      <c r="H43" s="16">
        <f>VLOOKUP(B43,[1]Brokers!$B$9:$W$69,22,0)</f>
        <v>0</v>
      </c>
      <c r="I43" s="16">
        <f>VLOOKUP(B43,[1]Brokers!$B$9:$R$69,17,0)</f>
        <v>0</v>
      </c>
      <c r="J43" s="16">
        <f>VLOOKUP(B43,[1]Brokers!$B$9:$M$69,12,0)</f>
        <v>0</v>
      </c>
      <c r="K43" s="16">
        <v>0</v>
      </c>
      <c r="L43" s="16">
        <f t="shared" si="0"/>
        <v>10288354</v>
      </c>
      <c r="M43" s="26">
        <f t="shared" si="1"/>
        <v>10288354</v>
      </c>
      <c r="N43" s="46">
        <f>M43/$M$68</f>
        <v>1.3724401404057941E-3</v>
      </c>
      <c r="O43" s="1"/>
    </row>
    <row r="44" spans="1:15" x14ac:dyDescent="0.25">
      <c r="A44" s="11">
        <v>29</v>
      </c>
      <c r="B44" s="12" t="s">
        <v>4</v>
      </c>
      <c r="C44" s="13" t="s">
        <v>59</v>
      </c>
      <c r="D44" s="14" t="s">
        <v>2</v>
      </c>
      <c r="E44" s="15" t="s">
        <v>2</v>
      </c>
      <c r="F44" s="15" t="s">
        <v>2</v>
      </c>
      <c r="G44" s="16">
        <f>VLOOKUP(B44,[1]Brokers!$B$9:$I$69,7,0)</f>
        <v>9408988</v>
      </c>
      <c r="H44" s="16">
        <f>VLOOKUP(B44,[1]Brokers!$B$9:$W$69,22,0)</f>
        <v>0</v>
      </c>
      <c r="I44" s="16">
        <f>VLOOKUP(B44,[1]Brokers!$B$9:$R$69,17,0)</f>
        <v>0</v>
      </c>
      <c r="J44" s="16">
        <f>VLOOKUP(B44,[1]Brokers!$B$9:$M$69,12,0)</f>
        <v>0</v>
      </c>
      <c r="K44" s="16">
        <v>0</v>
      </c>
      <c r="L44" s="16">
        <f t="shared" si="0"/>
        <v>9408988</v>
      </c>
      <c r="M44" s="26">
        <f t="shared" si="1"/>
        <v>9408988</v>
      </c>
      <c r="N44" s="46">
        <f>M44/$M$68</f>
        <v>1.2551349624824761E-3</v>
      </c>
      <c r="O44" s="1"/>
    </row>
    <row r="45" spans="1:15" x14ac:dyDescent="0.25">
      <c r="A45" s="11">
        <v>30</v>
      </c>
      <c r="B45" s="12" t="s">
        <v>44</v>
      </c>
      <c r="C45" s="13" t="s">
        <v>44</v>
      </c>
      <c r="D45" s="14" t="s">
        <v>2</v>
      </c>
      <c r="E45" s="15"/>
      <c r="F45" s="15"/>
      <c r="G45" s="16">
        <f>VLOOKUP(B45,[1]Brokers!$B$9:$I$69,7,0)</f>
        <v>5596381</v>
      </c>
      <c r="H45" s="16">
        <f>VLOOKUP(B45,[1]Brokers!$B$9:$W$69,22,0)</f>
        <v>0</v>
      </c>
      <c r="I45" s="16">
        <f>VLOOKUP(B45,[1]Brokers!$B$9:$R$69,17,0)</f>
        <v>0</v>
      </c>
      <c r="J45" s="16">
        <f>VLOOKUP(B45,[1]Brokers!$B$9:$M$69,12,0)</f>
        <v>0</v>
      </c>
      <c r="K45" s="16">
        <v>0</v>
      </c>
      <c r="L45" s="16">
        <f t="shared" si="0"/>
        <v>5596381</v>
      </c>
      <c r="M45" s="26">
        <f t="shared" si="1"/>
        <v>5596381</v>
      </c>
      <c r="N45" s="46">
        <f>M45/$M$68</f>
        <v>7.4654292857772187E-4</v>
      </c>
      <c r="O45" s="1"/>
    </row>
    <row r="46" spans="1:15" x14ac:dyDescent="0.25">
      <c r="A46" s="11">
        <v>31</v>
      </c>
      <c r="B46" s="12" t="s">
        <v>36</v>
      </c>
      <c r="C46" s="13" t="s">
        <v>89</v>
      </c>
      <c r="D46" s="14" t="s">
        <v>2</v>
      </c>
      <c r="E46" s="15"/>
      <c r="F46" s="15"/>
      <c r="G46" s="16">
        <f>VLOOKUP(B46,[1]Brokers!$B$9:$I$69,7,0)</f>
        <v>3880860.08</v>
      </c>
      <c r="H46" s="16">
        <f>VLOOKUP(B46,[1]Brokers!$B$9:$W$69,22,0)</f>
        <v>0</v>
      </c>
      <c r="I46" s="16">
        <f>VLOOKUP(B46,[1]Brokers!$B$9:$R$69,17,0)</f>
        <v>0</v>
      </c>
      <c r="J46" s="16">
        <f>VLOOKUP(B46,[1]Brokers!$B$9:$M$69,12,0)</f>
        <v>0</v>
      </c>
      <c r="K46" s="16">
        <v>0</v>
      </c>
      <c r="L46" s="16">
        <f t="shared" si="0"/>
        <v>3880860.08</v>
      </c>
      <c r="M46" s="26">
        <f t="shared" si="1"/>
        <v>3880860.08</v>
      </c>
      <c r="N46" s="46">
        <f>M46/$M$68</f>
        <v>5.1769682041368729E-4</v>
      </c>
      <c r="O46" s="1"/>
    </row>
    <row r="47" spans="1:15" x14ac:dyDescent="0.25">
      <c r="A47" s="11">
        <v>32</v>
      </c>
      <c r="B47" s="12" t="s">
        <v>24</v>
      </c>
      <c r="C47" s="13" t="s">
        <v>78</v>
      </c>
      <c r="D47" s="14" t="s">
        <v>2</v>
      </c>
      <c r="E47" s="15" t="s">
        <v>2</v>
      </c>
      <c r="F47" s="15" t="s">
        <v>2</v>
      </c>
      <c r="G47" s="16">
        <f>VLOOKUP(B47,[1]Brokers!$B$9:$I$69,7,0)</f>
        <v>3154313</v>
      </c>
      <c r="H47" s="16">
        <f>VLOOKUP(B47,[1]Brokers!$B$9:$W$69,22,0)</f>
        <v>0</v>
      </c>
      <c r="I47" s="16">
        <f>VLOOKUP(B47,[1]Brokers!$B$9:$R$69,17,0)</f>
        <v>0</v>
      </c>
      <c r="J47" s="16">
        <f>VLOOKUP(B47,[1]Brokers!$B$9:$M$69,12,0)</f>
        <v>0</v>
      </c>
      <c r="K47" s="16">
        <v>0</v>
      </c>
      <c r="L47" s="16">
        <f t="shared" si="0"/>
        <v>3154313</v>
      </c>
      <c r="M47" s="26">
        <f t="shared" si="1"/>
        <v>3154313</v>
      </c>
      <c r="N47" s="46">
        <f>M47/$M$68</f>
        <v>4.2077729601876278E-4</v>
      </c>
      <c r="O47" s="1"/>
    </row>
    <row r="48" spans="1:15" x14ac:dyDescent="0.25">
      <c r="A48" s="11">
        <v>33</v>
      </c>
      <c r="B48" s="12" t="s">
        <v>50</v>
      </c>
      <c r="C48" s="13" t="s">
        <v>98</v>
      </c>
      <c r="D48" s="14" t="s">
        <v>2</v>
      </c>
      <c r="E48" s="15"/>
      <c r="F48" s="15"/>
      <c r="G48" s="16">
        <f>VLOOKUP(B48,[1]Brokers!$B$9:$I$69,7,0)</f>
        <v>2208001</v>
      </c>
      <c r="H48" s="16">
        <f>VLOOKUP(B48,[1]Brokers!$B$9:$W$69,22,0)</f>
        <v>0</v>
      </c>
      <c r="I48" s="16">
        <f>VLOOKUP(B48,[1]Brokers!$B$9:$R$69,17,0)</f>
        <v>0</v>
      </c>
      <c r="J48" s="16">
        <f>VLOOKUP(B48,[1]Brokers!$B$9:$M$69,12,0)</f>
        <v>0</v>
      </c>
      <c r="K48" s="16">
        <v>0</v>
      </c>
      <c r="L48" s="16">
        <f t="shared" si="0"/>
        <v>2208001</v>
      </c>
      <c r="M48" s="26">
        <f t="shared" si="1"/>
        <v>2208001</v>
      </c>
      <c r="N48" s="46">
        <f>M48/$M$68</f>
        <v>2.9454169271937318E-4</v>
      </c>
    </row>
    <row r="49" spans="1:15" x14ac:dyDescent="0.25">
      <c r="A49" s="11">
        <v>34</v>
      </c>
      <c r="B49" s="12" t="s">
        <v>110</v>
      </c>
      <c r="C49" s="13" t="s">
        <v>111</v>
      </c>
      <c r="D49" s="14" t="s">
        <v>2</v>
      </c>
      <c r="E49" s="15"/>
      <c r="F49" s="15"/>
      <c r="G49" s="16">
        <f>VLOOKUP(B49,[1]Brokers!$B$9:$I$69,7,0)</f>
        <v>1570800</v>
      </c>
      <c r="H49" s="16">
        <f>VLOOKUP(B49,[1]Brokers!$B$9:$W$69,22,0)</f>
        <v>0</v>
      </c>
      <c r="I49" s="16">
        <f>VLOOKUP(B49,[1]Brokers!$B$9:$R$69,17,0)</f>
        <v>0</v>
      </c>
      <c r="J49" s="16">
        <f>VLOOKUP(B49,[1]Brokers!$B$9:$M$69,12,0)</f>
        <v>0</v>
      </c>
      <c r="K49" s="16"/>
      <c r="L49" s="16">
        <f t="shared" si="0"/>
        <v>1570800</v>
      </c>
      <c r="M49" s="26">
        <f t="shared" si="1"/>
        <v>1570800</v>
      </c>
      <c r="N49" s="46">
        <f>M49/$M$68</f>
        <v>2.0954070714804539E-4</v>
      </c>
    </row>
    <row r="50" spans="1:15" s="18" customFormat="1" x14ac:dyDescent="0.25">
      <c r="A50" s="11">
        <v>35</v>
      </c>
      <c r="B50" s="12" t="s">
        <v>15</v>
      </c>
      <c r="C50" s="13" t="s">
        <v>69</v>
      </c>
      <c r="D50" s="14" t="s">
        <v>2</v>
      </c>
      <c r="E50" s="15"/>
      <c r="F50" s="15"/>
      <c r="G50" s="16">
        <f>VLOOKUP(B50,[1]Brokers!$B$9:$I$69,7,0)</f>
        <v>1321320.55</v>
      </c>
      <c r="H50" s="16">
        <f>VLOOKUP(B50,[1]Brokers!$B$9:$W$69,22,0)</f>
        <v>0</v>
      </c>
      <c r="I50" s="16">
        <f>VLOOKUP(B50,[1]Brokers!$B$9:$R$69,17,0)</f>
        <v>0</v>
      </c>
      <c r="J50" s="16">
        <f>VLOOKUP(B50,[1]Brokers!$B$9:$M$69,12,0)</f>
        <v>0</v>
      </c>
      <c r="K50" s="16">
        <v>0</v>
      </c>
      <c r="L50" s="16">
        <f t="shared" si="0"/>
        <v>1321320.55</v>
      </c>
      <c r="M50" s="26">
        <f t="shared" si="1"/>
        <v>1321320.55</v>
      </c>
      <c r="N50" s="46">
        <f>M50/$M$68</f>
        <v>1.7626078585195078E-4</v>
      </c>
      <c r="O50" s="17"/>
    </row>
    <row r="51" spans="1:15" x14ac:dyDescent="0.25">
      <c r="A51" s="11">
        <v>36</v>
      </c>
      <c r="B51" s="12" t="s">
        <v>40</v>
      </c>
      <c r="C51" s="13" t="s">
        <v>92</v>
      </c>
      <c r="D51" s="14" t="s">
        <v>2</v>
      </c>
      <c r="E51" s="15"/>
      <c r="F51" s="15"/>
      <c r="G51" s="16">
        <f>VLOOKUP(B51,[1]Brokers!$B$9:$I$69,7,0)</f>
        <v>328760</v>
      </c>
      <c r="H51" s="16">
        <f>VLOOKUP(B51,[1]Brokers!$B$9:$W$69,22,0)</f>
        <v>0</v>
      </c>
      <c r="I51" s="16">
        <f>VLOOKUP(B51,[1]Brokers!$B$9:$R$69,17,0)</f>
        <v>0</v>
      </c>
      <c r="J51" s="16">
        <f>VLOOKUP(B51,[1]Brokers!$B$9:$M$69,12,0)</f>
        <v>0</v>
      </c>
      <c r="K51" s="16">
        <v>0</v>
      </c>
      <c r="L51" s="16">
        <f t="shared" si="0"/>
        <v>328760</v>
      </c>
      <c r="M51" s="26">
        <f t="shared" si="1"/>
        <v>328760</v>
      </c>
      <c r="N51" s="46">
        <f>M51/$M$68</f>
        <v>4.385574413164719E-5</v>
      </c>
    </row>
    <row r="52" spans="1:15" x14ac:dyDescent="0.25">
      <c r="A52" s="11">
        <v>37</v>
      </c>
      <c r="B52" s="12" t="s">
        <v>28</v>
      </c>
      <c r="C52" s="13" t="s">
        <v>82</v>
      </c>
      <c r="D52" s="14" t="s">
        <v>2</v>
      </c>
      <c r="E52" s="15"/>
      <c r="F52" s="15"/>
      <c r="G52" s="16">
        <f>VLOOKUP(B52,[1]Brokers!$B$9:$I$69,7,0)</f>
        <v>135441</v>
      </c>
      <c r="H52" s="16">
        <f>VLOOKUP(B52,[1]Brokers!$B$9:$W$69,22,0)</f>
        <v>0</v>
      </c>
      <c r="I52" s="16">
        <f>VLOOKUP(B52,[1]Brokers!$B$9:$R$69,17,0)</f>
        <v>0</v>
      </c>
      <c r="J52" s="16">
        <f>VLOOKUP(B52,[1]Brokers!$B$9:$M$69,12,0)</f>
        <v>0</v>
      </c>
      <c r="K52" s="16">
        <v>0</v>
      </c>
      <c r="L52" s="16">
        <f t="shared" si="0"/>
        <v>135441</v>
      </c>
      <c r="M52" s="26">
        <f t="shared" si="1"/>
        <v>135441</v>
      </c>
      <c r="N52" s="46">
        <f>M52/$M$68</f>
        <v>1.806748339498244E-5</v>
      </c>
    </row>
    <row r="53" spans="1:15" x14ac:dyDescent="0.25">
      <c r="A53" s="11">
        <v>38</v>
      </c>
      <c r="B53" s="12" t="s">
        <v>41</v>
      </c>
      <c r="C53" s="13" t="s">
        <v>93</v>
      </c>
      <c r="D53" s="14" t="s">
        <v>2</v>
      </c>
      <c r="E53" s="15"/>
      <c r="F53" s="15"/>
      <c r="G53" s="16">
        <f>VLOOKUP(B53,[1]Brokers!$B$9:$I$69,7,0)</f>
        <v>125770</v>
      </c>
      <c r="H53" s="16">
        <f>VLOOKUP(B53,[1]Brokers!$B$9:$W$69,22,0)</f>
        <v>0</v>
      </c>
      <c r="I53" s="16">
        <f>VLOOKUP(B53,[1]Brokers!$B$9:$R$69,17,0)</f>
        <v>0</v>
      </c>
      <c r="J53" s="16">
        <f>VLOOKUP(B53,[1]Brokers!$B$9:$M$69,12,0)</f>
        <v>0</v>
      </c>
      <c r="K53" s="16">
        <v>0</v>
      </c>
      <c r="L53" s="16">
        <f t="shared" si="0"/>
        <v>125770</v>
      </c>
      <c r="M53" s="26">
        <f t="shared" si="1"/>
        <v>125770</v>
      </c>
      <c r="N53" s="46">
        <f>M53/$M$68</f>
        <v>1.6777396701050209E-5</v>
      </c>
    </row>
    <row r="54" spans="1:15" x14ac:dyDescent="0.25">
      <c r="A54" s="11">
        <v>39</v>
      </c>
      <c r="B54" s="12" t="s">
        <v>20</v>
      </c>
      <c r="C54" s="13" t="s">
        <v>74</v>
      </c>
      <c r="D54" s="14" t="s">
        <v>2</v>
      </c>
      <c r="E54" s="15"/>
      <c r="F54" s="15"/>
      <c r="G54" s="16">
        <f>VLOOKUP(B54,[1]Brokers!$B$9:$I$69,7,0)</f>
        <v>82720</v>
      </c>
      <c r="H54" s="16">
        <f>VLOOKUP(B54,[1]Brokers!$B$9:$W$69,22,0)</f>
        <v>0</v>
      </c>
      <c r="I54" s="16">
        <f>VLOOKUP(B54,[1]Brokers!$B$9:$R$69,17,0)</f>
        <v>0</v>
      </c>
      <c r="J54" s="16">
        <f>VLOOKUP(B54,[1]Brokers!$B$9:$M$69,12,0)</f>
        <v>0</v>
      </c>
      <c r="K54" s="16">
        <v>0</v>
      </c>
      <c r="L54" s="16">
        <f t="shared" si="0"/>
        <v>82720</v>
      </c>
      <c r="M54" s="26">
        <f t="shared" si="1"/>
        <v>82720</v>
      </c>
      <c r="N54" s="46">
        <f>M54/$M$68</f>
        <v>1.1034636678944688E-5</v>
      </c>
    </row>
    <row r="55" spans="1:15" x14ac:dyDescent="0.25">
      <c r="A55" s="11">
        <v>40</v>
      </c>
      <c r="B55" s="12" t="s">
        <v>37</v>
      </c>
      <c r="C55" s="13" t="s">
        <v>90</v>
      </c>
      <c r="D55" s="14" t="s">
        <v>2</v>
      </c>
      <c r="E55" s="15"/>
      <c r="F55" s="15"/>
      <c r="G55" s="16">
        <f>VLOOKUP(B55,[1]Brokers!$B$9:$I$69,7,0)</f>
        <v>0</v>
      </c>
      <c r="H55" s="16">
        <f>VLOOKUP(B55,[1]Brokers!$B$9:$W$69,22,0)</f>
        <v>0</v>
      </c>
      <c r="I55" s="16">
        <f>VLOOKUP(B55,[1]Brokers!$B$9:$R$69,17,0)</f>
        <v>0</v>
      </c>
      <c r="J55" s="16">
        <f>VLOOKUP(B55,[1]Brokers!$B$9:$M$69,12,0)</f>
        <v>0</v>
      </c>
      <c r="K55" s="16">
        <v>0</v>
      </c>
      <c r="L55" s="16">
        <f t="shared" si="0"/>
        <v>0</v>
      </c>
      <c r="M55" s="26">
        <f t="shared" si="1"/>
        <v>0</v>
      </c>
      <c r="N55" s="46">
        <f>M55/$M$68</f>
        <v>0</v>
      </c>
    </row>
    <row r="56" spans="1:15" x14ac:dyDescent="0.25">
      <c r="A56" s="11">
        <v>41</v>
      </c>
      <c r="B56" s="12" t="s">
        <v>26</v>
      </c>
      <c r="C56" s="13" t="s">
        <v>80</v>
      </c>
      <c r="D56" s="14" t="s">
        <v>2</v>
      </c>
      <c r="E56" s="15" t="s">
        <v>2</v>
      </c>
      <c r="F56" s="15" t="s">
        <v>2</v>
      </c>
      <c r="G56" s="16">
        <f>VLOOKUP(B56,[1]Brokers!$B$9:$I$69,7,0)</f>
        <v>0</v>
      </c>
      <c r="H56" s="16">
        <f>VLOOKUP(B56,[1]Brokers!$B$9:$W$69,22,0)</f>
        <v>0</v>
      </c>
      <c r="I56" s="16">
        <f>VLOOKUP(B56,[1]Brokers!$B$9:$R$69,17,0)</f>
        <v>0</v>
      </c>
      <c r="J56" s="16">
        <f>VLOOKUP(B56,[1]Brokers!$B$9:$M$69,12,0)</f>
        <v>0</v>
      </c>
      <c r="K56" s="16">
        <v>0</v>
      </c>
      <c r="L56" s="16">
        <f t="shared" si="0"/>
        <v>0</v>
      </c>
      <c r="M56" s="26">
        <f t="shared" si="1"/>
        <v>0</v>
      </c>
      <c r="N56" s="46">
        <f>M56/$M$68</f>
        <v>0</v>
      </c>
    </row>
    <row r="57" spans="1:15" x14ac:dyDescent="0.25">
      <c r="A57" s="11">
        <v>42</v>
      </c>
      <c r="B57" s="12" t="s">
        <v>33</v>
      </c>
      <c r="C57" s="13" t="s">
        <v>87</v>
      </c>
      <c r="D57" s="14" t="s">
        <v>2</v>
      </c>
      <c r="E57" s="15"/>
      <c r="F57" s="15"/>
      <c r="G57" s="16">
        <f>VLOOKUP(B57,[1]Brokers!$B$9:$I$69,7,0)</f>
        <v>0</v>
      </c>
      <c r="H57" s="16">
        <f>VLOOKUP(B57,[1]Brokers!$B$9:$W$69,22,0)</f>
        <v>0</v>
      </c>
      <c r="I57" s="16">
        <f>VLOOKUP(B57,[1]Brokers!$B$9:$R$69,17,0)</f>
        <v>0</v>
      </c>
      <c r="J57" s="16">
        <f>VLOOKUP(B57,[1]Brokers!$B$9:$M$69,12,0)</f>
        <v>0</v>
      </c>
      <c r="K57" s="16">
        <v>0</v>
      </c>
      <c r="L57" s="16">
        <f t="shared" si="0"/>
        <v>0</v>
      </c>
      <c r="M57" s="26">
        <f t="shared" si="1"/>
        <v>0</v>
      </c>
      <c r="N57" s="46">
        <f>M57/$M$68</f>
        <v>0</v>
      </c>
    </row>
    <row r="58" spans="1:15" x14ac:dyDescent="0.25">
      <c r="A58" s="11">
        <v>43</v>
      </c>
      <c r="B58" s="12" t="s">
        <v>14</v>
      </c>
      <c r="C58" s="13" t="s">
        <v>68</v>
      </c>
      <c r="D58" s="14" t="s">
        <v>2</v>
      </c>
      <c r="E58" s="15" t="s">
        <v>2</v>
      </c>
      <c r="F58" s="15" t="s">
        <v>2</v>
      </c>
      <c r="G58" s="16">
        <f>VLOOKUP(B58,[1]Brokers!$B$9:$I$69,7,0)</f>
        <v>0</v>
      </c>
      <c r="H58" s="16">
        <f>VLOOKUP(B58,[1]Brokers!$B$9:$W$69,22,0)</f>
        <v>0</v>
      </c>
      <c r="I58" s="16">
        <f>VLOOKUP(B58,[1]Brokers!$B$9:$R$69,17,0)</f>
        <v>0</v>
      </c>
      <c r="J58" s="16">
        <f>VLOOKUP(B58,[1]Brokers!$B$9:$M$69,12,0)</f>
        <v>0</v>
      </c>
      <c r="K58" s="16">
        <v>0</v>
      </c>
      <c r="L58" s="16">
        <f t="shared" si="0"/>
        <v>0</v>
      </c>
      <c r="M58" s="26">
        <f t="shared" si="1"/>
        <v>0</v>
      </c>
      <c r="N58" s="46">
        <f>M58/$M$68</f>
        <v>0</v>
      </c>
    </row>
    <row r="59" spans="1:15" x14ac:dyDescent="0.25">
      <c r="A59" s="11">
        <v>44</v>
      </c>
      <c r="B59" s="12" t="s">
        <v>27</v>
      </c>
      <c r="C59" s="13" t="s">
        <v>81</v>
      </c>
      <c r="D59" s="14" t="s">
        <v>2</v>
      </c>
      <c r="E59" s="15"/>
      <c r="F59" s="15"/>
      <c r="G59" s="16">
        <f>VLOOKUP(B59,[1]Brokers!$B$9:$I$69,7,0)</f>
        <v>0</v>
      </c>
      <c r="H59" s="16">
        <f>VLOOKUP(B59,[1]Brokers!$B$9:$W$69,22,0)</f>
        <v>0</v>
      </c>
      <c r="I59" s="16">
        <f>VLOOKUP(B59,[1]Brokers!$B$9:$R$69,17,0)</f>
        <v>0</v>
      </c>
      <c r="J59" s="16">
        <f>VLOOKUP(B59,[1]Brokers!$B$9:$M$69,12,0)</f>
        <v>0</v>
      </c>
      <c r="K59" s="16">
        <v>0</v>
      </c>
      <c r="L59" s="16">
        <f t="shared" si="0"/>
        <v>0</v>
      </c>
      <c r="M59" s="26">
        <f t="shared" si="1"/>
        <v>0</v>
      </c>
      <c r="N59" s="46">
        <f>M59/$M$68</f>
        <v>0</v>
      </c>
    </row>
    <row r="60" spans="1:15" x14ac:dyDescent="0.25">
      <c r="A60" s="11">
        <v>45</v>
      </c>
      <c r="B60" s="12" t="s">
        <v>31</v>
      </c>
      <c r="C60" s="13" t="s">
        <v>85</v>
      </c>
      <c r="D60" s="14" t="s">
        <v>2</v>
      </c>
      <c r="E60" s="15" t="s">
        <v>2</v>
      </c>
      <c r="F60" s="15"/>
      <c r="G60" s="16">
        <f>VLOOKUP(B60,[1]Brokers!$B$9:$I$69,7,0)</f>
        <v>0</v>
      </c>
      <c r="H60" s="16">
        <f>VLOOKUP(B60,[1]Brokers!$B$9:$W$69,22,0)</f>
        <v>0</v>
      </c>
      <c r="I60" s="16">
        <f>VLOOKUP(B60,[1]Brokers!$B$9:$R$69,17,0)</f>
        <v>0</v>
      </c>
      <c r="J60" s="16">
        <f>VLOOKUP(B60,[1]Brokers!$B$9:$M$69,12,0)</f>
        <v>0</v>
      </c>
      <c r="K60" s="16">
        <v>0</v>
      </c>
      <c r="L60" s="16">
        <f t="shared" si="0"/>
        <v>0</v>
      </c>
      <c r="M60" s="26">
        <f t="shared" si="1"/>
        <v>0</v>
      </c>
      <c r="N60" s="46">
        <f>M60/$M$68</f>
        <v>0</v>
      </c>
    </row>
    <row r="61" spans="1:15" x14ac:dyDescent="0.25">
      <c r="A61" s="11">
        <v>46</v>
      </c>
      <c r="B61" s="12" t="s">
        <v>45</v>
      </c>
      <c r="C61" s="13" t="s">
        <v>96</v>
      </c>
      <c r="D61" s="14" t="s">
        <v>2</v>
      </c>
      <c r="E61" s="15" t="s">
        <v>2</v>
      </c>
      <c r="F61" s="15" t="s">
        <v>2</v>
      </c>
      <c r="G61" s="16">
        <f>VLOOKUP(B61,[1]Brokers!$B$9:$I$69,7,0)</f>
        <v>0</v>
      </c>
      <c r="H61" s="16">
        <f>VLOOKUP(B61,[1]Brokers!$B$9:$W$69,22,0)</f>
        <v>0</v>
      </c>
      <c r="I61" s="16">
        <f>VLOOKUP(B61,[1]Brokers!$B$9:$R$69,17,0)</f>
        <v>0</v>
      </c>
      <c r="J61" s="16">
        <f>VLOOKUP(B61,[1]Brokers!$B$9:$M$69,12,0)</f>
        <v>0</v>
      </c>
      <c r="K61" s="16">
        <v>0</v>
      </c>
      <c r="L61" s="16">
        <f t="shared" si="0"/>
        <v>0</v>
      </c>
      <c r="M61" s="26">
        <f t="shared" si="1"/>
        <v>0</v>
      </c>
      <c r="N61" s="46">
        <f>M61/$M$68</f>
        <v>0</v>
      </c>
    </row>
    <row r="62" spans="1:15" x14ac:dyDescent="0.25">
      <c r="A62" s="11">
        <v>47</v>
      </c>
      <c r="B62" s="12" t="s">
        <v>38</v>
      </c>
      <c r="C62" s="13" t="s">
        <v>38</v>
      </c>
      <c r="D62" s="14" t="s">
        <v>2</v>
      </c>
      <c r="E62" s="15" t="s">
        <v>2</v>
      </c>
      <c r="F62" s="15"/>
      <c r="G62" s="16">
        <f>VLOOKUP(B62,[1]Brokers!$B$9:$I$69,7,0)</f>
        <v>0</v>
      </c>
      <c r="H62" s="16">
        <f>VLOOKUP(B62,[1]Brokers!$B$9:$W$69,22,0)</f>
        <v>0</v>
      </c>
      <c r="I62" s="16">
        <f>VLOOKUP(B62,[1]Brokers!$B$9:$R$69,17,0)</f>
        <v>0</v>
      </c>
      <c r="J62" s="16">
        <f>VLOOKUP(B62,[1]Brokers!$B$9:$M$69,12,0)</f>
        <v>0</v>
      </c>
      <c r="K62" s="16">
        <v>0</v>
      </c>
      <c r="L62" s="16">
        <f t="shared" si="0"/>
        <v>0</v>
      </c>
      <c r="M62" s="26">
        <f t="shared" si="1"/>
        <v>0</v>
      </c>
      <c r="N62" s="46">
        <f>M62/$M$68</f>
        <v>0</v>
      </c>
    </row>
    <row r="63" spans="1:15" x14ac:dyDescent="0.25">
      <c r="A63" s="11">
        <v>48</v>
      </c>
      <c r="B63" s="12" t="s">
        <v>46</v>
      </c>
      <c r="C63" s="13" t="s">
        <v>97</v>
      </c>
      <c r="D63" s="14" t="s">
        <v>2</v>
      </c>
      <c r="E63" s="15"/>
      <c r="F63" s="15"/>
      <c r="G63" s="16">
        <f>VLOOKUP(B63,[1]Brokers!$B$9:$I$69,7,0)</f>
        <v>0</v>
      </c>
      <c r="H63" s="16">
        <f>VLOOKUP(B63,[1]Brokers!$B$9:$W$69,22,0)</f>
        <v>0</v>
      </c>
      <c r="I63" s="16">
        <f>VLOOKUP(B63,[1]Brokers!$B$9:$R$69,17,0)</f>
        <v>0</v>
      </c>
      <c r="J63" s="16">
        <f>VLOOKUP(B63,[1]Brokers!$B$9:$M$69,12,0)</f>
        <v>0</v>
      </c>
      <c r="K63" s="16">
        <v>0</v>
      </c>
      <c r="L63" s="16">
        <f t="shared" si="0"/>
        <v>0</v>
      </c>
      <c r="M63" s="26">
        <f t="shared" si="1"/>
        <v>0</v>
      </c>
      <c r="N63" s="46">
        <f>M63/$M$68</f>
        <v>0</v>
      </c>
    </row>
    <row r="64" spans="1:15" x14ac:dyDescent="0.25">
      <c r="A64" s="11">
        <v>49</v>
      </c>
      <c r="B64" s="12" t="s">
        <v>47</v>
      </c>
      <c r="C64" s="13" t="s">
        <v>47</v>
      </c>
      <c r="D64" s="14" t="s">
        <v>2</v>
      </c>
      <c r="E64" s="14" t="s">
        <v>2</v>
      </c>
      <c r="F64" s="15"/>
      <c r="G64" s="16">
        <f>VLOOKUP(B64,[1]Brokers!$B$9:$I$69,7,0)</f>
        <v>0</v>
      </c>
      <c r="H64" s="16">
        <f>VLOOKUP(B64,[1]Brokers!$B$9:$W$69,22,0)</f>
        <v>0</v>
      </c>
      <c r="I64" s="16">
        <f>VLOOKUP(B64,[1]Brokers!$B$9:$R$69,17,0)</f>
        <v>0</v>
      </c>
      <c r="J64" s="16">
        <f>VLOOKUP(B64,[1]Brokers!$B$9:$M$69,12,0)</f>
        <v>0</v>
      </c>
      <c r="K64" s="16">
        <v>0</v>
      </c>
      <c r="L64" s="16">
        <f t="shared" si="0"/>
        <v>0</v>
      </c>
      <c r="M64" s="26">
        <f t="shared" si="1"/>
        <v>0</v>
      </c>
      <c r="N64" s="46">
        <f>M64/$M$68</f>
        <v>0</v>
      </c>
    </row>
    <row r="65" spans="1:15" x14ac:dyDescent="0.25">
      <c r="A65" s="11">
        <v>50</v>
      </c>
      <c r="B65" s="12" t="s">
        <v>42</v>
      </c>
      <c r="C65" s="13" t="s">
        <v>94</v>
      </c>
      <c r="D65" s="14" t="s">
        <v>2</v>
      </c>
      <c r="E65" s="15" t="s">
        <v>2</v>
      </c>
      <c r="F65" s="15" t="s">
        <v>2</v>
      </c>
      <c r="G65" s="16">
        <f>VLOOKUP(B65,[1]Brokers!$B$9:$I$69,7,0)</f>
        <v>0</v>
      </c>
      <c r="H65" s="16">
        <f>VLOOKUP(B65,[1]Brokers!$B$9:$W$69,22,0)</f>
        <v>0</v>
      </c>
      <c r="I65" s="16">
        <f>VLOOKUP(B65,[1]Brokers!$B$9:$R$69,17,0)</f>
        <v>0</v>
      </c>
      <c r="J65" s="16">
        <f>VLOOKUP(B65,[1]Brokers!$B$9:$M$69,12,0)</f>
        <v>0</v>
      </c>
      <c r="K65" s="16">
        <v>0</v>
      </c>
      <c r="L65" s="16">
        <f t="shared" si="0"/>
        <v>0</v>
      </c>
      <c r="M65" s="26">
        <f t="shared" si="1"/>
        <v>0</v>
      </c>
      <c r="N65" s="46">
        <f>M65/$M$68</f>
        <v>0</v>
      </c>
      <c r="O65" s="19"/>
    </row>
    <row r="66" spans="1:15" x14ac:dyDescent="0.25">
      <c r="A66" s="11">
        <v>51</v>
      </c>
      <c r="B66" s="12" t="s">
        <v>113</v>
      </c>
      <c r="C66" s="13" t="s">
        <v>114</v>
      </c>
      <c r="D66" s="14" t="s">
        <v>2</v>
      </c>
      <c r="E66" s="14" t="s">
        <v>2</v>
      </c>
      <c r="F66" s="14"/>
      <c r="G66" s="16">
        <f>VLOOKUP(B66,[1]Brokers!$B$9:$I$69,7,0)</f>
        <v>0</v>
      </c>
      <c r="H66" s="16">
        <f>VLOOKUP(B66,[1]Brokers!$B$9:$W$69,22,0)</f>
        <v>0</v>
      </c>
      <c r="I66" s="16">
        <f>VLOOKUP(B66,[1]Brokers!$B$9:$R$69,17,0)</f>
        <v>0</v>
      </c>
      <c r="J66" s="16">
        <f>VLOOKUP(B66,[1]Brokers!$B$9:$M$69,12,0)</f>
        <v>0</v>
      </c>
      <c r="K66" s="16">
        <v>0</v>
      </c>
      <c r="L66" s="16">
        <f t="shared" si="0"/>
        <v>0</v>
      </c>
      <c r="M66" s="26">
        <f t="shared" si="1"/>
        <v>0</v>
      </c>
      <c r="N66" s="46">
        <f>M66/$M$68</f>
        <v>0</v>
      </c>
    </row>
    <row r="67" spans="1:15" x14ac:dyDescent="0.25">
      <c r="A67" s="11">
        <v>52</v>
      </c>
      <c r="B67" s="12" t="s">
        <v>49</v>
      </c>
      <c r="C67" s="13" t="s">
        <v>49</v>
      </c>
      <c r="D67" s="14" t="s">
        <v>2</v>
      </c>
      <c r="E67" s="15"/>
      <c r="F67" s="15"/>
      <c r="G67" s="16">
        <f>VLOOKUP(B67,[1]Brokers!$B$9:$I$69,7,0)</f>
        <v>0</v>
      </c>
      <c r="H67" s="16">
        <f>VLOOKUP(B67,[1]Brokers!$B$9:$W$69,22,0)</f>
        <v>0</v>
      </c>
      <c r="I67" s="16">
        <f>VLOOKUP(B67,[1]Brokers!$B$9:$R$69,17,0)</f>
        <v>0</v>
      </c>
      <c r="J67" s="16">
        <f>VLOOKUP(B67,[1]Brokers!$B$9:$M$69,12,0)</f>
        <v>0</v>
      </c>
      <c r="K67" s="16">
        <v>0</v>
      </c>
      <c r="L67" s="16">
        <f t="shared" si="0"/>
        <v>0</v>
      </c>
      <c r="M67" s="26">
        <f t="shared" si="1"/>
        <v>0</v>
      </c>
      <c r="N67" s="46">
        <f>M67/$M$68</f>
        <v>0</v>
      </c>
    </row>
    <row r="68" spans="1:15" ht="16.5" customHeight="1" thickBot="1" x14ac:dyDescent="0.3">
      <c r="A68" s="41" t="s">
        <v>99</v>
      </c>
      <c r="B68" s="47"/>
      <c r="C68" s="47"/>
      <c r="D68" s="29">
        <f>COUNTA(D16:D67)</f>
        <v>52</v>
      </c>
      <c r="E68" s="29">
        <f>COUNTA(E16:E67)</f>
        <v>24</v>
      </c>
      <c r="F68" s="29">
        <f>COUNTA(F16:F67)</f>
        <v>13</v>
      </c>
      <c r="G68" s="48">
        <f>SUM(G16:G67)</f>
        <v>6593804252.5599995</v>
      </c>
      <c r="H68" s="48">
        <f>SUM(H16:H67)</f>
        <v>902591180</v>
      </c>
      <c r="I68" s="48">
        <f>SUM(I16:I67)</f>
        <v>0</v>
      </c>
      <c r="J68" s="48">
        <f>SUM(J16:J67)</f>
        <v>0</v>
      </c>
      <c r="K68" s="48">
        <f>SUM(K16:K67)</f>
        <v>0</v>
      </c>
      <c r="L68" s="48">
        <f>SUM(L16:L67)</f>
        <v>7496395432.5599995</v>
      </c>
      <c r="M68" s="48">
        <f>SUM(M16:M67)</f>
        <v>7496395432.5599995</v>
      </c>
      <c r="N68" s="49">
        <f>SUM(N16:N67)</f>
        <v>1</v>
      </c>
      <c r="O68" s="19"/>
    </row>
    <row r="69" spans="1:15" x14ac:dyDescent="0.25">
      <c r="K69" s="20"/>
      <c r="L69" s="21"/>
      <c r="N69" s="20"/>
      <c r="O69" s="19"/>
    </row>
    <row r="70" spans="1:15" ht="27.6" customHeight="1" x14ac:dyDescent="0.25">
      <c r="B70" s="50" t="s">
        <v>100</v>
      </c>
      <c r="C70" s="50"/>
      <c r="D70" s="27"/>
      <c r="E70" s="27"/>
      <c r="F70" s="27"/>
      <c r="H70" s="22"/>
      <c r="K70" s="20"/>
      <c r="L70" s="20"/>
      <c r="O70" s="19"/>
    </row>
    <row r="71" spans="1:15" ht="27.6" customHeight="1" x14ac:dyDescent="0.25">
      <c r="C71" s="28"/>
      <c r="D71" s="28"/>
      <c r="E71" s="28"/>
      <c r="F71" s="28"/>
      <c r="O71" s="19"/>
    </row>
    <row r="72" spans="1:15" x14ac:dyDescent="0.25">
      <c r="O72" s="19"/>
    </row>
    <row r="73" spans="1:15" x14ac:dyDescent="0.25">
      <c r="O73" s="19"/>
    </row>
  </sheetData>
  <sortState ref="B16:N74">
    <sortCondition descending="1" ref="N74"/>
  </sortState>
  <mergeCells count="16">
    <mergeCell ref="A68:C68"/>
    <mergeCell ref="B70:C70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2019-03-06T01:19:35Z</cp:lastPrinted>
  <dcterms:created xsi:type="dcterms:W3CDTF">2017-06-09T07:51:20Z</dcterms:created>
  <dcterms:modified xsi:type="dcterms:W3CDTF">2019-03-06T01:20:39Z</dcterms:modified>
</cp:coreProperties>
</file>