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5\"/>
    </mc:Choice>
  </mc:AlternateContent>
  <xr:revisionPtr revIDLastSave="0" documentId="13_ncr:1_{8E340C24-9909-41A4-8AE1-F08A6A860D8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Sheet1!$E$15:$F$68</definedName>
    <definedName name="_xlnm.Print_Area" localSheetId="1">Sheet1!$A$1:$M$71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20" i="1"/>
  <c r="L21" i="1"/>
  <c r="L19" i="1"/>
  <c r="L22" i="1"/>
  <c r="L25" i="1"/>
  <c r="L23" i="1"/>
  <c r="L28" i="1"/>
  <c r="L26" i="1"/>
  <c r="L29" i="1"/>
  <c r="L30" i="1"/>
  <c r="L27" i="1"/>
  <c r="L31" i="1"/>
  <c r="L34" i="1"/>
  <c r="L35" i="1"/>
  <c r="L36" i="1"/>
  <c r="L33" i="1"/>
  <c r="L37" i="1"/>
  <c r="L38" i="1"/>
  <c r="L40" i="1"/>
  <c r="L39" i="1"/>
  <c r="L24" i="1"/>
  <c r="L42" i="1"/>
  <c r="L43" i="1"/>
  <c r="L46" i="1"/>
  <c r="L41" i="1"/>
  <c r="L44" i="1"/>
  <c r="L47" i="1"/>
  <c r="L45" i="1"/>
  <c r="L50" i="1"/>
  <c r="L49" i="1"/>
  <c r="L48" i="1"/>
  <c r="L51" i="1"/>
  <c r="L52" i="1"/>
  <c r="L53" i="1"/>
  <c r="L54" i="1"/>
  <c r="L56" i="1"/>
  <c r="L57" i="1"/>
  <c r="L58" i="1"/>
  <c r="L55" i="1"/>
  <c r="L60" i="1"/>
  <c r="L61" i="1"/>
  <c r="L62" i="1"/>
  <c r="L63" i="1"/>
  <c r="L64" i="1"/>
  <c r="L65" i="1"/>
  <c r="L67" i="1"/>
  <c r="L16" i="1"/>
  <c r="I25" i="1" l="1"/>
  <c r="I21" i="1"/>
  <c r="I17" i="1"/>
  <c r="I31" i="1"/>
  <c r="I18" i="1"/>
  <c r="I20" i="1"/>
  <c r="I64" i="1"/>
  <c r="I44" i="1"/>
  <c r="I16" i="1"/>
  <c r="I30" i="1"/>
  <c r="I33" i="1"/>
  <c r="I46" i="1"/>
  <c r="I34" i="1"/>
  <c r="I26" i="1"/>
  <c r="I36" i="1"/>
  <c r="I48" i="1"/>
  <c r="I40" i="1"/>
  <c r="I45" i="1"/>
  <c r="I58" i="1"/>
  <c r="I65" i="1"/>
  <c r="I35" i="1"/>
  <c r="I42" i="1"/>
  <c r="I37" i="1"/>
  <c r="I63" i="1"/>
  <c r="I29" i="1"/>
  <c r="I39" i="1"/>
  <c r="I28" i="1"/>
  <c r="I61" i="1"/>
  <c r="I62" i="1"/>
  <c r="I52" i="1"/>
  <c r="I56" i="1"/>
  <c r="I47" i="1"/>
  <c r="I54" i="1"/>
  <c r="I50" i="1"/>
  <c r="I23" i="1"/>
  <c r="I53" i="1"/>
  <c r="I55" i="1"/>
  <c r="I24" i="1"/>
  <c r="I49" i="1"/>
  <c r="I38" i="1"/>
  <c r="I22" i="1"/>
  <c r="I60" i="1"/>
  <c r="I51" i="1"/>
  <c r="I41" i="1"/>
  <c r="I57" i="1"/>
  <c r="I19" i="1"/>
  <c r="F68" i="1" l="1"/>
  <c r="E68" i="1"/>
  <c r="D68" i="1"/>
  <c r="I68" i="1" l="1"/>
  <c r="I71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39" i="1" l="1"/>
  <c r="M59" i="1"/>
  <c r="M32" i="1"/>
  <c r="M57" i="1"/>
  <c r="M51" i="1"/>
  <c r="M63" i="1"/>
  <c r="M65" i="1"/>
  <c r="M71" i="1"/>
  <c r="M27" i="1"/>
  <c r="M56" i="1"/>
  <c r="M52" i="1"/>
  <c r="M34" i="1"/>
  <c r="M44" i="1"/>
  <c r="M55" i="1"/>
  <c r="M35" i="1"/>
  <c r="M54" i="1"/>
  <c r="M41" i="1"/>
  <c r="M22" i="1"/>
  <c r="M19" i="1"/>
  <c r="M25" i="1"/>
  <c r="M31" i="1"/>
  <c r="M30" i="1"/>
  <c r="M47" i="1"/>
  <c r="M23" i="1"/>
  <c r="M61" i="1"/>
  <c r="M46" i="1"/>
  <c r="M43" i="1"/>
  <c r="M42" i="1"/>
  <c r="M18" i="1"/>
  <c r="M20" i="1"/>
  <c r="M28" i="1"/>
  <c r="M26" i="1"/>
  <c r="M49" i="1"/>
  <c r="M53" i="1"/>
  <c r="M62" i="1"/>
  <c r="M29" i="1"/>
  <c r="M38" i="1"/>
  <c r="M17" i="1"/>
  <c r="M21" i="1"/>
  <c r="M60" i="1"/>
  <c r="M24" i="1"/>
  <c r="M50" i="1"/>
  <c r="M40" i="1"/>
  <c r="M36" i="1"/>
  <c r="M58" i="1"/>
  <c r="M16" i="1"/>
  <c r="M37" i="1"/>
  <c r="M33" i="1"/>
  <c r="M48" i="1"/>
  <c r="M45" i="1"/>
  <c r="K48" i="1" l="1"/>
  <c r="J17" i="1"/>
  <c r="J18" i="1"/>
  <c r="J20" i="1"/>
  <c r="J21" i="1"/>
  <c r="J19" i="1"/>
  <c r="J22" i="1"/>
  <c r="J25" i="1"/>
  <c r="J23" i="1"/>
  <c r="J28" i="1"/>
  <c r="J26" i="1"/>
  <c r="J29" i="1"/>
  <c r="J30" i="1"/>
  <c r="J27" i="1"/>
  <c r="J31" i="1"/>
  <c r="J34" i="1"/>
  <c r="J35" i="1"/>
  <c r="J36" i="1"/>
  <c r="J33" i="1"/>
  <c r="J37" i="1"/>
  <c r="J38" i="1"/>
  <c r="J40" i="1"/>
  <c r="J39" i="1"/>
  <c r="J24" i="1"/>
  <c r="J42" i="1"/>
  <c r="J43" i="1"/>
  <c r="J46" i="1"/>
  <c r="J41" i="1"/>
  <c r="J44" i="1"/>
  <c r="J47" i="1"/>
  <c r="J45" i="1"/>
  <c r="J50" i="1"/>
  <c r="J49" i="1"/>
  <c r="J48" i="1"/>
  <c r="J51" i="1"/>
  <c r="J52" i="1"/>
  <c r="J53" i="1"/>
  <c r="J54" i="1"/>
  <c r="J56" i="1"/>
  <c r="J57" i="1"/>
  <c r="J58" i="1"/>
  <c r="J55" i="1"/>
  <c r="J60" i="1"/>
  <c r="J61" i="1"/>
  <c r="J62" i="1"/>
  <c r="J63" i="1"/>
  <c r="J64" i="1"/>
  <c r="J67" i="1"/>
  <c r="J65" i="1"/>
  <c r="J16" i="1"/>
  <c r="H17" i="1"/>
  <c r="H18" i="1"/>
  <c r="H20" i="1"/>
  <c r="H21" i="1"/>
  <c r="H19" i="1"/>
  <c r="H22" i="1"/>
  <c r="H25" i="1"/>
  <c r="H23" i="1"/>
  <c r="H28" i="1"/>
  <c r="H26" i="1"/>
  <c r="H29" i="1"/>
  <c r="H30" i="1"/>
  <c r="H27" i="1"/>
  <c r="H31" i="1"/>
  <c r="H34" i="1"/>
  <c r="H35" i="1"/>
  <c r="H36" i="1"/>
  <c r="H33" i="1"/>
  <c r="H37" i="1"/>
  <c r="H38" i="1"/>
  <c r="H40" i="1"/>
  <c r="H39" i="1"/>
  <c r="H24" i="1"/>
  <c r="H42" i="1"/>
  <c r="H43" i="1"/>
  <c r="H46" i="1"/>
  <c r="H41" i="1"/>
  <c r="H44" i="1"/>
  <c r="H47" i="1"/>
  <c r="H45" i="1"/>
  <c r="H50" i="1"/>
  <c r="H49" i="1"/>
  <c r="H48" i="1"/>
  <c r="H51" i="1"/>
  <c r="H52" i="1"/>
  <c r="H53" i="1"/>
  <c r="H54" i="1"/>
  <c r="H56" i="1"/>
  <c r="H57" i="1"/>
  <c r="H58" i="1"/>
  <c r="H55" i="1"/>
  <c r="H60" i="1"/>
  <c r="H61" i="1"/>
  <c r="H62" i="1"/>
  <c r="H63" i="1"/>
  <c r="H64" i="1"/>
  <c r="H67" i="1"/>
  <c r="H65" i="1"/>
  <c r="H16" i="1"/>
  <c r="G21" i="1" l="1"/>
  <c r="G34" i="1"/>
  <c r="G47" i="1"/>
  <c r="G19" i="1"/>
  <c r="G43" i="1"/>
  <c r="G51" i="1"/>
  <c r="G57" i="1"/>
  <c r="G50" i="1"/>
  <c r="G33" i="1"/>
  <c r="G31" i="1"/>
  <c r="G65" i="1"/>
  <c r="G29" i="1"/>
  <c r="G52" i="1"/>
  <c r="G42" i="1"/>
  <c r="G64" i="1"/>
  <c r="G61" i="1"/>
  <c r="G46" i="1"/>
  <c r="G39" i="1"/>
  <c r="G35" i="1"/>
  <c r="G18" i="1"/>
  <c r="G55" i="1"/>
  <c r="G17" i="1"/>
  <c r="G37" i="1"/>
  <c r="G53" i="1"/>
  <c r="G23" i="1"/>
  <c r="G38" i="1"/>
  <c r="G25" i="1"/>
  <c r="G67" i="1"/>
  <c r="G62" i="1"/>
  <c r="G63" i="1"/>
  <c r="G44" i="1"/>
  <c r="G36" i="1"/>
  <c r="G54" i="1"/>
  <c r="G30" i="1"/>
  <c r="G56" i="1"/>
  <c r="G58" i="1"/>
  <c r="G45" i="1"/>
  <c r="G60" i="1"/>
  <c r="G20" i="1"/>
  <c r="G27" i="1"/>
  <c r="G28" i="1"/>
  <c r="G40" i="1"/>
  <c r="G16" i="1"/>
  <c r="G24" i="1"/>
  <c r="G26" i="1"/>
  <c r="G49" i="1"/>
  <c r="G22" i="1"/>
  <c r="G48" i="1"/>
  <c r="G41" i="1"/>
  <c r="K21" i="1"/>
  <c r="K34" i="1"/>
  <c r="K47" i="1"/>
  <c r="K19" i="1"/>
  <c r="K43" i="1"/>
  <c r="K51" i="1"/>
  <c r="K57" i="1"/>
  <c r="K50" i="1"/>
  <c r="K33" i="1"/>
  <c r="K31" i="1"/>
  <c r="K65" i="1"/>
  <c r="K29" i="1"/>
  <c r="K52" i="1"/>
  <c r="K42" i="1"/>
  <c r="K64" i="1"/>
  <c r="K61" i="1"/>
  <c r="K46" i="1"/>
  <c r="K39" i="1"/>
  <c r="K35" i="1"/>
  <c r="K18" i="1"/>
  <c r="K55" i="1"/>
  <c r="K17" i="1"/>
  <c r="K37" i="1"/>
  <c r="K53" i="1"/>
  <c r="K23" i="1"/>
  <c r="K38" i="1"/>
  <c r="K25" i="1"/>
  <c r="K67" i="1"/>
  <c r="K62" i="1"/>
  <c r="K63" i="1"/>
  <c r="K44" i="1"/>
  <c r="K36" i="1"/>
  <c r="K54" i="1"/>
  <c r="K30" i="1"/>
  <c r="K56" i="1"/>
  <c r="K58" i="1"/>
  <c r="K45" i="1"/>
  <c r="K60" i="1"/>
  <c r="K20" i="1"/>
  <c r="K27" i="1"/>
  <c r="K28" i="1"/>
  <c r="K40" i="1"/>
  <c r="K16" i="1"/>
  <c r="K24" i="1"/>
  <c r="K26" i="1"/>
  <c r="K49" i="1"/>
  <c r="K22" i="1"/>
  <c r="K41" i="1" l="1"/>
</calcChain>
</file>

<file path=xl/sharedStrings.xml><?xml version="1.0" encoding="utf-8"?>
<sst xmlns="http://schemas.openxmlformats.org/spreadsheetml/2006/main" count="217" uniqueCount="125">
  <si>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</si>
  <si>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</si>
  <si>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</si>
  <si>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</si>
  <si>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</si>
  <si>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</si>
  <si>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</si>
  <si>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</si>
  <si>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</si>
  <si>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</si>
  <si>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</si>
  <si>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</si>
  <si>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</si>
  <si>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</si>
  <si>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</si>
  <si>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</si>
  <si>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</si>
  <si>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</si>
  <si>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</si>
  <si>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</si>
  <si>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</si>
  <si>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</si>
  <si>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</si>
  <si>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</si>
  <si>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</si>
  <si>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</si>
  <si>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</si>
  <si>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</si>
  <si>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</si>
  <si>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</si>
  <si>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</si>
  <si>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</si>
  <si>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</si>
  <si>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</si>
  <si>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</si>
  <si>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</si>
  <si>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</si>
  <si>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</si>
  <si>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</si>
  <si>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</si>
  <si>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</si>
  <si>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</si>
  <si>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</si>
  <si>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</si>
  <si>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</si>
  <si>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</si>
  <si>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</si>
  <si>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</si>
  <si>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</si>
  <si>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</si>
  <si>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</si>
  <si>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</si>
  <si>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</si>
  <si>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</si>
  <si>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</si>
  <si>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</si>
  <si>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</si>
  <si>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</si>
  <si>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</si>
  <si>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</si>
  <si>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</si>
  <si>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</si>
  <si>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</si>
  <si>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</si>
  <si>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</si>
  <si>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</si>
  <si>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</si>
  <si>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</si>
  <si>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</si>
  <si>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</si>
  <si>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</si>
  <si>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</si>
  <si>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</si>
  <si>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</si>
  <si>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</si>
  <si>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</si>
  <si>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</si>
  <si>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</si>
  <si>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</si>
  <si>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</si>
  <si>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</si>
  <si>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</si>
  <si>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</si>
  <si>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</si>
  <si>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</si>
  <si>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</si>
  <si>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</si>
  <si>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</si>
  <si>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</si>
  <si>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</si>
  <si>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</si>
  <si>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</si>
  <si>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</si>
  <si>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</si>
  <si>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</si>
  <si>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</si>
  <si>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</si>
  <si>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</si>
  <si>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</si>
  <si>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</si>
  <si>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</si>
  <si>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</si>
  <si>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</si>
  <si>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</si>
  <si>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</si>
  <si>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</si>
  <si>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</si>
  <si>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</si>
  <si>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</si>
  <si>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</si>
  <si>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</si>
  <si>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</si>
  <si>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</si>
  <si>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 xml:space="preserve"> UNET</t>
  </si>
  <si>
    <t>UNET SECURITIES</t>
  </si>
  <si>
    <t xml:space="preserve"> DCF</t>
  </si>
  <si>
    <t>MOHU</t>
  </si>
  <si>
    <t>MONGOL KHUVITSAA</t>
  </si>
  <si>
    <t>Trading value in 2025</t>
  </si>
  <si>
    <t>IPO</t>
  </si>
  <si>
    <t>Government securities</t>
  </si>
  <si>
    <t>M SECURITIES</t>
  </si>
  <si>
    <t xml:space="preserve"> MSSC</t>
  </si>
  <si>
    <t>As of April 30, 2025</t>
  </si>
  <si>
    <t>Trading value of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</si>
</sst>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STANDART INVESTMENT </c:v>
                  </c:pt>
                  <c:pt idx="5">
                    <c:v> ULZII&amp;CO CAPITAL </c:v>
                  </c:pt>
                  <c:pt idx="6">
                    <c:v> TAVAN BOGD CAPITAL </c:v>
                  </c:pt>
                  <c:pt idx="7">
                    <c:v> MANDAL CAPITAL MARKETS </c:v>
                  </c:pt>
                  <c:pt idx="8">
                    <c:v> TENGER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MIRAE ASSET SECURITIES MONGOLIA </c:v>
                  </c:pt>
                  <c:pt idx="16">
                    <c:v> UNET SECURITIES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GOODSEC </c:v>
                  </c:pt>
                  <c:pt idx="20">
                    <c:v> NOVEL INVESTMENT </c:v>
                  </c:pt>
                  <c:pt idx="21">
                    <c:v> LIFETIME INVESTMENT </c:v>
                  </c:pt>
                  <c:pt idx="22">
                    <c:v> MICC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ALTAN KHOROMSOG </c:v>
                  </c:pt>
                  <c:pt idx="26">
                    <c:v> DARKHAN BROKER </c:v>
                  </c:pt>
                  <c:pt idx="27">
                    <c:v> SG INVESTMENT AND SECURITIES </c:v>
                  </c:pt>
                  <c:pt idx="28">
                    <c:v> MONSEC </c:v>
                  </c:pt>
                  <c:pt idx="29">
                    <c:v> SG CAPITAL </c:v>
                  </c:pt>
                  <c:pt idx="30">
                    <c:v> GAULI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UNDURKHAAN INVEST </c:v>
                  </c:pt>
                  <c:pt idx="34">
                    <c:v> BULGAN BROKER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HUNNU EMPIRE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SECAP </c:v>
                  </c:pt>
                  <c:pt idx="43">
                    <c:v> M SECURITIES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STIN</c:v>
                  </c:pt>
                  <c:pt idx="5">
                    <c:v>ARD</c:v>
                  </c:pt>
                  <c:pt idx="6">
                    <c:v>ZGB</c:v>
                  </c:pt>
                  <c:pt idx="7">
                    <c:v>MIBG</c:v>
                  </c:pt>
                  <c:pt idx="8">
                    <c:v>TNGR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BZIN</c:v>
                  </c:pt>
                  <c:pt idx="16">
                    <c:v> UNET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GDSC</c:v>
                  </c:pt>
                  <c:pt idx="20">
                    <c:v>NOVL</c:v>
                  </c:pt>
                  <c:pt idx="21">
                    <c:v>LFTI</c:v>
                  </c:pt>
                  <c:pt idx="22">
                    <c:v>MICC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ALTN</c:v>
                  </c:pt>
                  <c:pt idx="26">
                    <c:v>DRBR</c:v>
                  </c:pt>
                  <c:pt idx="27">
                    <c:v>BKOC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GAUL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UNDR</c:v>
                  </c:pt>
                  <c:pt idx="34">
                    <c:v>BULG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HUN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SECP</c:v>
                  </c:pt>
                  <c:pt idx="43">
                    <c:v> MSSC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Sheet1!$E$16:$E$67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5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9">
                  <c:v>0</c:v>
                </c:pt>
                <c:pt idx="30">
                  <c:v>0</c:v>
                </c:pt>
                <c:pt idx="38">
                  <c:v>0</c:v>
                </c:pt>
                <c:pt idx="42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STANDART INVESTMENT </c:v>
                  </c:pt>
                  <c:pt idx="5">
                    <c:v> ULZII&amp;CO CAPITAL </c:v>
                  </c:pt>
                  <c:pt idx="6">
                    <c:v> TAVAN BOGD CAPITAL </c:v>
                  </c:pt>
                  <c:pt idx="7">
                    <c:v> MANDAL CAPITAL MARKETS </c:v>
                  </c:pt>
                  <c:pt idx="8">
                    <c:v> TENGER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MIRAE ASSET SECURITIES MONGOLIA </c:v>
                  </c:pt>
                  <c:pt idx="16">
                    <c:v> UNET SECURITIES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GOODSEC </c:v>
                  </c:pt>
                  <c:pt idx="20">
                    <c:v> NOVEL INVESTMENT </c:v>
                  </c:pt>
                  <c:pt idx="21">
                    <c:v> LIFETIME INVESTMENT </c:v>
                  </c:pt>
                  <c:pt idx="22">
                    <c:v> MICC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ALTAN KHOROMSOG </c:v>
                  </c:pt>
                  <c:pt idx="26">
                    <c:v> DARKHAN BROKER </c:v>
                  </c:pt>
                  <c:pt idx="27">
                    <c:v> SG INVESTMENT AND SECURITIES </c:v>
                  </c:pt>
                  <c:pt idx="28">
                    <c:v> MONSEC </c:v>
                  </c:pt>
                  <c:pt idx="29">
                    <c:v> SG CAPITAL </c:v>
                  </c:pt>
                  <c:pt idx="30">
                    <c:v> GAULI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UNDURKHAAN INVEST </c:v>
                  </c:pt>
                  <c:pt idx="34">
                    <c:v> BULGAN BROKER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HUNNU EMPIRE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SECAP </c:v>
                  </c:pt>
                  <c:pt idx="43">
                    <c:v> M SECURITIES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STIN</c:v>
                  </c:pt>
                  <c:pt idx="5">
                    <c:v>ARD</c:v>
                  </c:pt>
                  <c:pt idx="6">
                    <c:v>ZGB</c:v>
                  </c:pt>
                  <c:pt idx="7">
                    <c:v>MIBG</c:v>
                  </c:pt>
                  <c:pt idx="8">
                    <c:v>TNGR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BZIN</c:v>
                  </c:pt>
                  <c:pt idx="16">
                    <c:v> UNET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GDSC</c:v>
                  </c:pt>
                  <c:pt idx="20">
                    <c:v>NOVL</c:v>
                  </c:pt>
                  <c:pt idx="21">
                    <c:v>LFTI</c:v>
                  </c:pt>
                  <c:pt idx="22">
                    <c:v>MICC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ALTN</c:v>
                  </c:pt>
                  <c:pt idx="26">
                    <c:v>DRBR</c:v>
                  </c:pt>
                  <c:pt idx="27">
                    <c:v>BKOC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GAUL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UNDR</c:v>
                  </c:pt>
                  <c:pt idx="34">
                    <c:v>BULG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HUN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SECP</c:v>
                  </c:pt>
                  <c:pt idx="43">
                    <c:v> MSSC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Sheet1!$F$16:$F$67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4">
                  <c:v>0</c:v>
                </c:pt>
                <c:pt idx="15">
                  <c:v>0</c:v>
                </c:pt>
                <c:pt idx="19">
                  <c:v>0</c:v>
                </c:pt>
                <c:pt idx="20">
                  <c:v>0</c:v>
                </c:pt>
                <c:pt idx="27">
                  <c:v>0</c:v>
                </c:pt>
                <c:pt idx="29">
                  <c:v>0</c:v>
                </c:pt>
                <c:pt idx="38">
                  <c:v>0</c:v>
                </c:pt>
                <c:pt idx="42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STANDART INVESTMENT </c:v>
                  </c:pt>
                  <c:pt idx="5">
                    <c:v> ULZII&amp;CO CAPITAL </c:v>
                  </c:pt>
                  <c:pt idx="6">
                    <c:v> TAVAN BOGD CAPITAL </c:v>
                  </c:pt>
                  <c:pt idx="7">
                    <c:v> MANDAL CAPITAL MARKETS </c:v>
                  </c:pt>
                  <c:pt idx="8">
                    <c:v> TENGER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MIRAE ASSET SECURITIES MONGOLIA </c:v>
                  </c:pt>
                  <c:pt idx="16">
                    <c:v> UNET SECURITIES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GOODSEC </c:v>
                  </c:pt>
                  <c:pt idx="20">
                    <c:v> NOVEL INVESTMENT </c:v>
                  </c:pt>
                  <c:pt idx="21">
                    <c:v> LIFETIME INVESTMENT </c:v>
                  </c:pt>
                  <c:pt idx="22">
                    <c:v> MICC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ALTAN KHOROMSOG </c:v>
                  </c:pt>
                  <c:pt idx="26">
                    <c:v> DARKHAN BROKER </c:v>
                  </c:pt>
                  <c:pt idx="27">
                    <c:v> SG INVESTMENT AND SECURITIES </c:v>
                  </c:pt>
                  <c:pt idx="28">
                    <c:v> MONSEC </c:v>
                  </c:pt>
                  <c:pt idx="29">
                    <c:v> SG CAPITAL </c:v>
                  </c:pt>
                  <c:pt idx="30">
                    <c:v> GAULI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UNDURKHAAN INVEST </c:v>
                  </c:pt>
                  <c:pt idx="34">
                    <c:v> BULGAN BROKER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HUNNU EMPIRE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SECAP </c:v>
                  </c:pt>
                  <c:pt idx="43">
                    <c:v> M SECURITIES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STIN</c:v>
                  </c:pt>
                  <c:pt idx="5">
                    <c:v>ARD</c:v>
                  </c:pt>
                  <c:pt idx="6">
                    <c:v>ZGB</c:v>
                  </c:pt>
                  <c:pt idx="7">
                    <c:v>MIBG</c:v>
                  </c:pt>
                  <c:pt idx="8">
                    <c:v>TNGR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BZIN</c:v>
                  </c:pt>
                  <c:pt idx="16">
                    <c:v> UNET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GDSC</c:v>
                  </c:pt>
                  <c:pt idx="20">
                    <c:v>NOVL</c:v>
                  </c:pt>
                  <c:pt idx="21">
                    <c:v>LFTI</c:v>
                  </c:pt>
                  <c:pt idx="22">
                    <c:v>MICC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ALTN</c:v>
                  </c:pt>
                  <c:pt idx="26">
                    <c:v>DRBR</c:v>
                  </c:pt>
                  <c:pt idx="27">
                    <c:v>BKOC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GAUL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UNDR</c:v>
                  </c:pt>
                  <c:pt idx="34">
                    <c:v>BULG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HUN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SECP</c:v>
                  </c:pt>
                  <c:pt idx="43">
                    <c:v> MSSC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Sheet1!$H$16:$H$67</c:f>
              <c:numCache>
                <c:formatCode>_(* #,##0.00_);_(* \(#,##0.00\);_(* "-"??_);_(@_)</c:formatCode>
                <c:ptCount val="52"/>
                <c:pt idx="0">
                  <c:v>1409708216.22</c:v>
                </c:pt>
                <c:pt idx="1">
                  <c:v>1524461258.5700002</c:v>
                </c:pt>
                <c:pt idx="2">
                  <c:v>4628646383.5500002</c:v>
                </c:pt>
                <c:pt idx="3">
                  <c:v>6686259700.2800007</c:v>
                </c:pt>
                <c:pt idx="4">
                  <c:v>506875751.69</c:v>
                </c:pt>
                <c:pt idx="5">
                  <c:v>1335060326.01</c:v>
                </c:pt>
                <c:pt idx="6">
                  <c:v>4179232289.9000001</c:v>
                </c:pt>
                <c:pt idx="7">
                  <c:v>740351122.88999999</c:v>
                </c:pt>
                <c:pt idx="8">
                  <c:v>23250181.5</c:v>
                </c:pt>
                <c:pt idx="9">
                  <c:v>3501706203.6800003</c:v>
                </c:pt>
                <c:pt idx="10">
                  <c:v>1370992671.55</c:v>
                </c:pt>
                <c:pt idx="11">
                  <c:v>489715062.5</c:v>
                </c:pt>
                <c:pt idx="12">
                  <c:v>19891063.68</c:v>
                </c:pt>
                <c:pt idx="13">
                  <c:v>80966387.5</c:v>
                </c:pt>
                <c:pt idx="14">
                  <c:v>345165091.02999997</c:v>
                </c:pt>
                <c:pt idx="15">
                  <c:v>221903925.46000001</c:v>
                </c:pt>
                <c:pt idx="16">
                  <c:v>15253945.76</c:v>
                </c:pt>
                <c:pt idx="17">
                  <c:v>334804892.49000001</c:v>
                </c:pt>
                <c:pt idx="18">
                  <c:v>24285346</c:v>
                </c:pt>
                <c:pt idx="19">
                  <c:v>207837850.17000002</c:v>
                </c:pt>
                <c:pt idx="20">
                  <c:v>164480110.78</c:v>
                </c:pt>
                <c:pt idx="21">
                  <c:v>77635680</c:v>
                </c:pt>
                <c:pt idx="22">
                  <c:v>60385016.649999999</c:v>
                </c:pt>
                <c:pt idx="23">
                  <c:v>166947644.86000001</c:v>
                </c:pt>
                <c:pt idx="24">
                  <c:v>45730138.189999998</c:v>
                </c:pt>
                <c:pt idx="25">
                  <c:v>203663250</c:v>
                </c:pt>
                <c:pt idx="26">
                  <c:v>127332208.23999999</c:v>
                </c:pt>
                <c:pt idx="27">
                  <c:v>17504531.560000002</c:v>
                </c:pt>
                <c:pt idx="28">
                  <c:v>99673600.409999996</c:v>
                </c:pt>
                <c:pt idx="29">
                  <c:v>126868879.2</c:v>
                </c:pt>
                <c:pt idx="30">
                  <c:v>31287113.509999998</c:v>
                </c:pt>
                <c:pt idx="31">
                  <c:v>65624395.159999996</c:v>
                </c:pt>
                <c:pt idx="32">
                  <c:v>27450483.009999998</c:v>
                </c:pt>
                <c:pt idx="33">
                  <c:v>10423710</c:v>
                </c:pt>
                <c:pt idx="34">
                  <c:v>2664600</c:v>
                </c:pt>
                <c:pt idx="35">
                  <c:v>1511730</c:v>
                </c:pt>
                <c:pt idx="36">
                  <c:v>8211630.79</c:v>
                </c:pt>
                <c:pt idx="37">
                  <c:v>2889165.8</c:v>
                </c:pt>
                <c:pt idx="38">
                  <c:v>2693288.47</c:v>
                </c:pt>
                <c:pt idx="39">
                  <c:v>11520953.1</c:v>
                </c:pt>
                <c:pt idx="40">
                  <c:v>1978050</c:v>
                </c:pt>
                <c:pt idx="41">
                  <c:v>1111660</c:v>
                </c:pt>
                <c:pt idx="42">
                  <c:v>0</c:v>
                </c:pt>
                <c:pt idx="43">
                  <c:v>23925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110076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STANDART INVESTMENT </c:v>
                  </c:pt>
                  <c:pt idx="5">
                    <c:v> ULZII&amp;CO CAPITAL </c:v>
                  </c:pt>
                  <c:pt idx="6">
                    <c:v> TAVAN BOGD CAPITAL </c:v>
                  </c:pt>
                  <c:pt idx="7">
                    <c:v> MANDAL CAPITAL MARKETS </c:v>
                  </c:pt>
                  <c:pt idx="8">
                    <c:v> TENGER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MIRAE ASSET SECURITIES MONGOLIA </c:v>
                  </c:pt>
                  <c:pt idx="16">
                    <c:v> UNET SECURITIES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GOODSEC </c:v>
                  </c:pt>
                  <c:pt idx="20">
                    <c:v> NOVEL INVESTMENT </c:v>
                  </c:pt>
                  <c:pt idx="21">
                    <c:v> LIFETIME INVESTMENT </c:v>
                  </c:pt>
                  <c:pt idx="22">
                    <c:v> MICC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ALTAN KHOROMSOG </c:v>
                  </c:pt>
                  <c:pt idx="26">
                    <c:v> DARKHAN BROKER </c:v>
                  </c:pt>
                  <c:pt idx="27">
                    <c:v> SG INVESTMENT AND SECURITIES </c:v>
                  </c:pt>
                  <c:pt idx="28">
                    <c:v> MONSEC </c:v>
                  </c:pt>
                  <c:pt idx="29">
                    <c:v> SG CAPITAL </c:v>
                  </c:pt>
                  <c:pt idx="30">
                    <c:v> GAULI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UNDURKHAAN INVEST </c:v>
                  </c:pt>
                  <c:pt idx="34">
                    <c:v> BULGAN BROKER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HUNNU EMPIRE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SECAP </c:v>
                  </c:pt>
                  <c:pt idx="43">
                    <c:v> M SECURITIES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STIN</c:v>
                  </c:pt>
                  <c:pt idx="5">
                    <c:v>ARD</c:v>
                  </c:pt>
                  <c:pt idx="6">
                    <c:v>ZGB</c:v>
                  </c:pt>
                  <c:pt idx="7">
                    <c:v>MIBG</c:v>
                  </c:pt>
                  <c:pt idx="8">
                    <c:v>TNGR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BZIN</c:v>
                  </c:pt>
                  <c:pt idx="16">
                    <c:v> UNET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GDSC</c:v>
                  </c:pt>
                  <c:pt idx="20">
                    <c:v>NOVL</c:v>
                  </c:pt>
                  <c:pt idx="21">
                    <c:v>LFTI</c:v>
                  </c:pt>
                  <c:pt idx="22">
                    <c:v>MICC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ALTN</c:v>
                  </c:pt>
                  <c:pt idx="26">
                    <c:v>DRBR</c:v>
                  </c:pt>
                  <c:pt idx="27">
                    <c:v>BKOC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GAUL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UNDR</c:v>
                  </c:pt>
                  <c:pt idx="34">
                    <c:v>BULG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HUN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SECP</c:v>
                  </c:pt>
                  <c:pt idx="43">
                    <c:v> MSSC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Sheet1!$I$16:$I$67</c:f>
              <c:numCache>
                <c:formatCode>_(* #,##0.00_);_(* \(#,##0.00\);_(* "-"??_);_(@_)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STANDART INVESTMENT </c:v>
                  </c:pt>
                  <c:pt idx="5">
                    <c:v> ULZII&amp;CO CAPITAL </c:v>
                  </c:pt>
                  <c:pt idx="6">
                    <c:v> TAVAN BOGD CAPITAL </c:v>
                  </c:pt>
                  <c:pt idx="7">
                    <c:v> MANDAL CAPITAL MARKETS </c:v>
                  </c:pt>
                  <c:pt idx="8">
                    <c:v> TENGER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MIRAE ASSET SECURITIES MONGOLIA </c:v>
                  </c:pt>
                  <c:pt idx="16">
                    <c:v> UNET SECURITIES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GOODSEC </c:v>
                  </c:pt>
                  <c:pt idx="20">
                    <c:v> NOVEL INVESTMENT </c:v>
                  </c:pt>
                  <c:pt idx="21">
                    <c:v> LIFETIME INVESTMENT </c:v>
                  </c:pt>
                  <c:pt idx="22">
                    <c:v> MICC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ALTAN KHOROMSOG </c:v>
                  </c:pt>
                  <c:pt idx="26">
                    <c:v> DARKHAN BROKER </c:v>
                  </c:pt>
                  <c:pt idx="27">
                    <c:v> SG INVESTMENT AND SECURITIES </c:v>
                  </c:pt>
                  <c:pt idx="28">
                    <c:v> MONSEC </c:v>
                  </c:pt>
                  <c:pt idx="29">
                    <c:v> SG CAPITAL </c:v>
                  </c:pt>
                  <c:pt idx="30">
                    <c:v> GAULI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UNDURKHAAN INVEST </c:v>
                  </c:pt>
                  <c:pt idx="34">
                    <c:v> BULGAN BROKER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HUNNU EMPIRE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SECAP </c:v>
                  </c:pt>
                  <c:pt idx="43">
                    <c:v> M SECURITIES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STIN</c:v>
                  </c:pt>
                  <c:pt idx="5">
                    <c:v>ARD</c:v>
                  </c:pt>
                  <c:pt idx="6">
                    <c:v>ZGB</c:v>
                  </c:pt>
                  <c:pt idx="7">
                    <c:v>MIBG</c:v>
                  </c:pt>
                  <c:pt idx="8">
                    <c:v>TNGR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BZIN</c:v>
                  </c:pt>
                  <c:pt idx="16">
                    <c:v> UNET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GDSC</c:v>
                  </c:pt>
                  <c:pt idx="20">
                    <c:v>NOVL</c:v>
                  </c:pt>
                  <c:pt idx="21">
                    <c:v>LFTI</c:v>
                  </c:pt>
                  <c:pt idx="22">
                    <c:v>MICC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ALTN</c:v>
                  </c:pt>
                  <c:pt idx="26">
                    <c:v>DRBR</c:v>
                  </c:pt>
                  <c:pt idx="27">
                    <c:v>BKOC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GAUL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UNDR</c:v>
                  </c:pt>
                  <c:pt idx="34">
                    <c:v>BULG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HUN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SECP</c:v>
                  </c:pt>
                  <c:pt idx="43">
                    <c:v> MSSC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Sheet1!$J$16:$J$67</c:f>
              <c:numCache>
                <c:formatCode>_(* #,##0.00_);_(* \(#,##0.00\);_(* "-"??_);_(@_)</c:formatCode>
                <c:ptCount val="52"/>
                <c:pt idx="0">
                  <c:v>18693609246</c:v>
                </c:pt>
                <c:pt idx="1">
                  <c:v>19737641000</c:v>
                </c:pt>
                <c:pt idx="2">
                  <c:v>17188138800</c:v>
                </c:pt>
                <c:pt idx="3">
                  <c:v>0</c:v>
                </c:pt>
                <c:pt idx="4">
                  <c:v>1328936000</c:v>
                </c:pt>
                <c:pt idx="5">
                  <c:v>25868000</c:v>
                </c:pt>
                <c:pt idx="6">
                  <c:v>436363920</c:v>
                </c:pt>
                <c:pt idx="7">
                  <c:v>4844930500</c:v>
                </c:pt>
                <c:pt idx="8">
                  <c:v>13857000000</c:v>
                </c:pt>
                <c:pt idx="9">
                  <c:v>888000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1500000</c:v>
                </c:pt>
                <c:pt idx="15">
                  <c:v>0</c:v>
                </c:pt>
                <c:pt idx="16">
                  <c:v>0</c:v>
                </c:pt>
                <c:pt idx="17">
                  <c:v>9700000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50000000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STANDART INVESTMENT </c:v>
                  </c:pt>
                  <c:pt idx="5">
                    <c:v> ULZII&amp;CO CAPITAL </c:v>
                  </c:pt>
                  <c:pt idx="6">
                    <c:v> TAVAN BOGD CAPITAL </c:v>
                  </c:pt>
                  <c:pt idx="7">
                    <c:v> MANDAL CAPITAL MARKETS </c:v>
                  </c:pt>
                  <c:pt idx="8">
                    <c:v> TENGER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MIRAE ASSET SECURITIES MONGOLIA </c:v>
                  </c:pt>
                  <c:pt idx="16">
                    <c:v> UNET SECURITIES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GOODSEC </c:v>
                  </c:pt>
                  <c:pt idx="20">
                    <c:v> NOVEL INVESTMENT </c:v>
                  </c:pt>
                  <c:pt idx="21">
                    <c:v> LIFETIME INVESTMENT </c:v>
                  </c:pt>
                  <c:pt idx="22">
                    <c:v> MICC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ALTAN KHOROMSOG </c:v>
                  </c:pt>
                  <c:pt idx="26">
                    <c:v> DARKHAN BROKER </c:v>
                  </c:pt>
                  <c:pt idx="27">
                    <c:v> SG INVESTMENT AND SECURITIES </c:v>
                  </c:pt>
                  <c:pt idx="28">
                    <c:v> MONSEC </c:v>
                  </c:pt>
                  <c:pt idx="29">
                    <c:v> SG CAPITAL </c:v>
                  </c:pt>
                  <c:pt idx="30">
                    <c:v> GAULI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UNDURKHAAN INVEST </c:v>
                  </c:pt>
                  <c:pt idx="34">
                    <c:v> BULGAN BROKER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HUNNU EMPIRE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SECAP </c:v>
                  </c:pt>
                  <c:pt idx="43">
                    <c:v> M SECURITIES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STIN</c:v>
                  </c:pt>
                  <c:pt idx="5">
                    <c:v>ARD</c:v>
                  </c:pt>
                  <c:pt idx="6">
                    <c:v>ZGB</c:v>
                  </c:pt>
                  <c:pt idx="7">
                    <c:v>MIBG</c:v>
                  </c:pt>
                  <c:pt idx="8">
                    <c:v>TNGR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BZIN</c:v>
                  </c:pt>
                  <c:pt idx="16">
                    <c:v> UNET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GDSC</c:v>
                  </c:pt>
                  <c:pt idx="20">
                    <c:v>NOVL</c:v>
                  </c:pt>
                  <c:pt idx="21">
                    <c:v>LFTI</c:v>
                  </c:pt>
                  <c:pt idx="22">
                    <c:v>MICC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ALTN</c:v>
                  </c:pt>
                  <c:pt idx="26">
                    <c:v>DRBR</c:v>
                  </c:pt>
                  <c:pt idx="27">
                    <c:v>BKOC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GAUL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UNDR</c:v>
                  </c:pt>
                  <c:pt idx="34">
                    <c:v>BULG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HUN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SECP</c:v>
                  </c:pt>
                  <c:pt idx="43">
                    <c:v> MSSC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STANDART INVESTMENT </c:v>
                  </c:pt>
                  <c:pt idx="5">
                    <c:v> ULZII&amp;CO CAPITAL </c:v>
                  </c:pt>
                  <c:pt idx="6">
                    <c:v> TAVAN BOGD CAPITAL </c:v>
                  </c:pt>
                  <c:pt idx="7">
                    <c:v> MANDAL CAPITAL MARKETS </c:v>
                  </c:pt>
                  <c:pt idx="8">
                    <c:v> TENGER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MIRAE ASSET SECURITIES MONGOLIA </c:v>
                  </c:pt>
                  <c:pt idx="16">
                    <c:v> UNET SECURITIES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GOODSEC </c:v>
                  </c:pt>
                  <c:pt idx="20">
                    <c:v> NOVEL INVESTMENT </c:v>
                  </c:pt>
                  <c:pt idx="21">
                    <c:v> LIFETIME INVESTMENT </c:v>
                  </c:pt>
                  <c:pt idx="22">
                    <c:v> MICC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ALTAN KHOROMSOG </c:v>
                  </c:pt>
                  <c:pt idx="26">
                    <c:v> DARKHAN BROKER </c:v>
                  </c:pt>
                  <c:pt idx="27">
                    <c:v> SG INVESTMENT AND SECURITIES </c:v>
                  </c:pt>
                  <c:pt idx="28">
                    <c:v> MONSEC </c:v>
                  </c:pt>
                  <c:pt idx="29">
                    <c:v> SG CAPITAL </c:v>
                  </c:pt>
                  <c:pt idx="30">
                    <c:v> GAULI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UNDURKHAAN INVEST </c:v>
                  </c:pt>
                  <c:pt idx="34">
                    <c:v> BULGAN BROKER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HUNNU EMPIRE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SECAP </c:v>
                  </c:pt>
                  <c:pt idx="43">
                    <c:v> M SECURITIES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STIN</c:v>
                  </c:pt>
                  <c:pt idx="5">
                    <c:v>ARD</c:v>
                  </c:pt>
                  <c:pt idx="6">
                    <c:v>ZGB</c:v>
                  </c:pt>
                  <c:pt idx="7">
                    <c:v>MIBG</c:v>
                  </c:pt>
                  <c:pt idx="8">
                    <c:v>TNGR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BZIN</c:v>
                  </c:pt>
                  <c:pt idx="16">
                    <c:v> UNET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GDSC</c:v>
                  </c:pt>
                  <c:pt idx="20">
                    <c:v>NOVL</c:v>
                  </c:pt>
                  <c:pt idx="21">
                    <c:v>LFTI</c:v>
                  </c:pt>
                  <c:pt idx="22">
                    <c:v>MICC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ALTN</c:v>
                  </c:pt>
                  <c:pt idx="26">
                    <c:v>DRBR</c:v>
                  </c:pt>
                  <c:pt idx="27">
                    <c:v>BKOC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GAUL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UNDR</c:v>
                  </c:pt>
                  <c:pt idx="34">
                    <c:v>BULG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HUN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SECP</c:v>
                  </c:pt>
                  <c:pt idx="43">
                    <c:v> MSSC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STANDART INVESTMENT </c:v>
                  </c:pt>
                  <c:pt idx="5">
                    <c:v> ULZII&amp;CO CAPITAL </c:v>
                  </c:pt>
                  <c:pt idx="6">
                    <c:v> TAVAN BOGD CAPITAL </c:v>
                  </c:pt>
                  <c:pt idx="7">
                    <c:v> MANDAL CAPITAL MARKETS </c:v>
                  </c:pt>
                  <c:pt idx="8">
                    <c:v> TENGER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MIRAE ASSET SECURITIES MONGOLIA </c:v>
                  </c:pt>
                  <c:pt idx="16">
                    <c:v> UNET SECURITIES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GOODSEC </c:v>
                  </c:pt>
                  <c:pt idx="20">
                    <c:v> NOVEL INVESTMENT </c:v>
                  </c:pt>
                  <c:pt idx="21">
                    <c:v> LIFETIME INVESTMENT </c:v>
                  </c:pt>
                  <c:pt idx="22">
                    <c:v> MICC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ALTAN KHOROMSOG </c:v>
                  </c:pt>
                  <c:pt idx="26">
                    <c:v> DARKHAN BROKER </c:v>
                  </c:pt>
                  <c:pt idx="27">
                    <c:v> SG INVESTMENT AND SECURITIES </c:v>
                  </c:pt>
                  <c:pt idx="28">
                    <c:v> MONSEC </c:v>
                  </c:pt>
                  <c:pt idx="29">
                    <c:v> SG CAPITAL </c:v>
                  </c:pt>
                  <c:pt idx="30">
                    <c:v> GAULI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UNDURKHAAN INVEST </c:v>
                  </c:pt>
                  <c:pt idx="34">
                    <c:v> BULGAN BROKER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HUNNU EMPIRE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SECAP </c:v>
                  </c:pt>
                  <c:pt idx="43">
                    <c:v> M SECURITIES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STIN</c:v>
                  </c:pt>
                  <c:pt idx="5">
                    <c:v>ARD</c:v>
                  </c:pt>
                  <c:pt idx="6">
                    <c:v>ZGB</c:v>
                  </c:pt>
                  <c:pt idx="7">
                    <c:v>MIBG</c:v>
                  </c:pt>
                  <c:pt idx="8">
                    <c:v>TNGR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BZIN</c:v>
                  </c:pt>
                  <c:pt idx="16">
                    <c:v> UNET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GDSC</c:v>
                  </c:pt>
                  <c:pt idx="20">
                    <c:v>NOVL</c:v>
                  </c:pt>
                  <c:pt idx="21">
                    <c:v>LFTI</c:v>
                  </c:pt>
                  <c:pt idx="22">
                    <c:v>MICC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ALTN</c:v>
                  </c:pt>
                  <c:pt idx="26">
                    <c:v>DRBR</c:v>
                  </c:pt>
                  <c:pt idx="27">
                    <c:v>BKOC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GAUL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UNDR</c:v>
                  </c:pt>
                  <c:pt idx="34">
                    <c:v>BULG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HUN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SECP</c:v>
                  </c:pt>
                  <c:pt idx="43">
                    <c:v> MSSC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STANDART INVESTMENT </c:v>
                  </c:pt>
                  <c:pt idx="5">
                    <c:v> ULZII&amp;CO CAPITAL </c:v>
                  </c:pt>
                  <c:pt idx="6">
                    <c:v> TAVAN BOGD CAPITAL </c:v>
                  </c:pt>
                  <c:pt idx="7">
                    <c:v> MANDAL CAPITAL MARKETS </c:v>
                  </c:pt>
                  <c:pt idx="8">
                    <c:v> TENGER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MIRAE ASSET SECURITIES MONGOLIA </c:v>
                  </c:pt>
                  <c:pt idx="16">
                    <c:v> UNET SECURITIES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GOODSEC </c:v>
                  </c:pt>
                  <c:pt idx="20">
                    <c:v> NOVEL INVESTMENT </c:v>
                  </c:pt>
                  <c:pt idx="21">
                    <c:v> LIFETIME INVESTMENT </c:v>
                  </c:pt>
                  <c:pt idx="22">
                    <c:v> MICC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ALTAN KHOROMSOG </c:v>
                  </c:pt>
                  <c:pt idx="26">
                    <c:v> DARKHAN BROKER </c:v>
                  </c:pt>
                  <c:pt idx="27">
                    <c:v> SG INVESTMENT AND SECURITIES </c:v>
                  </c:pt>
                  <c:pt idx="28">
                    <c:v> MONSEC </c:v>
                  </c:pt>
                  <c:pt idx="29">
                    <c:v> SG CAPITAL </c:v>
                  </c:pt>
                  <c:pt idx="30">
                    <c:v> GAULI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UNDURKHAAN INVEST </c:v>
                  </c:pt>
                  <c:pt idx="34">
                    <c:v> BULGAN BROKER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HUNNU EMPIRE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SECAP </c:v>
                  </c:pt>
                  <c:pt idx="43">
                    <c:v> M SECURITIES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STIN</c:v>
                  </c:pt>
                  <c:pt idx="5">
                    <c:v>ARD</c:v>
                  </c:pt>
                  <c:pt idx="6">
                    <c:v>ZGB</c:v>
                  </c:pt>
                  <c:pt idx="7">
                    <c:v>MIBG</c:v>
                  </c:pt>
                  <c:pt idx="8">
                    <c:v>TNGR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BZIN</c:v>
                  </c:pt>
                  <c:pt idx="16">
                    <c:v> UNET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GDSC</c:v>
                  </c:pt>
                  <c:pt idx="20">
                    <c:v>NOVL</c:v>
                  </c:pt>
                  <c:pt idx="21">
                    <c:v>LFTI</c:v>
                  </c:pt>
                  <c:pt idx="22">
                    <c:v>MICC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ALTN</c:v>
                  </c:pt>
                  <c:pt idx="26">
                    <c:v>DRBR</c:v>
                  </c:pt>
                  <c:pt idx="27">
                    <c:v>BKOC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GAUL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UNDR</c:v>
                  </c:pt>
                  <c:pt idx="34">
                    <c:v>BULG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HUN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SECP</c:v>
                  </c:pt>
                  <c:pt idx="43">
                    <c:v> MSSC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Sheet1!$K$16:$K$67</c:f>
              <c:numCache>
                <c:formatCode>_(* #,##0.00_);_(* \(#,##0.00\);_(* "-"??_);_(@_)</c:formatCode>
                <c:ptCount val="52"/>
                <c:pt idx="0">
                  <c:v>20562956303.659996</c:v>
                </c:pt>
                <c:pt idx="1">
                  <c:v>22899319621.700001</c:v>
                </c:pt>
                <c:pt idx="2">
                  <c:v>26374565582.410004</c:v>
                </c:pt>
                <c:pt idx="3">
                  <c:v>8619409406.5</c:v>
                </c:pt>
                <c:pt idx="4">
                  <c:v>1835811751.6899998</c:v>
                </c:pt>
                <c:pt idx="5">
                  <c:v>1360928326.01</c:v>
                </c:pt>
                <c:pt idx="6">
                  <c:v>8704012604.4899998</c:v>
                </c:pt>
                <c:pt idx="7">
                  <c:v>9289529094.0900002</c:v>
                </c:pt>
                <c:pt idx="8">
                  <c:v>13880250181.5</c:v>
                </c:pt>
                <c:pt idx="9">
                  <c:v>3502594203.6800003</c:v>
                </c:pt>
                <c:pt idx="10">
                  <c:v>1370992671.55</c:v>
                </c:pt>
                <c:pt idx="11">
                  <c:v>2862804741.1900001</c:v>
                </c:pt>
                <c:pt idx="12">
                  <c:v>19891063.68</c:v>
                </c:pt>
                <c:pt idx="13">
                  <c:v>80966387.5</c:v>
                </c:pt>
                <c:pt idx="14">
                  <c:v>346665091.02999997</c:v>
                </c:pt>
                <c:pt idx="15">
                  <c:v>254187265.12</c:v>
                </c:pt>
                <c:pt idx="16">
                  <c:v>15253946.76</c:v>
                </c:pt>
                <c:pt idx="17">
                  <c:v>344504892.49000001</c:v>
                </c:pt>
                <c:pt idx="18">
                  <c:v>24285346</c:v>
                </c:pt>
                <c:pt idx="19">
                  <c:v>208615313.72000003</c:v>
                </c:pt>
                <c:pt idx="20">
                  <c:v>164480110.78</c:v>
                </c:pt>
                <c:pt idx="21">
                  <c:v>625111549.6400001</c:v>
                </c:pt>
                <c:pt idx="22">
                  <c:v>60385016.649999999</c:v>
                </c:pt>
                <c:pt idx="23">
                  <c:v>167138630.28</c:v>
                </c:pt>
                <c:pt idx="24">
                  <c:v>45730138.189999998</c:v>
                </c:pt>
                <c:pt idx="25">
                  <c:v>203663250</c:v>
                </c:pt>
                <c:pt idx="26">
                  <c:v>127332208.23999999</c:v>
                </c:pt>
                <c:pt idx="27">
                  <c:v>67504531.560000002</c:v>
                </c:pt>
                <c:pt idx="28">
                  <c:v>99673600.409999996</c:v>
                </c:pt>
                <c:pt idx="29">
                  <c:v>127155826.13000001</c:v>
                </c:pt>
                <c:pt idx="30">
                  <c:v>46456862.030000001</c:v>
                </c:pt>
                <c:pt idx="31">
                  <c:v>65624395.159999996</c:v>
                </c:pt>
                <c:pt idx="32">
                  <c:v>27450483.009999998</c:v>
                </c:pt>
                <c:pt idx="33">
                  <c:v>10423710</c:v>
                </c:pt>
                <c:pt idx="34">
                  <c:v>2664600</c:v>
                </c:pt>
                <c:pt idx="35">
                  <c:v>1511730</c:v>
                </c:pt>
                <c:pt idx="36">
                  <c:v>8211630.79</c:v>
                </c:pt>
                <c:pt idx="37">
                  <c:v>2889165.8</c:v>
                </c:pt>
                <c:pt idx="38">
                  <c:v>2693288.47</c:v>
                </c:pt>
                <c:pt idx="39">
                  <c:v>11520953.1</c:v>
                </c:pt>
                <c:pt idx="40">
                  <c:v>1978050</c:v>
                </c:pt>
                <c:pt idx="41">
                  <c:v>1111660</c:v>
                </c:pt>
                <c:pt idx="42">
                  <c:v>0</c:v>
                </c:pt>
                <c:pt idx="43">
                  <c:v>23925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110076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STANDART INVESTMENT </c:v>
                  </c:pt>
                  <c:pt idx="5">
                    <c:v> ULZII&amp;CO CAPITAL </c:v>
                  </c:pt>
                  <c:pt idx="6">
                    <c:v> TAVAN BOGD CAPITAL </c:v>
                  </c:pt>
                  <c:pt idx="7">
                    <c:v> MANDAL CAPITAL MARKETS </c:v>
                  </c:pt>
                  <c:pt idx="8">
                    <c:v> TENGER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MIRAE ASSET SECURITIES MONGOLIA </c:v>
                  </c:pt>
                  <c:pt idx="16">
                    <c:v> UNET SECURITIES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GOODSEC </c:v>
                  </c:pt>
                  <c:pt idx="20">
                    <c:v> NOVEL INVESTMENT </c:v>
                  </c:pt>
                  <c:pt idx="21">
                    <c:v> LIFETIME INVESTMENT </c:v>
                  </c:pt>
                  <c:pt idx="22">
                    <c:v> MICC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ALTAN KHOROMSOG </c:v>
                  </c:pt>
                  <c:pt idx="26">
                    <c:v> DARKHAN BROKER </c:v>
                  </c:pt>
                  <c:pt idx="27">
                    <c:v> SG INVESTMENT AND SECURITIES </c:v>
                  </c:pt>
                  <c:pt idx="28">
                    <c:v> MONSEC </c:v>
                  </c:pt>
                  <c:pt idx="29">
                    <c:v> SG CAPITAL </c:v>
                  </c:pt>
                  <c:pt idx="30">
                    <c:v> GAULI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UNDURKHAAN INVEST </c:v>
                  </c:pt>
                  <c:pt idx="34">
                    <c:v> BULGAN BROKER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HUNNU EMPIRE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SECAP </c:v>
                  </c:pt>
                  <c:pt idx="43">
                    <c:v> M SECURITIES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STIN</c:v>
                  </c:pt>
                  <c:pt idx="5">
                    <c:v>ARD</c:v>
                  </c:pt>
                  <c:pt idx="6">
                    <c:v>ZGB</c:v>
                  </c:pt>
                  <c:pt idx="7">
                    <c:v>MIBG</c:v>
                  </c:pt>
                  <c:pt idx="8">
                    <c:v>TNGR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BZIN</c:v>
                  </c:pt>
                  <c:pt idx="16">
                    <c:v> UNET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GDSC</c:v>
                  </c:pt>
                  <c:pt idx="20">
                    <c:v>NOVL</c:v>
                  </c:pt>
                  <c:pt idx="21">
                    <c:v>LFTI</c:v>
                  </c:pt>
                  <c:pt idx="22">
                    <c:v>MICC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ALTN</c:v>
                  </c:pt>
                  <c:pt idx="26">
                    <c:v>DRBR</c:v>
                  </c:pt>
                  <c:pt idx="27">
                    <c:v>BKOC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GAUL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UNDR</c:v>
                  </c:pt>
                  <c:pt idx="34">
                    <c:v>BULG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HUN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SECP</c:v>
                  </c:pt>
                  <c:pt idx="43">
                    <c:v> MSSC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Sheet1!$L$16:$L$67</c:f>
              <c:numCache>
                <c:formatCode>_(* #,##0.00_);_(* \(#,##0.00\);_(* "-"??_);_(@_)</c:formatCode>
                <c:ptCount val="52"/>
                <c:pt idx="0">
                  <c:v>89283537137.579987</c:v>
                </c:pt>
                <c:pt idx="1">
                  <c:v>66191496288.149994</c:v>
                </c:pt>
                <c:pt idx="2">
                  <c:v>64054250150.710007</c:v>
                </c:pt>
                <c:pt idx="3">
                  <c:v>23216406816.91</c:v>
                </c:pt>
                <c:pt idx="4">
                  <c:v>21254448249.359997</c:v>
                </c:pt>
                <c:pt idx="5">
                  <c:v>20111140738.379997</c:v>
                </c:pt>
                <c:pt idx="6">
                  <c:v>17992793295.139999</c:v>
                </c:pt>
                <c:pt idx="7">
                  <c:v>16357172751.360001</c:v>
                </c:pt>
                <c:pt idx="8">
                  <c:v>13994828634.860001</c:v>
                </c:pt>
                <c:pt idx="9">
                  <c:v>11144785054.220001</c:v>
                </c:pt>
                <c:pt idx="10">
                  <c:v>5070793618.7299995</c:v>
                </c:pt>
                <c:pt idx="11">
                  <c:v>4201359704.3200002</c:v>
                </c:pt>
                <c:pt idx="12">
                  <c:v>3799528797.2399998</c:v>
                </c:pt>
                <c:pt idx="13">
                  <c:v>3686953948.9899998</c:v>
                </c:pt>
                <c:pt idx="14">
                  <c:v>2108559970.4599998</c:v>
                </c:pt>
                <c:pt idx="15">
                  <c:v>1418794737.9499998</c:v>
                </c:pt>
                <c:pt idx="16">
                  <c:v>1167482613.7</c:v>
                </c:pt>
                <c:pt idx="17">
                  <c:v>1158777154.98</c:v>
                </c:pt>
                <c:pt idx="18">
                  <c:v>1143065611.8499999</c:v>
                </c:pt>
                <c:pt idx="19">
                  <c:v>1071447916.3000001</c:v>
                </c:pt>
                <c:pt idx="20">
                  <c:v>993754475.36999989</c:v>
                </c:pt>
                <c:pt idx="21">
                  <c:v>976398241.54000008</c:v>
                </c:pt>
                <c:pt idx="22">
                  <c:v>410264645.60999995</c:v>
                </c:pt>
                <c:pt idx="23">
                  <c:v>343639849.97000003</c:v>
                </c:pt>
                <c:pt idx="24">
                  <c:v>333476793.07999998</c:v>
                </c:pt>
                <c:pt idx="25">
                  <c:v>280815116.20999998</c:v>
                </c:pt>
                <c:pt idx="26">
                  <c:v>237769847.55000001</c:v>
                </c:pt>
                <c:pt idx="27">
                  <c:v>171754701.42000002</c:v>
                </c:pt>
                <c:pt idx="28">
                  <c:v>168776569.81999999</c:v>
                </c:pt>
                <c:pt idx="29">
                  <c:v>166924799.16000003</c:v>
                </c:pt>
                <c:pt idx="30">
                  <c:v>146678313.09999999</c:v>
                </c:pt>
                <c:pt idx="31">
                  <c:v>124191795.16</c:v>
                </c:pt>
                <c:pt idx="32">
                  <c:v>56947951.799999997</c:v>
                </c:pt>
                <c:pt idx="33">
                  <c:v>44019095.5</c:v>
                </c:pt>
                <c:pt idx="34">
                  <c:v>36967828</c:v>
                </c:pt>
                <c:pt idx="35">
                  <c:v>30279813</c:v>
                </c:pt>
                <c:pt idx="36">
                  <c:v>26223256.52</c:v>
                </c:pt>
                <c:pt idx="37">
                  <c:v>15298943.669999998</c:v>
                </c:pt>
                <c:pt idx="38">
                  <c:v>12727209.060000001</c:v>
                </c:pt>
                <c:pt idx="39">
                  <c:v>11520953.1</c:v>
                </c:pt>
                <c:pt idx="40">
                  <c:v>10753726</c:v>
                </c:pt>
                <c:pt idx="41">
                  <c:v>3327682</c:v>
                </c:pt>
                <c:pt idx="42">
                  <c:v>57820</c:v>
                </c:pt>
                <c:pt idx="43">
                  <c:v>23925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122089.14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STANDART INVESTMENT </c:v>
                  </c:pt>
                  <c:pt idx="5">
                    <c:v> ULZII&amp;CO CAPITAL </c:v>
                  </c:pt>
                  <c:pt idx="6">
                    <c:v> TAVAN BOGD CAPITAL </c:v>
                  </c:pt>
                  <c:pt idx="7">
                    <c:v> MANDAL CAPITAL MARKETS </c:v>
                  </c:pt>
                  <c:pt idx="8">
                    <c:v> TENGER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MIRAE ASSET SECURITIES MONGOLIA </c:v>
                  </c:pt>
                  <c:pt idx="16">
                    <c:v> UNET SECURITIES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GOODSEC </c:v>
                  </c:pt>
                  <c:pt idx="20">
                    <c:v> NOVEL INVESTMENT </c:v>
                  </c:pt>
                  <c:pt idx="21">
                    <c:v> LIFETIME INVESTMENT </c:v>
                  </c:pt>
                  <c:pt idx="22">
                    <c:v> MICC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ALTAN KHOROMSOG </c:v>
                  </c:pt>
                  <c:pt idx="26">
                    <c:v> DARKHAN BROKER </c:v>
                  </c:pt>
                  <c:pt idx="27">
                    <c:v> SG INVESTMENT AND SECURITIES </c:v>
                  </c:pt>
                  <c:pt idx="28">
                    <c:v> MONSEC </c:v>
                  </c:pt>
                  <c:pt idx="29">
                    <c:v> SG CAPITAL </c:v>
                  </c:pt>
                  <c:pt idx="30">
                    <c:v> GAULI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UNDURKHAAN INVEST </c:v>
                  </c:pt>
                  <c:pt idx="34">
                    <c:v> BULGAN BROKER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HUNNU EMPIRE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SECAP </c:v>
                  </c:pt>
                  <c:pt idx="43">
                    <c:v> M SECURITIES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STIN</c:v>
                  </c:pt>
                  <c:pt idx="5">
                    <c:v>ARD</c:v>
                  </c:pt>
                  <c:pt idx="6">
                    <c:v>ZGB</c:v>
                  </c:pt>
                  <c:pt idx="7">
                    <c:v>MIBG</c:v>
                  </c:pt>
                  <c:pt idx="8">
                    <c:v>TNGR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BZIN</c:v>
                  </c:pt>
                  <c:pt idx="16">
                    <c:v> UNET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GDSC</c:v>
                  </c:pt>
                  <c:pt idx="20">
                    <c:v>NOVL</c:v>
                  </c:pt>
                  <c:pt idx="21">
                    <c:v>LFTI</c:v>
                  </c:pt>
                  <c:pt idx="22">
                    <c:v>MICC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ALTN</c:v>
                  </c:pt>
                  <c:pt idx="26">
                    <c:v>DRBR</c:v>
                  </c:pt>
                  <c:pt idx="27">
                    <c:v>BKOC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GAUL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UNDR</c:v>
                  </c:pt>
                  <c:pt idx="34">
                    <c:v>BULG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HUN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SECP</c:v>
                  </c:pt>
                  <c:pt idx="43">
                    <c:v> MSSC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Sheet1!$M$16:$M$67</c:f>
              <c:numCache>
                <c:formatCode>0.0%</c:formatCode>
                <c:ptCount val="52"/>
                <c:pt idx="0">
                  <c:v>0.23934658361840835</c:v>
                </c:pt>
                <c:pt idx="1">
                  <c:v>0.17744266198534114</c:v>
                </c:pt>
                <c:pt idx="2">
                  <c:v>0.17171324559181669</c:v>
                </c:pt>
                <c:pt idx="3">
                  <c:v>6.2237315340228132E-2</c:v>
                </c:pt>
                <c:pt idx="4">
                  <c:v>5.6977800592057308E-2</c:v>
                </c:pt>
                <c:pt idx="5">
                  <c:v>5.3912882292991071E-2</c:v>
                </c:pt>
                <c:pt idx="6">
                  <c:v>4.8234128519213035E-2</c:v>
                </c:pt>
                <c:pt idx="7">
                  <c:v>4.3849443483195916E-2</c:v>
                </c:pt>
                <c:pt idx="8">
                  <c:v>3.7516596334185123E-2</c:v>
                </c:pt>
                <c:pt idx="9">
                  <c:v>2.9876350259047953E-2</c:v>
                </c:pt>
                <c:pt idx="10">
                  <c:v>1.359351530850369E-2</c:v>
                </c:pt>
                <c:pt idx="11">
                  <c:v>1.1262782860310572E-2</c:v>
                </c:pt>
                <c:pt idx="12">
                  <c:v>1.0185575819849328E-2</c:v>
                </c:pt>
                <c:pt idx="13">
                  <c:v>9.8837911214174241E-3</c:v>
                </c:pt>
                <c:pt idx="14">
                  <c:v>5.652516034467361E-3</c:v>
                </c:pt>
                <c:pt idx="15">
                  <c:v>3.8034298849611162E-3</c:v>
                </c:pt>
                <c:pt idx="16">
                  <c:v>3.129725635672312E-3</c:v>
                </c:pt>
                <c:pt idx="17">
                  <c:v>3.1063885024194891E-3</c:v>
                </c:pt>
                <c:pt idx="18">
                  <c:v>3.0642698286740245E-3</c:v>
                </c:pt>
                <c:pt idx="19">
                  <c:v>2.872280898731633E-3</c:v>
                </c:pt>
                <c:pt idx="20">
                  <c:v>2.6640044319570307E-3</c:v>
                </c:pt>
                <c:pt idx="21">
                  <c:v>2.6174767583805299E-3</c:v>
                </c:pt>
                <c:pt idx="22">
                  <c:v>1.0998157606016202E-3</c:v>
                </c:pt>
                <c:pt idx="23">
                  <c:v>9.2121153263363263E-4</c:v>
                </c:pt>
                <c:pt idx="24">
                  <c:v>8.939669473077541E-4</c:v>
                </c:pt>
                <c:pt idx="25">
                  <c:v>7.527943095455592E-4</c:v>
                </c:pt>
                <c:pt idx="26">
                  <c:v>6.3740083024341524E-4</c:v>
                </c:pt>
                <c:pt idx="27">
                  <c:v>4.6043091843382856E-4</c:v>
                </c:pt>
                <c:pt idx="28">
                  <c:v>4.5244730077173209E-4</c:v>
                </c:pt>
                <c:pt idx="29">
                  <c:v>4.4748317193762428E-4</c:v>
                </c:pt>
                <c:pt idx="30">
                  <c:v>3.932074630656574E-4</c:v>
                </c:pt>
                <c:pt idx="31">
                  <c:v>3.3292679521846361E-4</c:v>
                </c:pt>
                <c:pt idx="32">
                  <c:v>1.5266305686783451E-4</c:v>
                </c:pt>
                <c:pt idx="33">
                  <c:v>1.1800406278329292E-4</c:v>
                </c:pt>
                <c:pt idx="34">
                  <c:v>9.9101397852983453E-5</c:v>
                </c:pt>
                <c:pt idx="35">
                  <c:v>8.1172521010077747E-5</c:v>
                </c:pt>
                <c:pt idx="36">
                  <c:v>7.029791897401606E-5</c:v>
                </c:pt>
                <c:pt idx="37">
                  <c:v>4.1012598937948221E-5</c:v>
                </c:pt>
                <c:pt idx="38">
                  <c:v>3.4118428829877581E-5</c:v>
                </c:pt>
                <c:pt idx="39">
                  <c:v>3.0884761658398296E-5</c:v>
                </c:pt>
                <c:pt idx="40">
                  <c:v>2.8828019831946102E-5</c:v>
                </c:pt>
                <c:pt idx="41">
                  <c:v>8.9206738846061416E-6</c:v>
                </c:pt>
                <c:pt idx="42">
                  <c:v>1.5500079755455213E-7</c:v>
                </c:pt>
                <c:pt idx="43">
                  <c:v>6.4136874463726378E-8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6777607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.11\Monitoring%20Files\Members\&#1040;&#1088;&#1080;&#1083;&#1078;&#1072;&#1072;&#1085;&#1099;%20&#1090;&#1072;&#1081;&#1083;&#1072;&#1085;\2025\2025.04%20Ariljaanii%20tailan%20WEB.xlsx" TargetMode="External"/><Relationship Id="rId1" Type="http://schemas.openxmlformats.org/officeDocument/2006/relationships/externalLinkPath" Target="2025.04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TDB</v>
          </cell>
          <cell r="C16" t="str">
            <v>"ТИ ДИ БИ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459638841.44</v>
          </cell>
          <cell r="H16">
            <v>1409708216.22</v>
          </cell>
          <cell r="I16">
            <v>0</v>
          </cell>
          <cell r="J16">
            <v>18693609246</v>
          </cell>
          <cell r="K16">
            <v>20562956303.659996</v>
          </cell>
          <cell r="L16">
            <v>89283537137.579987</v>
          </cell>
        </row>
        <row r="17">
          <cell r="B17" t="str">
            <v>INVC</v>
          </cell>
          <cell r="C17" t="str">
            <v>"ИНВЕСКОР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1637217363.1300001</v>
          </cell>
          <cell r="H17">
            <v>1524461258.5700002</v>
          </cell>
          <cell r="I17">
            <v>0</v>
          </cell>
          <cell r="J17">
            <v>19737641000</v>
          </cell>
          <cell r="K17">
            <v>22899319621.700001</v>
          </cell>
          <cell r="L17">
            <v>66191496288.149994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4557780398.8599997</v>
          </cell>
          <cell r="H18">
            <v>4628646383.5500002</v>
          </cell>
          <cell r="I18">
            <v>0</v>
          </cell>
          <cell r="J18">
            <v>17188138800</v>
          </cell>
          <cell r="K18">
            <v>26374565582.410004</v>
          </cell>
          <cell r="L18">
            <v>64054250150.710007</v>
          </cell>
        </row>
        <row r="19">
          <cell r="B19" t="str">
            <v>BDSC</v>
          </cell>
          <cell r="C19" t="str">
            <v>"БИ ДИ СЕК ҮЦК" 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1933149706.22</v>
          </cell>
          <cell r="H19">
            <v>6686259700.2800007</v>
          </cell>
          <cell r="I19">
            <v>0</v>
          </cell>
          <cell r="J19">
            <v>0</v>
          </cell>
          <cell r="K19">
            <v>8619409406.5</v>
          </cell>
          <cell r="L19">
            <v>23216406816.91</v>
          </cell>
        </row>
        <row r="20">
          <cell r="B20" t="str">
            <v>STIN</v>
          </cell>
          <cell r="C20" t="str">
            <v>"СТАНДАРТ ИНВЕСТМЕНТ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0</v>
          </cell>
          <cell r="H20">
            <v>506875751.69</v>
          </cell>
          <cell r="I20">
            <v>0</v>
          </cell>
          <cell r="J20">
            <v>1328936000</v>
          </cell>
          <cell r="K20">
            <v>1835811751.6899998</v>
          </cell>
          <cell r="L20">
            <v>21254448249.359997</v>
          </cell>
        </row>
        <row r="21">
          <cell r="B21" t="str">
            <v>ARD</v>
          </cell>
          <cell r="C21" t="str">
            <v>"ӨЛЗИЙ ЭНД КО КАПИТАЛ ҮЦК" ХХК</v>
          </cell>
          <cell r="D21" t="str">
            <v>●</v>
          </cell>
          <cell r="E21" t="str">
            <v>●</v>
          </cell>
          <cell r="G21">
            <v>0</v>
          </cell>
          <cell r="H21">
            <v>1335060326.01</v>
          </cell>
          <cell r="I21">
            <v>0</v>
          </cell>
          <cell r="J21">
            <v>25868000</v>
          </cell>
          <cell r="K21">
            <v>1360928326.01</v>
          </cell>
          <cell r="L21">
            <v>20111140738.379997</v>
          </cell>
        </row>
        <row r="22">
          <cell r="B22" t="str">
            <v>ZGB</v>
          </cell>
          <cell r="C22" t="str">
            <v>"ТАВАНБОГД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4088416394.5899997</v>
          </cell>
          <cell r="H22">
            <v>4179232289.9000001</v>
          </cell>
          <cell r="I22">
            <v>0</v>
          </cell>
          <cell r="J22">
            <v>436363920</v>
          </cell>
          <cell r="K22">
            <v>8704012604.4899998</v>
          </cell>
          <cell r="L22">
            <v>17992793295.139999</v>
          </cell>
        </row>
        <row r="23">
          <cell r="B23" t="str">
            <v>MIBG</v>
          </cell>
          <cell r="C23" t="str">
            <v>"МАНДАЛ КАПИТАЛ МАРКЕТС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3704247471.1999998</v>
          </cell>
          <cell r="H23">
            <v>740351122.88999999</v>
          </cell>
          <cell r="I23">
            <v>0</v>
          </cell>
          <cell r="J23">
            <v>4844930500</v>
          </cell>
          <cell r="K23">
            <v>9289529094.0900002</v>
          </cell>
          <cell r="L23">
            <v>16357172751.360001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0</v>
          </cell>
          <cell r="H24">
            <v>23250181.5</v>
          </cell>
          <cell r="I24">
            <v>0</v>
          </cell>
          <cell r="J24">
            <v>13857000000</v>
          </cell>
          <cell r="K24">
            <v>13880250181.5</v>
          </cell>
          <cell r="L24">
            <v>13994828634.860001</v>
          </cell>
        </row>
        <row r="25">
          <cell r="B25" t="str">
            <v>MNET</v>
          </cell>
          <cell r="C25" t="str">
            <v>"АРД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0</v>
          </cell>
          <cell r="H25">
            <v>3501706203.6800003</v>
          </cell>
          <cell r="I25">
            <v>0</v>
          </cell>
          <cell r="J25">
            <v>888000</v>
          </cell>
          <cell r="K25">
            <v>3502594203.6800003</v>
          </cell>
          <cell r="L25">
            <v>11144785054.220001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1370992671.55</v>
          </cell>
          <cell r="I26">
            <v>0</v>
          </cell>
          <cell r="J26">
            <v>0</v>
          </cell>
          <cell r="K26">
            <v>1370992671.55</v>
          </cell>
          <cell r="L26">
            <v>5070793618.7299995</v>
          </cell>
        </row>
        <row r="27">
          <cell r="B27" t="str">
            <v>STOK</v>
          </cell>
          <cell r="C27" t="str">
            <v>"СТОКЛАБ СЕКЬЮРИТИЗ ҮЦК" ХХК</v>
          </cell>
          <cell r="D27" t="str">
            <v>●</v>
          </cell>
          <cell r="G27">
            <v>2373089678.6900001</v>
          </cell>
          <cell r="H27">
            <v>489715062.5</v>
          </cell>
          <cell r="I27">
            <v>0</v>
          </cell>
          <cell r="J27">
            <v>0</v>
          </cell>
          <cell r="K27">
            <v>2862804741.1900001</v>
          </cell>
          <cell r="L27">
            <v>4201359704.3200002</v>
          </cell>
        </row>
        <row r="28">
          <cell r="B28" t="str">
            <v>TABO</v>
          </cell>
          <cell r="C28" t="str">
            <v>"ТАВАН БОГД ҮЦК" ХХК</v>
          </cell>
          <cell r="D28" t="str">
            <v>●</v>
          </cell>
          <cell r="G28">
            <v>0</v>
          </cell>
          <cell r="H28">
            <v>19891063.68</v>
          </cell>
          <cell r="I28">
            <v>0</v>
          </cell>
          <cell r="J28">
            <v>0</v>
          </cell>
          <cell r="K28">
            <v>19891063.68</v>
          </cell>
          <cell r="L28">
            <v>3799528797.2399998</v>
          </cell>
        </row>
        <row r="29">
          <cell r="B29" t="str">
            <v>DELG</v>
          </cell>
          <cell r="C29" t="str">
            <v>"ДИ ЭЙЧ КАПИТАЛ ҮЦК" ХХК</v>
          </cell>
          <cell r="D29" t="str">
            <v>●</v>
          </cell>
          <cell r="G29">
            <v>0</v>
          </cell>
          <cell r="H29">
            <v>80966387.5</v>
          </cell>
          <cell r="I29">
            <v>0</v>
          </cell>
          <cell r="J29">
            <v>0</v>
          </cell>
          <cell r="K29">
            <v>80966387.5</v>
          </cell>
          <cell r="L29">
            <v>3686953948.9899998</v>
          </cell>
        </row>
        <row r="30">
          <cell r="B30" t="str">
            <v>RISM</v>
          </cell>
          <cell r="C30" t="str">
            <v>"РАЙНОС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0</v>
          </cell>
          <cell r="H30">
            <v>345165091.02999997</v>
          </cell>
          <cell r="I30">
            <v>0</v>
          </cell>
          <cell r="J30">
            <v>1500000</v>
          </cell>
          <cell r="K30">
            <v>346665091.02999997</v>
          </cell>
          <cell r="L30">
            <v>2108559970.4599998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32283339.66</v>
          </cell>
          <cell r="H31">
            <v>221903925.46000001</v>
          </cell>
          <cell r="I31">
            <v>0</v>
          </cell>
          <cell r="J31">
            <v>0</v>
          </cell>
          <cell r="K31">
            <v>254187265.12</v>
          </cell>
          <cell r="L31">
            <v>1418794737.9499998</v>
          </cell>
        </row>
        <row r="32">
          <cell r="B32" t="str">
            <v>UNET</v>
          </cell>
          <cell r="C32" t="str">
            <v>"ҮНЭТ СЕКЬЮРИТИС ҮЦК" ХХК</v>
          </cell>
          <cell r="D32" t="str">
            <v>●</v>
          </cell>
          <cell r="G32">
            <v>0</v>
          </cell>
          <cell r="H32">
            <v>15253945.76</v>
          </cell>
          <cell r="J32">
            <v>0</v>
          </cell>
          <cell r="K32">
            <v>15253945.76</v>
          </cell>
          <cell r="L32">
            <v>1167482613.6999998</v>
          </cell>
        </row>
        <row r="33">
          <cell r="B33" t="str">
            <v>BUMB</v>
          </cell>
          <cell r="C33" t="str">
            <v>"БУМБАТ-АЛТАЙ ҮЦК" ХХК</v>
          </cell>
          <cell r="D33" t="str">
            <v>●</v>
          </cell>
          <cell r="G33">
            <v>0</v>
          </cell>
          <cell r="H33">
            <v>334804892.49000001</v>
          </cell>
          <cell r="I33">
            <v>0</v>
          </cell>
          <cell r="J33">
            <v>9700000</v>
          </cell>
          <cell r="K33">
            <v>344504892.49000001</v>
          </cell>
          <cell r="L33">
            <v>1158777154.98</v>
          </cell>
        </row>
        <row r="34">
          <cell r="B34" t="str">
            <v>ARGB</v>
          </cell>
          <cell r="C34" t="str">
            <v>"АРГАЙ БЭСТ ҮЦК" ХХК</v>
          </cell>
          <cell r="D34" t="str">
            <v>●</v>
          </cell>
          <cell r="G34">
            <v>0</v>
          </cell>
          <cell r="H34">
            <v>24285346</v>
          </cell>
          <cell r="I34">
            <v>0</v>
          </cell>
          <cell r="J34">
            <v>0</v>
          </cell>
          <cell r="K34">
            <v>24285346</v>
          </cell>
          <cell r="L34">
            <v>1143065611.8499999</v>
          </cell>
        </row>
        <row r="35">
          <cell r="B35" t="str">
            <v>GDSC</v>
          </cell>
          <cell r="C35" t="str">
            <v>"ГҮҮДСЕК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777463.55</v>
          </cell>
          <cell r="H35">
            <v>207837850.17000002</v>
          </cell>
          <cell r="I35">
            <v>0</v>
          </cell>
          <cell r="J35">
            <v>0</v>
          </cell>
          <cell r="K35">
            <v>208615313.72000003</v>
          </cell>
          <cell r="L35">
            <v>1071447916.3000001</v>
          </cell>
        </row>
        <row r="36">
          <cell r="B36" t="str">
            <v>NOVL</v>
          </cell>
          <cell r="C36" t="str">
            <v>"НОВЕЛ ИНВЕСТМЕНТ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0</v>
          </cell>
          <cell r="H36">
            <v>164480110.78</v>
          </cell>
          <cell r="I36">
            <v>0</v>
          </cell>
          <cell r="J36">
            <v>0</v>
          </cell>
          <cell r="K36">
            <v>164480110.78</v>
          </cell>
          <cell r="L36">
            <v>993754475.36999989</v>
          </cell>
        </row>
        <row r="37">
          <cell r="B37" t="str">
            <v>LFTI</v>
          </cell>
          <cell r="C37" t="str">
            <v>"ЛАЙФТАЙМ ИНВЕСТМЕНТ ҮЦК" ХХК</v>
          </cell>
          <cell r="D37" t="str">
            <v>●</v>
          </cell>
          <cell r="E37" t="str">
            <v>●</v>
          </cell>
          <cell r="G37">
            <v>547475869.6400001</v>
          </cell>
          <cell r="H37">
            <v>77635680</v>
          </cell>
          <cell r="I37">
            <v>0</v>
          </cell>
          <cell r="J37">
            <v>0</v>
          </cell>
          <cell r="K37">
            <v>625111549.6400001</v>
          </cell>
          <cell r="L37">
            <v>976398241.54000008</v>
          </cell>
        </row>
        <row r="38">
          <cell r="B38" t="str">
            <v>MICC</v>
          </cell>
          <cell r="C38" t="str">
            <v>"ЭМ АЙ СИ СИ  ҮЦК" ХХК</v>
          </cell>
          <cell r="D38" t="str">
            <v>●</v>
          </cell>
          <cell r="E38" t="str">
            <v>●</v>
          </cell>
          <cell r="G38">
            <v>0</v>
          </cell>
          <cell r="H38">
            <v>60385016.649999999</v>
          </cell>
          <cell r="I38">
            <v>0</v>
          </cell>
          <cell r="J38">
            <v>0</v>
          </cell>
          <cell r="K38">
            <v>60385016.649999999</v>
          </cell>
          <cell r="L38">
            <v>410264645.60999995</v>
          </cell>
        </row>
        <row r="39">
          <cell r="B39" t="str">
            <v>GDEV</v>
          </cell>
          <cell r="C39" t="str">
            <v>"ГРАНДДЕВЕЛОПМЕНТ ҮЦК" ХХК</v>
          </cell>
          <cell r="D39" t="str">
            <v>●</v>
          </cell>
          <cell r="G39">
            <v>190985.42</v>
          </cell>
          <cell r="H39">
            <v>166947644.86000001</v>
          </cell>
          <cell r="I39">
            <v>0</v>
          </cell>
          <cell r="J39">
            <v>0</v>
          </cell>
          <cell r="K39">
            <v>167138630.28</v>
          </cell>
          <cell r="L39">
            <v>343639849.97000003</v>
          </cell>
        </row>
        <row r="40">
          <cell r="B40" t="str">
            <v>TCHB</v>
          </cell>
          <cell r="C40" t="str">
            <v>"ТУЛГАТ ЧАНДМАНЬ БАЯН  ҮЦК" ХХК</v>
          </cell>
          <cell r="D40" t="str">
            <v>●</v>
          </cell>
          <cell r="G40">
            <v>0</v>
          </cell>
          <cell r="H40">
            <v>45730138.189999998</v>
          </cell>
          <cell r="I40">
            <v>0</v>
          </cell>
          <cell r="J40">
            <v>0</v>
          </cell>
          <cell r="K40">
            <v>45730138.189999998</v>
          </cell>
          <cell r="L40">
            <v>333476793.07999998</v>
          </cell>
        </row>
        <row r="41">
          <cell r="B41" t="str">
            <v>ALTN</v>
          </cell>
          <cell r="C41" t="str">
            <v>"АЛТАН ХОРОМСОГ ҮЦК" ХХК</v>
          </cell>
          <cell r="D41" t="str">
            <v>●</v>
          </cell>
          <cell r="G41">
            <v>0</v>
          </cell>
          <cell r="H41">
            <v>203663250</v>
          </cell>
          <cell r="I41">
            <v>0</v>
          </cell>
          <cell r="J41">
            <v>0</v>
          </cell>
          <cell r="K41">
            <v>203663250</v>
          </cell>
          <cell r="L41">
            <v>280815116.20999998</v>
          </cell>
        </row>
        <row r="42">
          <cell r="B42" t="str">
            <v>DRBR</v>
          </cell>
          <cell r="C42" t="str">
            <v>"ДАРХАН БРОКЕР ҮЦК" ХХК</v>
          </cell>
          <cell r="D42" t="str">
            <v>●</v>
          </cell>
          <cell r="G42">
            <v>0</v>
          </cell>
          <cell r="H42">
            <v>127332208.23999999</v>
          </cell>
          <cell r="I42">
            <v>0</v>
          </cell>
          <cell r="J42">
            <v>0</v>
          </cell>
          <cell r="K42">
            <v>127332208.23999999</v>
          </cell>
          <cell r="L42">
            <v>237769847.55000001</v>
          </cell>
        </row>
        <row r="43">
          <cell r="B43" t="str">
            <v>BKOC</v>
          </cell>
          <cell r="C43" t="str">
            <v>"ЭС ЖИ ИНВЕСТМЕНТ ЭНД СЕКЬЮРИТИС ҮЦК" ХХК</v>
          </cell>
          <cell r="D43" t="str">
            <v>●</v>
          </cell>
          <cell r="G43">
            <v>0</v>
          </cell>
          <cell r="H43">
            <v>17504531.560000002</v>
          </cell>
          <cell r="J43">
            <v>50000000</v>
          </cell>
          <cell r="K43">
            <v>67504531.560000002</v>
          </cell>
          <cell r="L43">
            <v>171754701.42000002</v>
          </cell>
        </row>
        <row r="44">
          <cell r="B44" t="str">
            <v>MSEC</v>
          </cell>
          <cell r="C44" t="str">
            <v>"МОНСЕК ҮЦК" ХХК</v>
          </cell>
          <cell r="D44" t="str">
            <v>●</v>
          </cell>
          <cell r="G44">
            <v>0</v>
          </cell>
          <cell r="H44">
            <v>99673600.409999996</v>
          </cell>
          <cell r="I44">
            <v>0</v>
          </cell>
          <cell r="J44">
            <v>0</v>
          </cell>
          <cell r="K44">
            <v>99673600.409999996</v>
          </cell>
          <cell r="L44">
            <v>168776569.81999999</v>
          </cell>
        </row>
        <row r="45">
          <cell r="B45" t="str">
            <v>SGC</v>
          </cell>
          <cell r="C45" t="str">
            <v>"ЭС ЖИ КАПИТАЛ ҮЦК" ХХК</v>
          </cell>
          <cell r="D45" t="str">
            <v>●</v>
          </cell>
          <cell r="E45" t="str">
            <v>●</v>
          </cell>
          <cell r="F45" t="str">
            <v>●</v>
          </cell>
          <cell r="G45">
            <v>286946.93000000005</v>
          </cell>
          <cell r="H45">
            <v>126868879.2</v>
          </cell>
          <cell r="I45">
            <v>0</v>
          </cell>
          <cell r="J45">
            <v>0</v>
          </cell>
          <cell r="K45">
            <v>127155826.13000001</v>
          </cell>
          <cell r="L45">
            <v>166924799.16000003</v>
          </cell>
        </row>
        <row r="46">
          <cell r="B46" t="str">
            <v>GAUL</v>
          </cell>
          <cell r="C46" t="str">
            <v>"ГАҮЛИ ҮЦК" ХХК</v>
          </cell>
          <cell r="D46" t="str">
            <v>●</v>
          </cell>
          <cell r="G46">
            <v>15169748.52</v>
          </cell>
          <cell r="H46">
            <v>31287113.509999998</v>
          </cell>
          <cell r="I46">
            <v>0</v>
          </cell>
          <cell r="J46">
            <v>0</v>
          </cell>
          <cell r="K46">
            <v>46456862.030000001</v>
          </cell>
          <cell r="L46">
            <v>146678313.09999999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G47">
            <v>0</v>
          </cell>
          <cell r="H47">
            <v>65624395.159999996</v>
          </cell>
          <cell r="I47">
            <v>0</v>
          </cell>
          <cell r="J47">
            <v>0</v>
          </cell>
          <cell r="K47">
            <v>65624395.159999996</v>
          </cell>
          <cell r="L47">
            <v>124191795.16</v>
          </cell>
        </row>
        <row r="48">
          <cell r="B48" t="str">
            <v>ZRGD</v>
          </cell>
          <cell r="C48" t="str">
            <v>"НЭТСЭК ҮЦК" ХХК</v>
          </cell>
          <cell r="D48" t="str">
            <v>●</v>
          </cell>
          <cell r="G48">
            <v>0</v>
          </cell>
          <cell r="H48">
            <v>27450483.009999998</v>
          </cell>
          <cell r="I48">
            <v>0</v>
          </cell>
          <cell r="J48">
            <v>0</v>
          </cell>
          <cell r="K48">
            <v>27450483.009999998</v>
          </cell>
          <cell r="L48">
            <v>56947951.799999997</v>
          </cell>
        </row>
        <row r="49">
          <cell r="B49" t="str">
            <v>UNDR</v>
          </cell>
          <cell r="C49" t="str">
            <v>"ӨНДӨРХААН ИНВЕСТ ҮЦК" ХХК</v>
          </cell>
          <cell r="D49" t="str">
            <v>●</v>
          </cell>
          <cell r="G49">
            <v>0</v>
          </cell>
          <cell r="H49">
            <v>10423710</v>
          </cell>
          <cell r="I49">
            <v>0</v>
          </cell>
          <cell r="J49">
            <v>0</v>
          </cell>
          <cell r="K49">
            <v>10423710</v>
          </cell>
          <cell r="L49">
            <v>44019095.5</v>
          </cell>
        </row>
        <row r="50">
          <cell r="B50" t="str">
            <v>BULG</v>
          </cell>
          <cell r="C50" t="str">
            <v>"БУЛГАН БРОКЕР ҮЦК" ХХК</v>
          </cell>
          <cell r="D50" t="str">
            <v>●</v>
          </cell>
          <cell r="G50">
            <v>0</v>
          </cell>
          <cell r="H50">
            <v>2664600</v>
          </cell>
          <cell r="I50">
            <v>0</v>
          </cell>
          <cell r="J50">
            <v>0</v>
          </cell>
          <cell r="K50">
            <v>2664600</v>
          </cell>
          <cell r="L50">
            <v>36967828</v>
          </cell>
        </row>
        <row r="51">
          <cell r="B51" t="str">
            <v>BLAC</v>
          </cell>
          <cell r="C51" t="str">
            <v>"МАЗААЛАЙ КАПИТАЛ ПАРТНЕРС ҮЦК" ХХК</v>
          </cell>
          <cell r="D51" t="str">
            <v>●</v>
          </cell>
          <cell r="G51">
            <v>0</v>
          </cell>
          <cell r="H51">
            <v>1511730</v>
          </cell>
          <cell r="I51">
            <v>0</v>
          </cell>
          <cell r="J51">
            <v>0</v>
          </cell>
          <cell r="K51">
            <v>1511730</v>
          </cell>
          <cell r="L51">
            <v>30279813</v>
          </cell>
        </row>
        <row r="52">
          <cell r="B52" t="str">
            <v>DOMI</v>
          </cell>
          <cell r="C52" t="str">
            <v>"ДОМИКС СЕК ҮЦК" ХХК</v>
          </cell>
          <cell r="D52" t="str">
            <v>●</v>
          </cell>
          <cell r="G52">
            <v>0</v>
          </cell>
          <cell r="H52">
            <v>8211630.79</v>
          </cell>
          <cell r="I52">
            <v>0</v>
          </cell>
          <cell r="J52">
            <v>0</v>
          </cell>
          <cell r="K52">
            <v>8211630.79</v>
          </cell>
          <cell r="L52">
            <v>26223256.52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G53">
            <v>0</v>
          </cell>
          <cell r="H53">
            <v>2889165.8</v>
          </cell>
          <cell r="I53">
            <v>0</v>
          </cell>
          <cell r="J53">
            <v>0</v>
          </cell>
          <cell r="K53">
            <v>2889165.8</v>
          </cell>
          <cell r="L53">
            <v>15298943.669999998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0</v>
          </cell>
          <cell r="H54">
            <v>2693288.47</v>
          </cell>
          <cell r="I54">
            <v>0</v>
          </cell>
          <cell r="J54">
            <v>0</v>
          </cell>
          <cell r="K54">
            <v>2693288.47</v>
          </cell>
          <cell r="L54">
            <v>12727209.060000001</v>
          </cell>
        </row>
        <row r="55">
          <cell r="B55" t="str">
            <v>HUN</v>
          </cell>
          <cell r="C55" t="str">
            <v>"ХҮННҮ ЭМПАЙР ҮЦК" ХХК</v>
          </cell>
          <cell r="D55" t="str">
            <v>●</v>
          </cell>
          <cell r="G55">
            <v>0</v>
          </cell>
          <cell r="H55">
            <v>11520953.1</v>
          </cell>
          <cell r="I55">
            <v>0</v>
          </cell>
          <cell r="J55">
            <v>0</v>
          </cell>
          <cell r="K55">
            <v>11520953.1</v>
          </cell>
          <cell r="L55">
            <v>11520953.1</v>
          </cell>
        </row>
        <row r="56">
          <cell r="B56" t="str">
            <v>SANR</v>
          </cell>
          <cell r="C56" t="str">
            <v>"САНАР ҮЦК" ХХК</v>
          </cell>
          <cell r="D56" t="str">
            <v>●</v>
          </cell>
          <cell r="G56">
            <v>0</v>
          </cell>
          <cell r="H56">
            <v>1978050</v>
          </cell>
          <cell r="I56">
            <v>0</v>
          </cell>
          <cell r="J56">
            <v>0</v>
          </cell>
          <cell r="K56">
            <v>1978050</v>
          </cell>
          <cell r="L56">
            <v>10753726</v>
          </cell>
        </row>
        <row r="57">
          <cell r="B57" t="str">
            <v>BSK</v>
          </cell>
          <cell r="C57" t="str">
            <v>"БЛЮСКАЙ СЕКЬЮРИТИЗ ҮЦК" ХК</v>
          </cell>
          <cell r="D57" t="str">
            <v>●</v>
          </cell>
          <cell r="G57">
            <v>0</v>
          </cell>
          <cell r="H57">
            <v>1111660</v>
          </cell>
          <cell r="I57">
            <v>0</v>
          </cell>
          <cell r="J57">
            <v>0</v>
          </cell>
          <cell r="K57">
            <v>1111660</v>
          </cell>
          <cell r="L57">
            <v>3327682</v>
          </cell>
        </row>
        <row r="58">
          <cell r="B58" t="str">
            <v>DCF</v>
          </cell>
          <cell r="C58" t="str">
            <v>"ДИ СИ ЭФ ҮЦК" ХХК</v>
          </cell>
          <cell r="D58" t="str">
            <v>●</v>
          </cell>
          <cell r="G58">
            <v>0</v>
          </cell>
          <cell r="H58">
            <v>110076</v>
          </cell>
          <cell r="I58">
            <v>0</v>
          </cell>
          <cell r="J58">
            <v>0</v>
          </cell>
          <cell r="K58">
            <v>110076</v>
          </cell>
          <cell r="L58">
            <v>122089.14</v>
          </cell>
        </row>
        <row r="59">
          <cell r="B59" t="str">
            <v>SECP</v>
          </cell>
          <cell r="C59" t="str">
            <v>"СИКАП  ҮЦК" ХХК</v>
          </cell>
          <cell r="D59" t="str">
            <v>●</v>
          </cell>
          <cell r="F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57820</v>
          </cell>
        </row>
        <row r="60">
          <cell r="B60" t="str">
            <v>MSSC</v>
          </cell>
          <cell r="C60" t="str">
            <v xml:space="preserve"> "М СЕКЬЮРИТИС ҮЦК"</v>
          </cell>
          <cell r="D60" t="str">
            <v>●</v>
          </cell>
          <cell r="E60" t="str">
            <v>●</v>
          </cell>
          <cell r="G60">
            <v>0</v>
          </cell>
          <cell r="H60">
            <v>23925</v>
          </cell>
          <cell r="I60">
            <v>0</v>
          </cell>
          <cell r="J60">
            <v>0</v>
          </cell>
          <cell r="K60">
            <v>23925</v>
          </cell>
          <cell r="L60">
            <v>23925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GATR</v>
          </cell>
          <cell r="C62" t="str">
            <v>"ГАЦУУРТ ТРЕЙД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MONG</v>
          </cell>
          <cell r="C63" t="str">
            <v>"МОНГОЛ СЕКЮРИТИЕС ҮЦК" 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MSDQ</v>
          </cell>
          <cell r="C64" t="str">
            <v>"МАСДАК ҮНЭТ ЦААСНЫ КОМПАНИ" ХХК</v>
          </cell>
          <cell r="D64" t="str">
            <v>●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ECM</v>
          </cell>
          <cell r="C65" t="str">
            <v>"ЕВРАЗИА КАПИТАЛ ХОЛДИНГ ҮЦК" 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MOHU</v>
          </cell>
          <cell r="C66" t="str">
            <v>"МОНГОЛ ХУВЬЦАА ҮЦК" ХХК</v>
          </cell>
          <cell r="D66" t="str">
            <v>●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CTRL</v>
          </cell>
          <cell r="C67" t="str">
            <v>"ЦЕНТРАЛ СЕКЬЮРИТИЙЗ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Q73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R14" sqref="R14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2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39" t="s">
        <v>51</v>
      </c>
      <c r="E9" s="39"/>
      <c r="F9" s="39"/>
      <c r="G9" s="39"/>
      <c r="H9" s="39"/>
      <c r="I9" s="39"/>
      <c r="J9" s="39"/>
      <c r="K9" s="8"/>
      <c r="L9" s="8"/>
      <c r="M9" s="8"/>
    </row>
    <row r="11" spans="1:14" ht="15" customHeight="1" thickBot="1" x14ac:dyDescent="0.3">
      <c r="K11" s="22"/>
      <c r="L11" s="36" t="s">
        <v>123</v>
      </c>
      <c r="M11" s="36"/>
    </row>
    <row r="12" spans="1:14" ht="14.45" customHeight="1" x14ac:dyDescent="0.25">
      <c r="A12" s="46" t="s">
        <v>0</v>
      </c>
      <c r="B12" s="48" t="s">
        <v>43</v>
      </c>
      <c r="C12" s="48" t="s">
        <v>44</v>
      </c>
      <c r="D12" s="48" t="s">
        <v>45</v>
      </c>
      <c r="E12" s="48"/>
      <c r="F12" s="48"/>
      <c r="G12" s="58" t="s">
        <v>124</v>
      </c>
      <c r="H12" s="54"/>
      <c r="I12" s="54"/>
      <c r="J12" s="54"/>
      <c r="K12" s="55"/>
      <c r="L12" s="52" t="s">
        <v>118</v>
      </c>
      <c r="M12" s="53"/>
    </row>
    <row r="13" spans="1:14" s="21" customFormat="1" ht="15.75" customHeight="1" x14ac:dyDescent="0.25">
      <c r="A13" s="47"/>
      <c r="B13" s="49"/>
      <c r="C13" s="49"/>
      <c r="D13" s="49"/>
      <c r="E13" s="49"/>
      <c r="F13" s="49"/>
      <c r="G13" s="59"/>
      <c r="H13" s="56"/>
      <c r="I13" s="56"/>
      <c r="J13" s="56"/>
      <c r="K13" s="57"/>
      <c r="L13" s="38"/>
      <c r="M13" s="44"/>
      <c r="N13" s="9"/>
    </row>
    <row r="14" spans="1:14" s="21" customFormat="1" ht="42" customHeight="1" x14ac:dyDescent="0.25">
      <c r="A14" s="47"/>
      <c r="B14" s="49"/>
      <c r="C14" s="49"/>
      <c r="D14" s="49"/>
      <c r="E14" s="49"/>
      <c r="F14" s="49"/>
      <c r="G14" s="35" t="s">
        <v>119</v>
      </c>
      <c r="H14" s="50" t="s">
        <v>52</v>
      </c>
      <c r="I14" s="51"/>
      <c r="J14" s="51"/>
      <c r="K14" s="37" t="s">
        <v>53</v>
      </c>
      <c r="L14" s="38" t="s">
        <v>54</v>
      </c>
      <c r="M14" s="44" t="s">
        <v>55</v>
      </c>
      <c r="N14" s="9"/>
    </row>
    <row r="15" spans="1:14" s="21" customFormat="1" ht="42" customHeight="1" x14ac:dyDescent="0.25">
      <c r="A15" s="47"/>
      <c r="B15" s="49"/>
      <c r="C15" s="49"/>
      <c r="D15" s="25" t="s">
        <v>46</v>
      </c>
      <c r="E15" s="25" t="s">
        <v>47</v>
      </c>
      <c r="F15" s="25" t="s">
        <v>48</v>
      </c>
      <c r="G15" s="26" t="s">
        <v>120</v>
      </c>
      <c r="H15" s="31" t="s">
        <v>100</v>
      </c>
      <c r="I15" s="26" t="s">
        <v>57</v>
      </c>
      <c r="J15" s="26" t="s">
        <v>56</v>
      </c>
      <c r="K15" s="37"/>
      <c r="L15" s="38"/>
      <c r="M15" s="45"/>
      <c r="N15" s="9"/>
    </row>
    <row r="16" spans="1:14" x14ac:dyDescent="0.25">
      <c r="A16" s="10">
        <v>1</v>
      </c>
      <c r="B16" s="11" t="s">
        <v>8</v>
      </c>
      <c r="C16" s="27" t="s">
        <v>105</v>
      </c>
      <c r="D16" s="12" t="s">
        <v>2</v>
      </c>
      <c r="E16" s="13" t="s">
        <v>2</v>
      </c>
      <c r="F16" s="13"/>
      <c r="G16" s="60">
        <f>VLOOKUP(B16,[2]Sheet1!$B$16:$G$67,6,0)</f>
        <v>459638841.44</v>
      </c>
      <c r="H16" s="14">
        <f>VLOOKUP(B16,[2]Sheet1!$B$16:$H$67,7,0)</f>
        <v>1409708216.22</v>
      </c>
      <c r="I16" s="14">
        <f>VLOOKUP(B16,[1]Brokers!$B$9:$AD$69,29,0)</f>
        <v>0</v>
      </c>
      <c r="J16" s="14">
        <f>VLOOKUP(B16,[2]Sheet1!$B$16:$J$67,9,0)</f>
        <v>18693609246</v>
      </c>
      <c r="K16" s="32">
        <f>VLOOKUP(B16,[2]Sheet1!$B$16:$K$67,10,0)</f>
        <v>20562956303.659996</v>
      </c>
      <c r="L16" s="32">
        <f>VLOOKUP(B16,[2]Sheet1!$B$16:$L$67,11,0)</f>
        <v>89283537137.579987</v>
      </c>
      <c r="M16" s="28">
        <f>L16/$L$68</f>
        <v>0.23934658361840835</v>
      </c>
    </row>
    <row r="17" spans="1:14" x14ac:dyDescent="0.25">
      <c r="A17" s="10">
        <v>2</v>
      </c>
      <c r="B17" s="11" t="s">
        <v>59</v>
      </c>
      <c r="C17" s="27" t="s">
        <v>72</v>
      </c>
      <c r="D17" s="12" t="s">
        <v>2</v>
      </c>
      <c r="E17" s="13" t="s">
        <v>2</v>
      </c>
      <c r="F17" s="13"/>
      <c r="G17" s="60">
        <f>VLOOKUP(B17,[2]Sheet1!$B$16:$G$67,6,0)</f>
        <v>1637217363.1300001</v>
      </c>
      <c r="H17" s="14">
        <f>VLOOKUP(B17,[2]Sheet1!$B$16:$H$67,7,0)</f>
        <v>1524461258.5700002</v>
      </c>
      <c r="I17" s="14">
        <f>VLOOKUP(B17,[1]Brokers!$B$9:$AD$69,29,0)</f>
        <v>0</v>
      </c>
      <c r="J17" s="14">
        <f>VLOOKUP(B17,[2]Sheet1!$B$16:$J$67,9,0)</f>
        <v>19737641000</v>
      </c>
      <c r="K17" s="32">
        <f>VLOOKUP(B17,[2]Sheet1!$B$16:$K$67,10,0)</f>
        <v>22899319621.700001</v>
      </c>
      <c r="L17" s="32">
        <f>VLOOKUP(B17,[2]Sheet1!$B$16:$L$67,11,0)</f>
        <v>66191496288.149994</v>
      </c>
      <c r="M17" s="28">
        <f>L17/$L$68</f>
        <v>0.17744266198534114</v>
      </c>
    </row>
    <row r="18" spans="1:14" x14ac:dyDescent="0.25">
      <c r="A18" s="10">
        <v>3</v>
      </c>
      <c r="B18" s="11" t="s">
        <v>5</v>
      </c>
      <c r="C18" s="27" t="s">
        <v>67</v>
      </c>
      <c r="D18" s="12" t="s">
        <v>2</v>
      </c>
      <c r="E18" s="13" t="s">
        <v>2</v>
      </c>
      <c r="F18" s="13" t="s">
        <v>2</v>
      </c>
      <c r="G18" s="60">
        <f>VLOOKUP(B18,[2]Sheet1!$B$16:$G$67,6,0)</f>
        <v>4557780398.8599997</v>
      </c>
      <c r="H18" s="14">
        <f>VLOOKUP(B18,[2]Sheet1!$B$16:$H$67,7,0)</f>
        <v>4628646383.5500002</v>
      </c>
      <c r="I18" s="14">
        <f>VLOOKUP(B18,[1]Brokers!$B$9:$AD$69,29,0)</f>
        <v>0</v>
      </c>
      <c r="J18" s="14">
        <f>VLOOKUP(B18,[2]Sheet1!$B$16:$J$67,9,0)</f>
        <v>17188138800</v>
      </c>
      <c r="K18" s="32">
        <f>VLOOKUP(B18,[2]Sheet1!$B$16:$K$67,10,0)</f>
        <v>26374565582.410004</v>
      </c>
      <c r="L18" s="32">
        <f>VLOOKUP(B18,[2]Sheet1!$B$16:$L$67,11,0)</f>
        <v>64054250150.710007</v>
      </c>
      <c r="M18" s="28">
        <f>L18/$L$68</f>
        <v>0.17171324559181669</v>
      </c>
    </row>
    <row r="19" spans="1:14" s="21" customFormat="1" x14ac:dyDescent="0.25">
      <c r="A19" s="10">
        <v>4</v>
      </c>
      <c r="B19" s="11" t="s">
        <v>1</v>
      </c>
      <c r="C19" s="27" t="s">
        <v>66</v>
      </c>
      <c r="D19" s="12" t="s">
        <v>2</v>
      </c>
      <c r="E19" s="13" t="s">
        <v>2</v>
      </c>
      <c r="F19" s="13" t="s">
        <v>2</v>
      </c>
      <c r="G19" s="60">
        <f>VLOOKUP(B19,[2]Sheet1!$B$16:$G$67,6,0)</f>
        <v>1933149706.22</v>
      </c>
      <c r="H19" s="14">
        <f>VLOOKUP(B19,[2]Sheet1!$B$16:$H$67,7,0)</f>
        <v>6686259700.2800007</v>
      </c>
      <c r="I19" s="14">
        <f>VLOOKUP(B19,[1]Brokers!$B$9:$AD$69,29,0)</f>
        <v>0</v>
      </c>
      <c r="J19" s="14">
        <f>VLOOKUP(B19,[2]Sheet1!$B$16:$J$67,9,0)</f>
        <v>0</v>
      </c>
      <c r="K19" s="32">
        <f>VLOOKUP(B19,[2]Sheet1!$B$16:$K$67,10,0)</f>
        <v>8619409406.5</v>
      </c>
      <c r="L19" s="32">
        <f>VLOOKUP(B19,[2]Sheet1!$B$16:$L$67,11,0)</f>
        <v>23216406816.91</v>
      </c>
      <c r="M19" s="28">
        <f>L19/$L$68</f>
        <v>6.2237315340228132E-2</v>
      </c>
      <c r="N19" s="9"/>
    </row>
    <row r="20" spans="1:14" x14ac:dyDescent="0.25">
      <c r="A20" s="10">
        <v>5</v>
      </c>
      <c r="B20" s="11" t="s">
        <v>9</v>
      </c>
      <c r="C20" s="27" t="s">
        <v>69</v>
      </c>
      <c r="D20" s="12" t="s">
        <v>2</v>
      </c>
      <c r="E20" s="13" t="s">
        <v>2</v>
      </c>
      <c r="F20" s="13" t="s">
        <v>2</v>
      </c>
      <c r="G20" s="60">
        <f>VLOOKUP(B20,[2]Sheet1!$B$16:$G$67,6,0)</f>
        <v>0</v>
      </c>
      <c r="H20" s="14">
        <f>VLOOKUP(B20,[2]Sheet1!$B$16:$H$67,7,0)</f>
        <v>506875751.69</v>
      </c>
      <c r="I20" s="14">
        <f>VLOOKUP(B20,[1]Brokers!$B$9:$AD$69,29,0)</f>
        <v>0</v>
      </c>
      <c r="J20" s="14">
        <f>VLOOKUP(B20,[2]Sheet1!$B$16:$J$67,9,0)</f>
        <v>1328936000</v>
      </c>
      <c r="K20" s="32">
        <f>VLOOKUP(B20,[2]Sheet1!$B$16:$K$67,10,0)</f>
        <v>1835811751.6899998</v>
      </c>
      <c r="L20" s="32">
        <f>VLOOKUP(B20,[2]Sheet1!$B$16:$L$67,11,0)</f>
        <v>21254448249.359997</v>
      </c>
      <c r="M20" s="28">
        <f>L20/$L$68</f>
        <v>5.6977800592057308E-2</v>
      </c>
    </row>
    <row r="21" spans="1:14" x14ac:dyDescent="0.25">
      <c r="A21" s="10">
        <v>6</v>
      </c>
      <c r="B21" s="11" t="s">
        <v>7</v>
      </c>
      <c r="C21" s="27" t="s">
        <v>106</v>
      </c>
      <c r="D21" s="12" t="s">
        <v>2</v>
      </c>
      <c r="E21" s="13" t="s">
        <v>2</v>
      </c>
      <c r="F21" s="13"/>
      <c r="G21" s="60">
        <f>VLOOKUP(B21,[2]Sheet1!$B$16:$G$67,6,0)</f>
        <v>0</v>
      </c>
      <c r="H21" s="14">
        <f>VLOOKUP(B21,[2]Sheet1!$B$16:$H$67,7,0)</f>
        <v>1335060326.01</v>
      </c>
      <c r="I21" s="14">
        <f>VLOOKUP(B21,[1]Brokers!$B$9:$AD$69,29,0)</f>
        <v>0</v>
      </c>
      <c r="J21" s="14">
        <f>VLOOKUP(B21,[2]Sheet1!$B$16:$J$67,9,0)</f>
        <v>25868000</v>
      </c>
      <c r="K21" s="32">
        <f>VLOOKUP(B21,[2]Sheet1!$B$16:$K$67,10,0)</f>
        <v>1360928326.01</v>
      </c>
      <c r="L21" s="32">
        <f>VLOOKUP(B21,[2]Sheet1!$B$16:$L$67,11,0)</f>
        <v>20111140738.379997</v>
      </c>
      <c r="M21" s="28">
        <f>L21/$L$68</f>
        <v>5.3912882292991071E-2</v>
      </c>
    </row>
    <row r="22" spans="1:14" x14ac:dyDescent="0.25">
      <c r="A22" s="10">
        <v>7</v>
      </c>
      <c r="B22" s="11" t="s">
        <v>39</v>
      </c>
      <c r="C22" s="27" t="s">
        <v>108</v>
      </c>
      <c r="D22" s="12" t="s">
        <v>2</v>
      </c>
      <c r="E22" s="13"/>
      <c r="F22" s="13"/>
      <c r="G22" s="60">
        <f>VLOOKUP(B22,[2]Sheet1!$B$16:$G$67,6,0)</f>
        <v>4088416394.5899997</v>
      </c>
      <c r="H22" s="14">
        <f>VLOOKUP(B22,[2]Sheet1!$B$16:$H$67,7,0)</f>
        <v>4179232289.9000001</v>
      </c>
      <c r="I22" s="14">
        <f>VLOOKUP(B22,[1]Brokers!$B$9:$AD$69,29,0)</f>
        <v>0</v>
      </c>
      <c r="J22" s="14">
        <f>VLOOKUP(B22,[2]Sheet1!$B$16:$J$67,9,0)</f>
        <v>436363920</v>
      </c>
      <c r="K22" s="32">
        <f>VLOOKUP(B22,[2]Sheet1!$B$16:$K$67,10,0)</f>
        <v>8704012604.4899998</v>
      </c>
      <c r="L22" s="32">
        <f>VLOOKUP(B22,[2]Sheet1!$B$16:$L$67,11,0)</f>
        <v>17992793295.139999</v>
      </c>
      <c r="M22" s="28">
        <f>L22/$L$68</f>
        <v>4.8234128519213035E-2</v>
      </c>
    </row>
    <row r="23" spans="1:14" x14ac:dyDescent="0.25">
      <c r="A23" s="10">
        <v>8</v>
      </c>
      <c r="B23" s="11" t="s">
        <v>12</v>
      </c>
      <c r="C23" s="27" t="s">
        <v>109</v>
      </c>
      <c r="D23" s="12" t="s">
        <v>2</v>
      </c>
      <c r="E23" s="13"/>
      <c r="F23" s="13"/>
      <c r="G23" s="60">
        <f>VLOOKUP(B23,[2]Sheet1!$B$16:$G$67,6,0)</f>
        <v>3704247471.1999998</v>
      </c>
      <c r="H23" s="14">
        <f>VLOOKUP(B23,[2]Sheet1!$B$16:$H$67,7,0)</f>
        <v>740351122.88999999</v>
      </c>
      <c r="I23" s="14">
        <f>VLOOKUP(B23,[1]Brokers!$B$9:$AD$69,29,0)</f>
        <v>0</v>
      </c>
      <c r="J23" s="14">
        <f>VLOOKUP(B23,[2]Sheet1!$B$16:$J$67,9,0)</f>
        <v>4844930500</v>
      </c>
      <c r="K23" s="32">
        <f>VLOOKUP(B23,[2]Sheet1!$B$16:$K$67,10,0)</f>
        <v>9289529094.0900002</v>
      </c>
      <c r="L23" s="32">
        <f>VLOOKUP(B23,[2]Sheet1!$B$16:$L$67,11,0)</f>
        <v>16357172751.360001</v>
      </c>
      <c r="M23" s="28">
        <f>L23/$L$68</f>
        <v>4.3849443483195916E-2</v>
      </c>
    </row>
    <row r="24" spans="1:14" x14ac:dyDescent="0.25">
      <c r="A24" s="10">
        <v>9</v>
      </c>
      <c r="B24" s="11" t="s">
        <v>4</v>
      </c>
      <c r="C24" s="27" t="s">
        <v>84</v>
      </c>
      <c r="D24" s="12" t="s">
        <v>2</v>
      </c>
      <c r="E24" s="13"/>
      <c r="F24" s="13" t="s">
        <v>2</v>
      </c>
      <c r="G24" s="60">
        <f>VLOOKUP(B24,[2]Sheet1!$B$16:$G$67,6,0)</f>
        <v>0</v>
      </c>
      <c r="H24" s="14">
        <f>VLOOKUP(B24,[2]Sheet1!$B$16:$H$67,7,0)</f>
        <v>23250181.5</v>
      </c>
      <c r="I24" s="14">
        <f>VLOOKUP(B24,[1]Brokers!$B$9:$AD$69,29,0)</f>
        <v>0</v>
      </c>
      <c r="J24" s="14">
        <f>VLOOKUP(B24,[2]Sheet1!$B$16:$J$67,9,0)</f>
        <v>13857000000</v>
      </c>
      <c r="K24" s="32">
        <f>VLOOKUP(B24,[2]Sheet1!$B$16:$K$67,10,0)</f>
        <v>13880250181.5</v>
      </c>
      <c r="L24" s="32">
        <f>VLOOKUP(B24,[2]Sheet1!$B$16:$L$67,11,0)</f>
        <v>13994828634.860001</v>
      </c>
      <c r="M24" s="28">
        <f>L24/$L$68</f>
        <v>3.7516596334185123E-2</v>
      </c>
      <c r="N24" s="1"/>
    </row>
    <row r="25" spans="1:14" x14ac:dyDescent="0.25">
      <c r="A25" s="10">
        <v>10</v>
      </c>
      <c r="B25" s="11" t="s">
        <v>10</v>
      </c>
      <c r="C25" s="27" t="s">
        <v>65</v>
      </c>
      <c r="D25" s="12" t="s">
        <v>2</v>
      </c>
      <c r="E25" s="13" t="s">
        <v>2</v>
      </c>
      <c r="F25" s="13" t="s">
        <v>2</v>
      </c>
      <c r="G25" s="60">
        <f>VLOOKUP(B25,[2]Sheet1!$B$16:$G$67,6,0)</f>
        <v>0</v>
      </c>
      <c r="H25" s="14">
        <f>VLOOKUP(B25,[2]Sheet1!$B$16:$H$67,7,0)</f>
        <v>3501706203.6800003</v>
      </c>
      <c r="I25" s="14">
        <f>VLOOKUP(B25,[1]Brokers!$B$9:$AD$69,29,0)</f>
        <v>0</v>
      </c>
      <c r="J25" s="14">
        <f>VLOOKUP(B25,[2]Sheet1!$B$16:$J$67,9,0)</f>
        <v>888000</v>
      </c>
      <c r="K25" s="32">
        <f>VLOOKUP(B25,[2]Sheet1!$B$16:$K$67,10,0)</f>
        <v>3502594203.6800003</v>
      </c>
      <c r="L25" s="32">
        <f>VLOOKUP(B25,[2]Sheet1!$B$16:$L$67,11,0)</f>
        <v>11144785054.220001</v>
      </c>
      <c r="M25" s="28">
        <f>L25/$L$68</f>
        <v>2.9876350259047953E-2</v>
      </c>
    </row>
    <row r="26" spans="1:14" x14ac:dyDescent="0.25">
      <c r="A26" s="10">
        <v>11</v>
      </c>
      <c r="B26" s="11" t="s">
        <v>32</v>
      </c>
      <c r="C26" s="27" t="s">
        <v>73</v>
      </c>
      <c r="D26" s="12" t="s">
        <v>2</v>
      </c>
      <c r="E26" s="13"/>
      <c r="F26" s="13" t="s">
        <v>2</v>
      </c>
      <c r="G26" s="60">
        <f>VLOOKUP(B26,[2]Sheet1!$B$16:$G$67,6,0)</f>
        <v>0</v>
      </c>
      <c r="H26" s="14">
        <f>VLOOKUP(B26,[2]Sheet1!$B$16:$H$67,7,0)</f>
        <v>1370992671.55</v>
      </c>
      <c r="I26" s="14">
        <f>VLOOKUP(B26,[1]Brokers!$B$9:$AD$69,29,0)</f>
        <v>0</v>
      </c>
      <c r="J26" s="14">
        <f>VLOOKUP(B26,[2]Sheet1!$B$16:$J$67,9,0)</f>
        <v>0</v>
      </c>
      <c r="K26" s="32">
        <f>VLOOKUP(B26,[2]Sheet1!$B$16:$K$67,10,0)</f>
        <v>1370992671.55</v>
      </c>
      <c r="L26" s="32">
        <f>VLOOKUP(B26,[2]Sheet1!$B$16:$L$67,11,0)</f>
        <v>5070793618.7299995</v>
      </c>
      <c r="M26" s="28">
        <f>L26/$L$68</f>
        <v>1.359351530850369E-2</v>
      </c>
    </row>
    <row r="27" spans="1:14" x14ac:dyDescent="0.25">
      <c r="A27" s="10">
        <v>12</v>
      </c>
      <c r="B27" s="11" t="s">
        <v>101</v>
      </c>
      <c r="C27" s="27" t="s">
        <v>102</v>
      </c>
      <c r="D27" s="12" t="s">
        <v>2</v>
      </c>
      <c r="E27" s="13"/>
      <c r="F27" s="13"/>
      <c r="G27" s="60">
        <f>VLOOKUP(B27,[2]Sheet1!$B$16:$G$67,6,0)</f>
        <v>2373089678.6900001</v>
      </c>
      <c r="H27" s="14">
        <f>VLOOKUP(B27,[2]Sheet1!$B$16:$H$67,7,0)</f>
        <v>489715062.5</v>
      </c>
      <c r="I27" s="14">
        <v>0</v>
      </c>
      <c r="J27" s="14">
        <f>VLOOKUP(B27,[2]Sheet1!$B$16:$J$67,9,0)</f>
        <v>0</v>
      </c>
      <c r="K27" s="32">
        <f>VLOOKUP(B27,[2]Sheet1!$B$16:$K$67,10,0)</f>
        <v>2862804741.1900001</v>
      </c>
      <c r="L27" s="32">
        <f>VLOOKUP(B27,[2]Sheet1!$B$16:$L$67,11,0)</f>
        <v>4201359704.3200002</v>
      </c>
      <c r="M27" s="28">
        <f>L27/$L$68</f>
        <v>1.1262782860310572E-2</v>
      </c>
    </row>
    <row r="28" spans="1:14" x14ac:dyDescent="0.25">
      <c r="A28" s="10">
        <v>13</v>
      </c>
      <c r="B28" s="11" t="s">
        <v>21</v>
      </c>
      <c r="C28" s="27" t="s">
        <v>79</v>
      </c>
      <c r="D28" s="12" t="s">
        <v>2</v>
      </c>
      <c r="E28" s="13"/>
      <c r="F28" s="13"/>
      <c r="G28" s="60">
        <f>VLOOKUP(B28,[2]Sheet1!$B$16:$G$67,6,0)</f>
        <v>0</v>
      </c>
      <c r="H28" s="14">
        <f>VLOOKUP(B28,[2]Sheet1!$B$16:$H$67,7,0)</f>
        <v>19891063.68</v>
      </c>
      <c r="I28" s="14">
        <f>VLOOKUP(B28,[1]Brokers!$B$9:$AD$69,29,0)</f>
        <v>0</v>
      </c>
      <c r="J28" s="14">
        <f>VLOOKUP(B28,[2]Sheet1!$B$16:$J$67,9,0)</f>
        <v>0</v>
      </c>
      <c r="K28" s="32">
        <f>VLOOKUP(B28,[2]Sheet1!$B$16:$K$67,10,0)</f>
        <v>19891063.68</v>
      </c>
      <c r="L28" s="32">
        <f>VLOOKUP(B28,[2]Sheet1!$B$16:$L$67,11,0)</f>
        <v>3799528797.2399998</v>
      </c>
      <c r="M28" s="28">
        <f>L28/$L$68</f>
        <v>1.0185575819849328E-2</v>
      </c>
    </row>
    <row r="29" spans="1:14" x14ac:dyDescent="0.25">
      <c r="A29" s="10">
        <v>14</v>
      </c>
      <c r="B29" s="11" t="s">
        <v>17</v>
      </c>
      <c r="C29" s="27" t="s">
        <v>107</v>
      </c>
      <c r="D29" s="12" t="s">
        <v>2</v>
      </c>
      <c r="E29" s="13"/>
      <c r="F29" s="13"/>
      <c r="G29" s="60">
        <f>VLOOKUP(B29,[2]Sheet1!$B$16:$G$67,6,0)</f>
        <v>0</v>
      </c>
      <c r="H29" s="14">
        <f>VLOOKUP(B29,[2]Sheet1!$B$16:$H$67,7,0)</f>
        <v>80966387.5</v>
      </c>
      <c r="I29" s="14">
        <f>VLOOKUP(B29,[1]Brokers!$B$9:$AD$69,29,0)</f>
        <v>0</v>
      </c>
      <c r="J29" s="14">
        <f>VLOOKUP(B29,[2]Sheet1!$B$16:$J$67,9,0)</f>
        <v>0</v>
      </c>
      <c r="K29" s="32">
        <f>VLOOKUP(B29,[2]Sheet1!$B$16:$K$67,10,0)</f>
        <v>80966387.5</v>
      </c>
      <c r="L29" s="32">
        <f>VLOOKUP(B29,[2]Sheet1!$B$16:$L$67,11,0)</f>
        <v>3686953948.9899998</v>
      </c>
      <c r="M29" s="28">
        <f>L29/$L$68</f>
        <v>9.8837911214174241E-3</v>
      </c>
    </row>
    <row r="30" spans="1:14" x14ac:dyDescent="0.25">
      <c r="A30" s="10">
        <f t="shared" ref="A30:A48" si="0">+A29+1</f>
        <v>15</v>
      </c>
      <c r="B30" s="11" t="s">
        <v>63</v>
      </c>
      <c r="C30" s="27" t="s">
        <v>64</v>
      </c>
      <c r="D30" s="12" t="s">
        <v>2</v>
      </c>
      <c r="E30" s="13"/>
      <c r="F30" s="13" t="s">
        <v>2</v>
      </c>
      <c r="G30" s="60">
        <f>VLOOKUP(B30,[2]Sheet1!$B$16:$G$67,6,0)</f>
        <v>0</v>
      </c>
      <c r="H30" s="14">
        <f>VLOOKUP(B30,[2]Sheet1!$B$16:$H$67,7,0)</f>
        <v>345165091.02999997</v>
      </c>
      <c r="I30" s="14">
        <f>VLOOKUP(B30,[1]Brokers!$B$9:$AD$69,29,0)</f>
        <v>0</v>
      </c>
      <c r="J30" s="14">
        <f>VLOOKUP(B30,[2]Sheet1!$B$16:$J$67,9,0)</f>
        <v>1500000</v>
      </c>
      <c r="K30" s="32">
        <f>VLOOKUP(B30,[2]Sheet1!$B$16:$K$67,10,0)</f>
        <v>346665091.02999997</v>
      </c>
      <c r="L30" s="32">
        <f>VLOOKUP(B30,[2]Sheet1!$B$16:$L$67,11,0)</f>
        <v>2108559970.4599998</v>
      </c>
      <c r="M30" s="28">
        <f>L30/$L$68</f>
        <v>5.652516034467361E-3</v>
      </c>
    </row>
    <row r="31" spans="1:14" x14ac:dyDescent="0.25">
      <c r="A31" s="10">
        <f t="shared" si="0"/>
        <v>16</v>
      </c>
      <c r="B31" s="11" t="s">
        <v>6</v>
      </c>
      <c r="C31" s="27" t="s">
        <v>68</v>
      </c>
      <c r="D31" s="12" t="s">
        <v>2</v>
      </c>
      <c r="E31" s="13" t="s">
        <v>2</v>
      </c>
      <c r="F31" s="13" t="s">
        <v>2</v>
      </c>
      <c r="G31" s="60">
        <f>VLOOKUP(B31,[2]Sheet1!$B$16:$G$67,6,0)</f>
        <v>32283339.66</v>
      </c>
      <c r="H31" s="14">
        <f>VLOOKUP(B31,[2]Sheet1!$B$16:$H$67,7,0)</f>
        <v>221903925.46000001</v>
      </c>
      <c r="I31" s="14">
        <f>VLOOKUP(B31,[1]Brokers!$B$9:$AD$69,29,0)</f>
        <v>0</v>
      </c>
      <c r="J31" s="14">
        <f>VLOOKUP(B31,[2]Sheet1!$B$16:$J$67,9,0)</f>
        <v>0</v>
      </c>
      <c r="K31" s="32">
        <f>VLOOKUP(B31,[2]Sheet1!$B$16:$K$67,10,0)</f>
        <v>254187265.12</v>
      </c>
      <c r="L31" s="32">
        <f>VLOOKUP(B31,[2]Sheet1!$B$16:$L$67,11,0)</f>
        <v>1418794737.9499998</v>
      </c>
      <c r="M31" s="28">
        <f>L31/$L$68</f>
        <v>3.8034298849611162E-3</v>
      </c>
    </row>
    <row r="32" spans="1:14" x14ac:dyDescent="0.25">
      <c r="A32" s="10">
        <f t="shared" si="0"/>
        <v>17</v>
      </c>
      <c r="B32" s="11" t="s">
        <v>113</v>
      </c>
      <c r="C32" s="27" t="s">
        <v>114</v>
      </c>
      <c r="D32" s="12" t="s">
        <v>2</v>
      </c>
      <c r="E32" s="13"/>
      <c r="F32" s="13"/>
      <c r="G32" s="60">
        <v>0</v>
      </c>
      <c r="H32" s="14">
        <v>15253945.76</v>
      </c>
      <c r="I32" s="14" t="s">
        <v>103</v>
      </c>
      <c r="J32" s="14">
        <v>0</v>
      </c>
      <c r="K32" s="32">
        <v>15253946.76</v>
      </c>
      <c r="L32" s="32">
        <v>1167482613.7</v>
      </c>
      <c r="M32" s="28">
        <f>L32/$L$68</f>
        <v>3.129725635672312E-3</v>
      </c>
      <c r="N32" s="1"/>
    </row>
    <row r="33" spans="1:14" x14ac:dyDescent="0.25">
      <c r="A33" s="10">
        <f t="shared" si="0"/>
        <v>18</v>
      </c>
      <c r="B33" s="11" t="s">
        <v>15</v>
      </c>
      <c r="C33" s="27" t="s">
        <v>70</v>
      </c>
      <c r="D33" s="12" t="s">
        <v>2</v>
      </c>
      <c r="E33" s="13"/>
      <c r="F33" s="13"/>
      <c r="G33" s="60">
        <f>VLOOKUP(B33,[2]Sheet1!$B$16:$G$67,6,0)</f>
        <v>0</v>
      </c>
      <c r="H33" s="14">
        <f>VLOOKUP(B33,[2]Sheet1!$B$16:$H$67,7,0)</f>
        <v>334804892.49000001</v>
      </c>
      <c r="I33" s="14">
        <f>VLOOKUP(B33,[1]Brokers!$B$9:$AD$69,29,0)</f>
        <v>0</v>
      </c>
      <c r="J33" s="14">
        <f>VLOOKUP(B33,[2]Sheet1!$B$16:$J$67,9,0)</f>
        <v>9700000</v>
      </c>
      <c r="K33" s="32">
        <f>VLOOKUP(B33,[2]Sheet1!$B$16:$K$67,10,0)</f>
        <v>344504892.49000001</v>
      </c>
      <c r="L33" s="32">
        <f>VLOOKUP(B33,[2]Sheet1!$B$16:$L$67,11,0)</f>
        <v>1158777154.98</v>
      </c>
      <c r="M33" s="28">
        <f>L33/$L$68</f>
        <v>3.1063885024194891E-3</v>
      </c>
      <c r="N33" s="1"/>
    </row>
    <row r="34" spans="1:14" x14ac:dyDescent="0.25">
      <c r="A34" s="10">
        <f t="shared" si="0"/>
        <v>19</v>
      </c>
      <c r="B34" s="11" t="s">
        <v>35</v>
      </c>
      <c r="C34" s="27" t="s">
        <v>97</v>
      </c>
      <c r="D34" s="12" t="s">
        <v>2</v>
      </c>
      <c r="E34" s="13"/>
      <c r="F34" s="13"/>
      <c r="G34" s="60">
        <f>VLOOKUP(B34,[2]Sheet1!$B$16:$G$67,6,0)</f>
        <v>0</v>
      </c>
      <c r="H34" s="14">
        <f>VLOOKUP(B34,[2]Sheet1!$B$16:$H$67,7,0)</f>
        <v>24285346</v>
      </c>
      <c r="I34" s="14">
        <f>VLOOKUP(B34,[1]Brokers!$B$9:$AD$69,29,0)</f>
        <v>0</v>
      </c>
      <c r="J34" s="14">
        <f>VLOOKUP(B34,[2]Sheet1!$B$16:$J$67,9,0)</f>
        <v>0</v>
      </c>
      <c r="K34" s="32">
        <f>VLOOKUP(B34,[2]Sheet1!$B$16:$K$67,10,0)</f>
        <v>24285346</v>
      </c>
      <c r="L34" s="32">
        <f>VLOOKUP(B34,[2]Sheet1!$B$16:$L$67,11,0)</f>
        <v>1143065611.8499999</v>
      </c>
      <c r="M34" s="28">
        <f>L34/$L$68</f>
        <v>3.0642698286740245E-3</v>
      </c>
      <c r="N34" s="1"/>
    </row>
    <row r="35" spans="1:14" x14ac:dyDescent="0.25">
      <c r="A35" s="10">
        <f t="shared" si="0"/>
        <v>20</v>
      </c>
      <c r="B35" s="11" t="s">
        <v>38</v>
      </c>
      <c r="C35" s="27" t="s">
        <v>82</v>
      </c>
      <c r="D35" s="12" t="s">
        <v>2</v>
      </c>
      <c r="E35" s="13" t="s">
        <v>2</v>
      </c>
      <c r="F35" s="13" t="s">
        <v>2</v>
      </c>
      <c r="G35" s="60">
        <f>VLOOKUP(B35,[2]Sheet1!$B$16:$G$67,6,0)</f>
        <v>777463.55</v>
      </c>
      <c r="H35" s="14">
        <f>VLOOKUP(B35,[2]Sheet1!$B$16:$H$67,7,0)</f>
        <v>207837850.17000002</v>
      </c>
      <c r="I35" s="14">
        <f>VLOOKUP(B35,[1]Brokers!$B$9:$AD$69,29,0)</f>
        <v>0</v>
      </c>
      <c r="J35" s="14">
        <f>VLOOKUP(B35,[2]Sheet1!$B$16:$J$67,9,0)</f>
        <v>0</v>
      </c>
      <c r="K35" s="32">
        <f>VLOOKUP(B35,[2]Sheet1!$B$16:$K$67,10,0)</f>
        <v>208615313.72000003</v>
      </c>
      <c r="L35" s="32">
        <f>VLOOKUP(B35,[2]Sheet1!$B$16:$L$67,11,0)</f>
        <v>1071447916.3000001</v>
      </c>
      <c r="M35" s="28">
        <f>L35/$L$68</f>
        <v>2.872280898731633E-3</v>
      </c>
      <c r="N35" s="1"/>
    </row>
    <row r="36" spans="1:14" x14ac:dyDescent="0.25">
      <c r="A36" s="10">
        <f t="shared" si="0"/>
        <v>21</v>
      </c>
      <c r="B36" s="11" t="s">
        <v>3</v>
      </c>
      <c r="C36" s="27" t="s">
        <v>71</v>
      </c>
      <c r="D36" s="12" t="s">
        <v>2</v>
      </c>
      <c r="E36" s="13"/>
      <c r="F36" s="13" t="s">
        <v>2</v>
      </c>
      <c r="G36" s="60">
        <f>VLOOKUP(B36,[2]Sheet1!$B$16:$G$67,6,0)</f>
        <v>0</v>
      </c>
      <c r="H36" s="14">
        <f>VLOOKUP(B36,[2]Sheet1!$B$16:$H$67,7,0)</f>
        <v>164480110.78</v>
      </c>
      <c r="I36" s="14">
        <f>VLOOKUP(B36,[1]Brokers!$B$9:$AD$69,29,0)</f>
        <v>0</v>
      </c>
      <c r="J36" s="14">
        <f>VLOOKUP(B36,[2]Sheet1!$B$16:$J$67,9,0)</f>
        <v>0</v>
      </c>
      <c r="K36" s="32">
        <f>VLOOKUP(B36,[2]Sheet1!$B$16:$K$67,10,0)</f>
        <v>164480110.78</v>
      </c>
      <c r="L36" s="32">
        <f>VLOOKUP(B36,[2]Sheet1!$B$16:$L$67,11,0)</f>
        <v>993754475.36999989</v>
      </c>
      <c r="M36" s="28">
        <f>L36/$L$68</f>
        <v>2.6640044319570307E-3</v>
      </c>
      <c r="N36" s="1"/>
    </row>
    <row r="37" spans="1:14" x14ac:dyDescent="0.25">
      <c r="A37" s="10">
        <f t="shared" si="0"/>
        <v>22</v>
      </c>
      <c r="B37" s="11" t="s">
        <v>16</v>
      </c>
      <c r="C37" s="27" t="s">
        <v>78</v>
      </c>
      <c r="D37" s="12" t="s">
        <v>2</v>
      </c>
      <c r="E37" s="13" t="s">
        <v>2</v>
      </c>
      <c r="F37" s="13"/>
      <c r="G37" s="60">
        <f>VLOOKUP(B37,[2]Sheet1!$B$16:$G$67,6,0)</f>
        <v>547475869.6400001</v>
      </c>
      <c r="H37" s="14">
        <f>VLOOKUP(B37,[2]Sheet1!$B$16:$H$67,7,0)</f>
        <v>77635680</v>
      </c>
      <c r="I37" s="14">
        <f>VLOOKUP(B37,[1]Brokers!$B$9:$AD$69,29,0)</f>
        <v>0</v>
      </c>
      <c r="J37" s="14">
        <f>VLOOKUP(B37,[2]Sheet1!$B$16:$J$67,9,0)</f>
        <v>0</v>
      </c>
      <c r="K37" s="32">
        <f>VLOOKUP(B37,[2]Sheet1!$B$16:$K$67,10,0)</f>
        <v>625111549.6400001</v>
      </c>
      <c r="L37" s="32">
        <f>VLOOKUP(B37,[2]Sheet1!$B$16:$L$67,11,0)</f>
        <v>976398241.54000008</v>
      </c>
      <c r="M37" s="28">
        <f>L37/$L$68</f>
        <v>2.6174767583805299E-3</v>
      </c>
      <c r="N37" s="1"/>
    </row>
    <row r="38" spans="1:14" x14ac:dyDescent="0.25">
      <c r="A38" s="10">
        <f t="shared" si="0"/>
        <v>23</v>
      </c>
      <c r="B38" s="11" t="s">
        <v>34</v>
      </c>
      <c r="C38" s="27" t="s">
        <v>34</v>
      </c>
      <c r="D38" s="12" t="s">
        <v>2</v>
      </c>
      <c r="E38" s="13" t="s">
        <v>2</v>
      </c>
      <c r="F38" s="13"/>
      <c r="G38" s="60">
        <f>VLOOKUP(B38,[2]Sheet1!$B$16:$G$67,6,0)</f>
        <v>0</v>
      </c>
      <c r="H38" s="14">
        <f>VLOOKUP(B38,[2]Sheet1!$B$16:$H$67,7,0)</f>
        <v>60385016.649999999</v>
      </c>
      <c r="I38" s="14">
        <f>VLOOKUP(B38,[1]Brokers!$B$9:$AD$69,29,0)</f>
        <v>0</v>
      </c>
      <c r="J38" s="14">
        <f>VLOOKUP(B38,[2]Sheet1!$B$16:$J$67,9,0)</f>
        <v>0</v>
      </c>
      <c r="K38" s="32">
        <f>VLOOKUP(B38,[2]Sheet1!$B$16:$K$67,10,0)</f>
        <v>60385016.649999999</v>
      </c>
      <c r="L38" s="32">
        <f>VLOOKUP(B38,[2]Sheet1!$B$16:$L$67,11,0)</f>
        <v>410264645.60999995</v>
      </c>
      <c r="M38" s="28">
        <f>L38/$L$68</f>
        <v>1.0998157606016202E-3</v>
      </c>
      <c r="N38" s="1"/>
    </row>
    <row r="39" spans="1:14" x14ac:dyDescent="0.25">
      <c r="A39" s="10">
        <f t="shared" si="0"/>
        <v>24</v>
      </c>
      <c r="B39" s="11" t="s">
        <v>31</v>
      </c>
      <c r="C39" s="27" t="s">
        <v>94</v>
      </c>
      <c r="D39" s="12" t="s">
        <v>2</v>
      </c>
      <c r="E39" s="13"/>
      <c r="F39" s="13"/>
      <c r="G39" s="60">
        <f>VLOOKUP(B39,[2]Sheet1!$B$16:$G$67,6,0)</f>
        <v>190985.42</v>
      </c>
      <c r="H39" s="14">
        <f>VLOOKUP(B39,[2]Sheet1!$B$16:$H$67,7,0)</f>
        <v>166947644.86000001</v>
      </c>
      <c r="I39" s="14">
        <f>VLOOKUP(B39,[1]Brokers!$B$9:$AD$69,29,0)</f>
        <v>0</v>
      </c>
      <c r="J39" s="14">
        <f>VLOOKUP(B39,[2]Sheet1!$B$16:$J$67,9,0)</f>
        <v>0</v>
      </c>
      <c r="K39" s="32">
        <f>VLOOKUP(B39,[2]Sheet1!$B$16:$K$67,10,0)</f>
        <v>167138630.28</v>
      </c>
      <c r="L39" s="32">
        <f>VLOOKUP(B39,[2]Sheet1!$B$16:$L$67,11,0)</f>
        <v>343639849.97000003</v>
      </c>
      <c r="M39" s="28">
        <f>L39/$L$68</f>
        <v>9.2121153263363263E-4</v>
      </c>
      <c r="N39" s="1"/>
    </row>
    <row r="40" spans="1:14" x14ac:dyDescent="0.25">
      <c r="A40" s="10">
        <f t="shared" si="0"/>
        <v>25</v>
      </c>
      <c r="B40" s="11" t="s">
        <v>23</v>
      </c>
      <c r="C40" s="27" t="s">
        <v>75</v>
      </c>
      <c r="D40" s="12" t="s">
        <v>2</v>
      </c>
      <c r="E40" s="13"/>
      <c r="F40" s="13"/>
      <c r="G40" s="60">
        <f>VLOOKUP(B40,[2]Sheet1!$B$16:$G$67,6,0)</f>
        <v>0</v>
      </c>
      <c r="H40" s="14">
        <f>VLOOKUP(B40,[2]Sheet1!$B$16:$H$67,7,0)</f>
        <v>45730138.189999998</v>
      </c>
      <c r="I40" s="14">
        <f>VLOOKUP(B40,[1]Brokers!$B$9:$AD$69,29,0)</f>
        <v>0</v>
      </c>
      <c r="J40" s="14">
        <f>VLOOKUP(B40,[2]Sheet1!$B$16:$J$67,9,0)</f>
        <v>0</v>
      </c>
      <c r="K40" s="32">
        <f>VLOOKUP(B40,[2]Sheet1!$B$16:$K$67,10,0)</f>
        <v>45730138.189999998</v>
      </c>
      <c r="L40" s="32">
        <f>VLOOKUP(B40,[2]Sheet1!$B$16:$L$67,11,0)</f>
        <v>333476793.07999998</v>
      </c>
      <c r="M40" s="28">
        <f>L40/$L$68</f>
        <v>8.939669473077541E-4</v>
      </c>
      <c r="N40" s="1"/>
    </row>
    <row r="41" spans="1:14" x14ac:dyDescent="0.25">
      <c r="A41" s="10">
        <f t="shared" si="0"/>
        <v>26</v>
      </c>
      <c r="B41" s="11" t="s">
        <v>26</v>
      </c>
      <c r="C41" s="27" t="s">
        <v>96</v>
      </c>
      <c r="D41" s="12" t="s">
        <v>2</v>
      </c>
      <c r="E41" s="13"/>
      <c r="F41" s="13"/>
      <c r="G41" s="60">
        <f>VLOOKUP(B41,[2]Sheet1!$B$16:$G$67,6,0)</f>
        <v>0</v>
      </c>
      <c r="H41" s="14">
        <f>VLOOKUP(B41,[2]Sheet1!$B$16:$H$67,7,0)</f>
        <v>203663250</v>
      </c>
      <c r="I41" s="14">
        <f>VLOOKUP(B41,[1]Brokers!$B$9:$AD$69,29,0)</f>
        <v>0</v>
      </c>
      <c r="J41" s="14">
        <f>VLOOKUP(B41,[2]Sheet1!$B$16:$J$67,9,0)</f>
        <v>0</v>
      </c>
      <c r="K41" s="32">
        <f>VLOOKUP(B41,[2]Sheet1!$B$16:$K$67,10,0)</f>
        <v>203663250</v>
      </c>
      <c r="L41" s="32">
        <f>VLOOKUP(B41,[2]Sheet1!$B$16:$L$67,11,0)</f>
        <v>280815116.20999998</v>
      </c>
      <c r="M41" s="28">
        <f>L41/$L$68</f>
        <v>7.527943095455592E-4</v>
      </c>
      <c r="N41" s="1"/>
    </row>
    <row r="42" spans="1:14" x14ac:dyDescent="0.25">
      <c r="A42" s="10">
        <v>27</v>
      </c>
      <c r="B42" s="11" t="s">
        <v>28</v>
      </c>
      <c r="C42" s="27" t="s">
        <v>87</v>
      </c>
      <c r="D42" s="12" t="s">
        <v>2</v>
      </c>
      <c r="E42" s="13"/>
      <c r="F42" s="13"/>
      <c r="G42" s="60">
        <f>VLOOKUP(B42,[2]Sheet1!$B$16:$G$67,6,0)</f>
        <v>0</v>
      </c>
      <c r="H42" s="14">
        <f>VLOOKUP(B42,[2]Sheet1!$B$16:$H$67,7,0)</f>
        <v>127332208.23999999</v>
      </c>
      <c r="I42" s="14">
        <f>VLOOKUP(B42,[1]Brokers!$B$9:$AD$69,29,0)</f>
        <v>0</v>
      </c>
      <c r="J42" s="14">
        <f>VLOOKUP(B42,[2]Sheet1!$B$16:$J$67,9,0)</f>
        <v>0</v>
      </c>
      <c r="K42" s="32">
        <f>VLOOKUP(B42,[2]Sheet1!$B$16:$K$67,10,0)</f>
        <v>127332208.23999999</v>
      </c>
      <c r="L42" s="32">
        <f>VLOOKUP(B42,[2]Sheet1!$B$16:$L$67,11,0)</f>
        <v>237769847.55000001</v>
      </c>
      <c r="M42" s="28">
        <f>L42/$L$68</f>
        <v>6.3740083024341524E-4</v>
      </c>
      <c r="N42" s="1"/>
    </row>
    <row r="43" spans="1:14" x14ac:dyDescent="0.25">
      <c r="A43" s="10">
        <f t="shared" si="0"/>
        <v>28</v>
      </c>
      <c r="B43" s="11" t="s">
        <v>104</v>
      </c>
      <c r="C43" s="27" t="s">
        <v>111</v>
      </c>
      <c r="D43" s="12" t="s">
        <v>2</v>
      </c>
      <c r="E43" s="13"/>
      <c r="F43" s="13" t="s">
        <v>2</v>
      </c>
      <c r="G43" s="60">
        <f>VLOOKUP(B43,[2]Sheet1!$B$16:$G$67,6,0)</f>
        <v>0</v>
      </c>
      <c r="H43" s="14">
        <f>VLOOKUP(B43,[2]Sheet1!$B$16:$H$67,7,0)</f>
        <v>17504531.560000002</v>
      </c>
      <c r="I43" s="14">
        <v>0</v>
      </c>
      <c r="J43" s="14">
        <f>VLOOKUP(B43,[2]Sheet1!$B$16:$J$67,9,0)</f>
        <v>50000000</v>
      </c>
      <c r="K43" s="32">
        <f>VLOOKUP(B43,[2]Sheet1!$B$16:$K$67,10,0)</f>
        <v>67504531.560000002</v>
      </c>
      <c r="L43" s="32">
        <f>VLOOKUP(B43,[2]Sheet1!$B$16:$L$67,11,0)</f>
        <v>171754701.42000002</v>
      </c>
      <c r="M43" s="28">
        <f>L43/$L$68</f>
        <v>4.6043091843382856E-4</v>
      </c>
      <c r="N43" s="1"/>
    </row>
    <row r="44" spans="1:14" x14ac:dyDescent="0.25">
      <c r="A44" s="10">
        <f t="shared" si="0"/>
        <v>29</v>
      </c>
      <c r="B44" s="11" t="s">
        <v>13</v>
      </c>
      <c r="C44" s="27" t="s">
        <v>81</v>
      </c>
      <c r="D44" s="12" t="s">
        <v>2</v>
      </c>
      <c r="E44" s="13"/>
      <c r="F44" s="13"/>
      <c r="G44" s="60">
        <f>VLOOKUP(B44,[2]Sheet1!$B$16:$G$67,6,0)</f>
        <v>0</v>
      </c>
      <c r="H44" s="14">
        <f>VLOOKUP(B44,[2]Sheet1!$B$16:$H$67,7,0)</f>
        <v>99673600.409999996</v>
      </c>
      <c r="I44" s="14">
        <f>VLOOKUP(B44,[1]Brokers!$B$9:$AD$69,29,0)</f>
        <v>0</v>
      </c>
      <c r="J44" s="14">
        <f>VLOOKUP(B44,[2]Sheet1!$B$16:$J$67,9,0)</f>
        <v>0</v>
      </c>
      <c r="K44" s="32">
        <f>VLOOKUP(B44,[2]Sheet1!$B$16:$K$67,10,0)</f>
        <v>99673600.409999996</v>
      </c>
      <c r="L44" s="32">
        <f>VLOOKUP(B44,[2]Sheet1!$B$16:$L$67,11,0)</f>
        <v>168776569.81999999</v>
      </c>
      <c r="M44" s="28">
        <f>L44/$L$68</f>
        <v>4.5244730077173209E-4</v>
      </c>
      <c r="N44" s="1"/>
    </row>
    <row r="45" spans="1:14" x14ac:dyDescent="0.25">
      <c r="A45" s="10">
        <f t="shared" si="0"/>
        <v>30</v>
      </c>
      <c r="B45" s="11" t="s">
        <v>40</v>
      </c>
      <c r="C45" s="27" t="s">
        <v>99</v>
      </c>
      <c r="D45" s="12" t="s">
        <v>2</v>
      </c>
      <c r="E45" s="13" t="s">
        <v>2</v>
      </c>
      <c r="F45" s="13" t="s">
        <v>2</v>
      </c>
      <c r="G45" s="60">
        <f>VLOOKUP(B45,[2]Sheet1!$B$16:$G$67,6,0)</f>
        <v>286946.93000000005</v>
      </c>
      <c r="H45" s="14">
        <f>VLOOKUP(B45,[2]Sheet1!$B$16:$H$67,7,0)</f>
        <v>126868879.2</v>
      </c>
      <c r="I45" s="14">
        <f>VLOOKUP(B45,[1]Brokers!$B$9:$AD$69,29,0)</f>
        <v>0</v>
      </c>
      <c r="J45" s="14">
        <f>VLOOKUP(B45,[2]Sheet1!$B$16:$J$67,9,0)</f>
        <v>0</v>
      </c>
      <c r="K45" s="32">
        <f>VLOOKUP(B45,[2]Sheet1!$B$16:$K$67,10,0)</f>
        <v>127155826.13000001</v>
      </c>
      <c r="L45" s="32">
        <f>VLOOKUP(B45,[2]Sheet1!$B$16:$L$67,11,0)</f>
        <v>166924799.16000003</v>
      </c>
      <c r="M45" s="28">
        <f>L45/$L$68</f>
        <v>4.4748317193762428E-4</v>
      </c>
      <c r="N45" s="1"/>
    </row>
    <row r="46" spans="1:14" x14ac:dyDescent="0.25">
      <c r="A46" s="10">
        <f t="shared" si="0"/>
        <v>31</v>
      </c>
      <c r="B46" s="11" t="s">
        <v>11</v>
      </c>
      <c r="C46" s="27" t="s">
        <v>74</v>
      </c>
      <c r="D46" s="12" t="s">
        <v>2</v>
      </c>
      <c r="E46" s="13" t="s">
        <v>103</v>
      </c>
      <c r="F46" s="13"/>
      <c r="G46" s="60">
        <f>VLOOKUP(B46,[2]Sheet1!$B$16:$G$67,6,0)</f>
        <v>15169748.52</v>
      </c>
      <c r="H46" s="14">
        <f>VLOOKUP(B46,[2]Sheet1!$B$16:$H$67,7,0)</f>
        <v>31287113.509999998</v>
      </c>
      <c r="I46" s="14">
        <f>VLOOKUP(B46,[1]Brokers!$B$9:$AD$69,29,0)</f>
        <v>0</v>
      </c>
      <c r="J46" s="14">
        <f>VLOOKUP(B46,[2]Sheet1!$B$16:$J$67,9,0)</f>
        <v>0</v>
      </c>
      <c r="K46" s="32">
        <f>VLOOKUP(B46,[2]Sheet1!$B$16:$K$67,10,0)</f>
        <v>46456862.030000001</v>
      </c>
      <c r="L46" s="32">
        <f>VLOOKUP(B46,[2]Sheet1!$B$16:$L$67,11,0)</f>
        <v>146678313.09999999</v>
      </c>
      <c r="M46" s="28">
        <f>L46/$L$68</f>
        <v>3.932074630656574E-4</v>
      </c>
      <c r="N46" s="1"/>
    </row>
    <row r="47" spans="1:14" x14ac:dyDescent="0.25">
      <c r="A47" s="10">
        <f t="shared" si="0"/>
        <v>32</v>
      </c>
      <c r="B47" s="11" t="s">
        <v>41</v>
      </c>
      <c r="C47" s="27" t="s">
        <v>41</v>
      </c>
      <c r="D47" s="12" t="s">
        <v>2</v>
      </c>
      <c r="E47" s="13"/>
      <c r="F47" s="13"/>
      <c r="G47" s="60">
        <f>VLOOKUP(B47,[2]Sheet1!$B$16:$G$67,6,0)</f>
        <v>0</v>
      </c>
      <c r="H47" s="14">
        <f>VLOOKUP(B47,[2]Sheet1!$B$16:$H$67,7,0)</f>
        <v>65624395.159999996</v>
      </c>
      <c r="I47" s="14">
        <f>VLOOKUP(B47,[1]Brokers!$B$9:$AD$69,29,0)</f>
        <v>0</v>
      </c>
      <c r="J47" s="14">
        <f>VLOOKUP(B47,[2]Sheet1!$B$16:$J$67,9,0)</f>
        <v>0</v>
      </c>
      <c r="K47" s="32">
        <f>VLOOKUP(B47,[2]Sheet1!$B$16:$K$67,10,0)</f>
        <v>65624395.159999996</v>
      </c>
      <c r="L47" s="32">
        <f>VLOOKUP(B47,[2]Sheet1!$B$16:$L$67,11,0)</f>
        <v>124191795.16</v>
      </c>
      <c r="M47" s="28">
        <f>L47/$L$68</f>
        <v>3.3292679521846361E-4</v>
      </c>
      <c r="N47" s="1"/>
    </row>
    <row r="48" spans="1:14" x14ac:dyDescent="0.25">
      <c r="A48" s="10">
        <f t="shared" si="0"/>
        <v>33</v>
      </c>
      <c r="B48" s="11" t="s">
        <v>18</v>
      </c>
      <c r="C48" s="27" t="s">
        <v>112</v>
      </c>
      <c r="D48" s="12" t="s">
        <v>2</v>
      </c>
      <c r="E48" s="13"/>
      <c r="F48" s="13"/>
      <c r="G48" s="60">
        <f>VLOOKUP(B48,[2]Sheet1!$B$16:$G$67,6,0)</f>
        <v>0</v>
      </c>
      <c r="H48" s="14">
        <f>VLOOKUP(B48,[2]Sheet1!$B$16:$H$67,7,0)</f>
        <v>27450483.009999998</v>
      </c>
      <c r="I48" s="14">
        <f>VLOOKUP(B48,[1]Brokers!$B$9:$AD$69,29,0)</f>
        <v>0</v>
      </c>
      <c r="J48" s="14">
        <f>VLOOKUP(B48,[2]Sheet1!$B$16:$J$67,9,0)</f>
        <v>0</v>
      </c>
      <c r="K48" s="32">
        <f>VLOOKUP(B48,[2]Sheet1!$B$16:$K$67,10,0)</f>
        <v>27450483.009999998</v>
      </c>
      <c r="L48" s="32">
        <f>VLOOKUP(B48,[2]Sheet1!$B$16:$L$67,11,0)</f>
        <v>56947951.799999997</v>
      </c>
      <c r="M48" s="28">
        <f>L48/$L$68</f>
        <v>1.5266305686783451E-4</v>
      </c>
    </row>
    <row r="49" spans="1:17" x14ac:dyDescent="0.25">
      <c r="A49" s="10">
        <f t="shared" ref="A49:A64" si="1">+A48+1</f>
        <v>34</v>
      </c>
      <c r="B49" s="11" t="s">
        <v>20</v>
      </c>
      <c r="C49" s="27" t="s">
        <v>85</v>
      </c>
      <c r="D49" s="12" t="s">
        <v>2</v>
      </c>
      <c r="E49" s="13"/>
      <c r="F49" s="13"/>
      <c r="G49" s="60">
        <f>VLOOKUP(B49,[2]Sheet1!$B$16:$G$67,6,0)</f>
        <v>0</v>
      </c>
      <c r="H49" s="14">
        <f>VLOOKUP(B49,[2]Sheet1!$B$16:$H$67,7,0)</f>
        <v>10423710</v>
      </c>
      <c r="I49" s="14">
        <f>VLOOKUP(B49,[1]Brokers!$B$9:$AD$69,29,0)</f>
        <v>0</v>
      </c>
      <c r="J49" s="14">
        <f>VLOOKUP(B49,[2]Sheet1!$B$16:$J$67,9,0)</f>
        <v>0</v>
      </c>
      <c r="K49" s="32">
        <f>VLOOKUP(B49,[2]Sheet1!$B$16:$K$67,10,0)</f>
        <v>10423710</v>
      </c>
      <c r="L49" s="32">
        <f>VLOOKUP(B49,[2]Sheet1!$B$16:$L$67,11,0)</f>
        <v>44019095.5</v>
      </c>
      <c r="M49" s="28">
        <f>L49/$L$68</f>
        <v>1.1800406278329292E-4</v>
      </c>
    </row>
    <row r="50" spans="1:17" s="16" customFormat="1" x14ac:dyDescent="0.25">
      <c r="A50" s="10">
        <f t="shared" si="1"/>
        <v>35</v>
      </c>
      <c r="B50" s="11" t="s">
        <v>19</v>
      </c>
      <c r="C50" s="27" t="s">
        <v>91</v>
      </c>
      <c r="D50" s="12" t="s">
        <v>2</v>
      </c>
      <c r="E50" s="13"/>
      <c r="F50" s="13"/>
      <c r="G50" s="60">
        <f>VLOOKUP(B50,[2]Sheet1!$B$16:$G$67,6,0)</f>
        <v>0</v>
      </c>
      <c r="H50" s="14">
        <f>VLOOKUP(B50,[2]Sheet1!$B$16:$H$67,7,0)</f>
        <v>2664600</v>
      </c>
      <c r="I50" s="14">
        <f>VLOOKUP(B50,[1]Brokers!$B$9:$AD$69,29,0)</f>
        <v>0</v>
      </c>
      <c r="J50" s="14">
        <f>VLOOKUP(B50,[2]Sheet1!$B$16:$J$67,9,0)</f>
        <v>0</v>
      </c>
      <c r="K50" s="32">
        <f>VLOOKUP(B50,[2]Sheet1!$B$16:$K$67,10,0)</f>
        <v>2664600</v>
      </c>
      <c r="L50" s="32">
        <f>VLOOKUP(B50,[2]Sheet1!$B$16:$L$67,11,0)</f>
        <v>36967828</v>
      </c>
      <c r="M50" s="28">
        <f>L50/$L$68</f>
        <v>9.9101397852983453E-5</v>
      </c>
      <c r="N50" s="15"/>
    </row>
    <row r="51" spans="1:17" x14ac:dyDescent="0.25">
      <c r="A51" s="10">
        <f t="shared" si="1"/>
        <v>36</v>
      </c>
      <c r="B51" s="11" t="s">
        <v>25</v>
      </c>
      <c r="C51" s="27" t="s">
        <v>110</v>
      </c>
      <c r="D51" s="12" t="s">
        <v>2</v>
      </c>
      <c r="E51" s="13"/>
      <c r="F51" s="13"/>
      <c r="G51" s="60">
        <f>VLOOKUP(B51,[2]Sheet1!$B$16:$G$67,6,0)</f>
        <v>0</v>
      </c>
      <c r="H51" s="14">
        <f>VLOOKUP(B51,[2]Sheet1!$B$16:$H$67,7,0)</f>
        <v>1511730</v>
      </c>
      <c r="I51" s="14">
        <f>VLOOKUP(B51,[1]Brokers!$B$9:$AD$69,29,0)</f>
        <v>0</v>
      </c>
      <c r="J51" s="14">
        <f>VLOOKUP(B51,[2]Sheet1!$B$16:$J$67,9,0)</f>
        <v>0</v>
      </c>
      <c r="K51" s="32">
        <f>VLOOKUP(B51,[2]Sheet1!$B$16:$K$67,10,0)</f>
        <v>1511730</v>
      </c>
      <c r="L51" s="32">
        <f>VLOOKUP(B51,[2]Sheet1!$B$16:$L$67,11,0)</f>
        <v>30279813</v>
      </c>
      <c r="M51" s="28">
        <f>L51/$L$68</f>
        <v>8.1172521010077747E-5</v>
      </c>
    </row>
    <row r="52" spans="1:17" x14ac:dyDescent="0.25">
      <c r="A52" s="10">
        <f t="shared" si="1"/>
        <v>37</v>
      </c>
      <c r="B52" s="11" t="s">
        <v>61</v>
      </c>
      <c r="C52" s="27" t="s">
        <v>62</v>
      </c>
      <c r="D52" s="12" t="s">
        <v>2</v>
      </c>
      <c r="E52" s="13"/>
      <c r="F52" s="13"/>
      <c r="G52" s="60">
        <f>VLOOKUP(B52,[2]Sheet1!$B$16:$G$67,6,0)</f>
        <v>0</v>
      </c>
      <c r="H52" s="14">
        <f>VLOOKUP(B52,[2]Sheet1!$B$16:$H$67,7,0)</f>
        <v>8211630.79</v>
      </c>
      <c r="I52" s="14">
        <f>VLOOKUP(B52,[1]Brokers!$B$9:$AD$69,29,0)</f>
        <v>0</v>
      </c>
      <c r="J52" s="14">
        <f>VLOOKUP(B52,[2]Sheet1!$B$16:$J$67,9,0)</f>
        <v>0</v>
      </c>
      <c r="K52" s="32">
        <f>VLOOKUP(B52,[2]Sheet1!$B$16:$K$67,10,0)</f>
        <v>8211630.79</v>
      </c>
      <c r="L52" s="32">
        <f>VLOOKUP(B52,[2]Sheet1!$B$16:$L$67,11,0)</f>
        <v>26223256.52</v>
      </c>
      <c r="M52" s="28">
        <f>L52/$L$68</f>
        <v>7.029791897401606E-5</v>
      </c>
    </row>
    <row r="53" spans="1:17" x14ac:dyDescent="0.25">
      <c r="A53" s="10">
        <f t="shared" si="1"/>
        <v>38</v>
      </c>
      <c r="B53" s="11" t="s">
        <v>29</v>
      </c>
      <c r="C53" s="27" t="s">
        <v>88</v>
      </c>
      <c r="D53" s="12" t="s">
        <v>2</v>
      </c>
      <c r="E53" s="13"/>
      <c r="F53" s="13"/>
      <c r="G53" s="60">
        <f>VLOOKUP(B53,[2]Sheet1!$B$16:$G$67,6,0)</f>
        <v>0</v>
      </c>
      <c r="H53" s="14">
        <f>VLOOKUP(B53,[2]Sheet1!$B$16:$H$67,7,0)</f>
        <v>2889165.8</v>
      </c>
      <c r="I53" s="14">
        <f>VLOOKUP(B53,[1]Brokers!$B$9:$AD$69,29,0)</f>
        <v>0</v>
      </c>
      <c r="J53" s="14">
        <f>VLOOKUP(B53,[2]Sheet1!$B$16:$J$67,9,0)</f>
        <v>0</v>
      </c>
      <c r="K53" s="32">
        <f>VLOOKUP(B53,[2]Sheet1!$B$16:$K$67,10,0)</f>
        <v>2889165.8</v>
      </c>
      <c r="L53" s="32">
        <f>VLOOKUP(B53,[2]Sheet1!$B$16:$L$67,11,0)</f>
        <v>15298943.669999998</v>
      </c>
      <c r="M53" s="28">
        <f>L53/$L$68</f>
        <v>4.1012598937948221E-5</v>
      </c>
    </row>
    <row r="54" spans="1:17" x14ac:dyDescent="0.25">
      <c r="A54" s="10">
        <f t="shared" si="1"/>
        <v>39</v>
      </c>
      <c r="B54" s="11" t="s">
        <v>14</v>
      </c>
      <c r="C54" s="27" t="s">
        <v>83</v>
      </c>
      <c r="D54" s="12" t="s">
        <v>2</v>
      </c>
      <c r="E54" s="13" t="s">
        <v>2</v>
      </c>
      <c r="F54" s="13" t="s">
        <v>2</v>
      </c>
      <c r="G54" s="60">
        <f>VLOOKUP(B54,[2]Sheet1!$B$16:$G$67,6,0)</f>
        <v>0</v>
      </c>
      <c r="H54" s="14">
        <f>VLOOKUP(B54,[2]Sheet1!$B$16:$H$67,7,0)</f>
        <v>2693288.47</v>
      </c>
      <c r="I54" s="14">
        <f>VLOOKUP(B54,[1]Brokers!$B$9:$AD$69,29,0)</f>
        <v>0</v>
      </c>
      <c r="J54" s="14">
        <f>VLOOKUP(B54,[2]Sheet1!$B$16:$J$67,9,0)</f>
        <v>0</v>
      </c>
      <c r="K54" s="32">
        <f>VLOOKUP(B54,[2]Sheet1!$B$16:$K$67,10,0)</f>
        <v>2693288.47</v>
      </c>
      <c r="L54" s="32">
        <f>VLOOKUP(B54,[2]Sheet1!$B$16:$L$67,11,0)</f>
        <v>12727209.060000001</v>
      </c>
      <c r="M54" s="28">
        <f>L54/$L$68</f>
        <v>3.4118428829877581E-5</v>
      </c>
    </row>
    <row r="55" spans="1:17" x14ac:dyDescent="0.25">
      <c r="A55" s="10">
        <f t="shared" si="1"/>
        <v>40</v>
      </c>
      <c r="B55" s="11" t="s">
        <v>42</v>
      </c>
      <c r="C55" s="27" t="s">
        <v>89</v>
      </c>
      <c r="D55" s="12" t="s">
        <v>2</v>
      </c>
      <c r="E55" s="13"/>
      <c r="F55" s="13"/>
      <c r="G55" s="60">
        <f>VLOOKUP(B55,[2]Sheet1!$B$16:$G$67,6,0)</f>
        <v>0</v>
      </c>
      <c r="H55" s="14">
        <f>VLOOKUP(B55,[2]Sheet1!$B$16:$H$67,7,0)</f>
        <v>11520953.1</v>
      </c>
      <c r="I55" s="14">
        <f>VLOOKUP(B55,[1]Brokers!$B$9:$AD$69,29,0)</f>
        <v>0</v>
      </c>
      <c r="J55" s="14">
        <f>VLOOKUP(B55,[2]Sheet1!$B$16:$J$67,9,0)</f>
        <v>0</v>
      </c>
      <c r="K55" s="32">
        <f>VLOOKUP(B55,[2]Sheet1!$B$16:$K$67,10,0)</f>
        <v>11520953.1</v>
      </c>
      <c r="L55" s="32">
        <f>VLOOKUP(B55,[2]Sheet1!$B$16:$L$67,11,0)</f>
        <v>11520953.1</v>
      </c>
      <c r="M55" s="28">
        <f>L55/$L$68</f>
        <v>3.0884761658398296E-5</v>
      </c>
    </row>
    <row r="56" spans="1:17" x14ac:dyDescent="0.25">
      <c r="A56" s="10">
        <f t="shared" si="1"/>
        <v>41</v>
      </c>
      <c r="B56" s="11" t="s">
        <v>27</v>
      </c>
      <c r="C56" s="27" t="s">
        <v>90</v>
      </c>
      <c r="D56" s="12" t="s">
        <v>2</v>
      </c>
      <c r="E56" s="13"/>
      <c r="F56" s="13"/>
      <c r="G56" s="60">
        <f>VLOOKUP(B56,[2]Sheet1!$B$16:$G$67,6,0)</f>
        <v>0</v>
      </c>
      <c r="H56" s="14">
        <f>VLOOKUP(B56,[2]Sheet1!$B$16:$H$67,7,0)</f>
        <v>1978050</v>
      </c>
      <c r="I56" s="14">
        <f>VLOOKUP(B56,[1]Brokers!$B$9:$AD$69,29,0)</f>
        <v>0</v>
      </c>
      <c r="J56" s="14">
        <f>VLOOKUP(B56,[2]Sheet1!$B$16:$J$67,9,0)</f>
        <v>0</v>
      </c>
      <c r="K56" s="32">
        <f>VLOOKUP(B56,[2]Sheet1!$B$16:$K$67,10,0)</f>
        <v>1978050</v>
      </c>
      <c r="L56" s="32">
        <f>VLOOKUP(B56,[2]Sheet1!$B$16:$L$67,11,0)</f>
        <v>10753726</v>
      </c>
      <c r="M56" s="28">
        <f>L56/$L$68</f>
        <v>2.8828019831946102E-5</v>
      </c>
    </row>
    <row r="57" spans="1:17" x14ac:dyDescent="0.25">
      <c r="A57" s="10">
        <f t="shared" si="1"/>
        <v>42</v>
      </c>
      <c r="B57" s="11" t="s">
        <v>36</v>
      </c>
      <c r="C57" s="27" t="s">
        <v>98</v>
      </c>
      <c r="D57" s="12" t="s">
        <v>2</v>
      </c>
      <c r="E57" s="13"/>
      <c r="F57" s="13"/>
      <c r="G57" s="60">
        <f>VLOOKUP(B57,[2]Sheet1!$B$16:$G$67,6,0)</f>
        <v>0</v>
      </c>
      <c r="H57" s="14">
        <f>VLOOKUP(B57,[2]Sheet1!$B$16:$H$67,7,0)</f>
        <v>1111660</v>
      </c>
      <c r="I57" s="14">
        <f>VLOOKUP(B57,[1]Brokers!$B$9:$AD$69,29,0)</f>
        <v>0</v>
      </c>
      <c r="J57" s="14">
        <f>VLOOKUP(B57,[2]Sheet1!$B$16:$J$67,9,0)</f>
        <v>0</v>
      </c>
      <c r="K57" s="32">
        <f>VLOOKUP(B57,[2]Sheet1!$B$16:$K$67,10,0)</f>
        <v>1111660</v>
      </c>
      <c r="L57" s="32">
        <f>VLOOKUP(B57,[2]Sheet1!$B$16:$L$67,11,0)</f>
        <v>3327682</v>
      </c>
      <c r="M57" s="28">
        <f>L57/$L$68</f>
        <v>8.9206738846061416E-6</v>
      </c>
    </row>
    <row r="58" spans="1:17" x14ac:dyDescent="0.25">
      <c r="A58" s="10">
        <v>43</v>
      </c>
      <c r="B58" s="11" t="s">
        <v>22</v>
      </c>
      <c r="C58" s="27" t="s">
        <v>77</v>
      </c>
      <c r="D58" s="12" t="s">
        <v>2</v>
      </c>
      <c r="E58" s="13" t="s">
        <v>2</v>
      </c>
      <c r="F58" s="13" t="s">
        <v>2</v>
      </c>
      <c r="G58" s="60">
        <f>VLOOKUP(B58,[2]Sheet1!$B$16:$G$67,6,0)</f>
        <v>0</v>
      </c>
      <c r="H58" s="14">
        <f>VLOOKUP(B58,[2]Sheet1!$B$16:$H$67,7,0)</f>
        <v>0</v>
      </c>
      <c r="I58" s="14">
        <f>VLOOKUP(B58,[1]Brokers!$B$9:$AD$69,29,0)</f>
        <v>0</v>
      </c>
      <c r="J58" s="14">
        <f>VLOOKUP(B58,[2]Sheet1!$B$16:$J$67,9,0)</f>
        <v>0</v>
      </c>
      <c r="K58" s="32">
        <f>VLOOKUP(B58,[2]Sheet1!$B$16:$K$67,10,0)</f>
        <v>0</v>
      </c>
      <c r="L58" s="32">
        <f>VLOOKUP(B58,[2]Sheet1!$B$16:$L$67,11,0)</f>
        <v>57820</v>
      </c>
      <c r="M58" s="28">
        <f>L58/$L$68</f>
        <v>1.5500079755455213E-7</v>
      </c>
      <c r="Q58" s="1">
        <v>0</v>
      </c>
    </row>
    <row r="59" spans="1:17" x14ac:dyDescent="0.25">
      <c r="A59" s="10">
        <f t="shared" si="1"/>
        <v>44</v>
      </c>
      <c r="B59" s="11" t="s">
        <v>122</v>
      </c>
      <c r="C59" s="27" t="s">
        <v>121</v>
      </c>
      <c r="D59" s="12" t="s">
        <v>2</v>
      </c>
      <c r="E59" s="13"/>
      <c r="F59" s="13"/>
      <c r="G59" s="60">
        <v>0</v>
      </c>
      <c r="H59" s="14">
        <v>23925</v>
      </c>
      <c r="I59" s="14">
        <v>0</v>
      </c>
      <c r="J59" s="14">
        <v>0</v>
      </c>
      <c r="K59" s="32">
        <v>23925</v>
      </c>
      <c r="L59" s="32">
        <v>23925</v>
      </c>
      <c r="M59" s="28">
        <f>L59/$L$68</f>
        <v>6.4136874463726378E-8</v>
      </c>
    </row>
    <row r="60" spans="1:17" x14ac:dyDescent="0.25">
      <c r="A60" s="10">
        <v>45</v>
      </c>
      <c r="B60" s="11" t="s">
        <v>58</v>
      </c>
      <c r="C60" s="27" t="s">
        <v>93</v>
      </c>
      <c r="D60" s="12" t="s">
        <v>2</v>
      </c>
      <c r="E60" s="13"/>
      <c r="F60" s="13"/>
      <c r="G60" s="60">
        <f>VLOOKUP(B60,[2]Sheet1!$B$16:$G$67,6,0)</f>
        <v>0</v>
      </c>
      <c r="H60" s="14">
        <f>VLOOKUP(B60,[2]Sheet1!$B$16:$H$67,7,0)</f>
        <v>0</v>
      </c>
      <c r="I60" s="14">
        <f>VLOOKUP(B60,[1]Brokers!$B$9:$AD$69,29,0)</f>
        <v>0</v>
      </c>
      <c r="J60" s="14">
        <f>VLOOKUP(B60,[2]Sheet1!$B$16:$J$67,9,0)</f>
        <v>0</v>
      </c>
      <c r="K60" s="32">
        <f>VLOOKUP(B60,[2]Sheet1!$B$16:$K$67,10,0)</f>
        <v>0</v>
      </c>
      <c r="L60" s="32">
        <f>VLOOKUP(B60,[2]Sheet1!$B$16:$L$67,11,0)</f>
        <v>0</v>
      </c>
      <c r="M60" s="28">
        <f>L60/$L$68</f>
        <v>0</v>
      </c>
    </row>
    <row r="61" spans="1:17" x14ac:dyDescent="0.25">
      <c r="A61" s="10">
        <f t="shared" si="1"/>
        <v>46</v>
      </c>
      <c r="B61" s="11" t="s">
        <v>37</v>
      </c>
      <c r="C61" s="27" t="s">
        <v>92</v>
      </c>
      <c r="D61" s="12" t="s">
        <v>2</v>
      </c>
      <c r="E61" s="13"/>
      <c r="F61" s="13"/>
      <c r="G61" s="60">
        <f>VLOOKUP(B61,[2]Sheet1!$B$16:$G$67,6,0)</f>
        <v>0</v>
      </c>
      <c r="H61" s="14">
        <f>VLOOKUP(B61,[2]Sheet1!$B$16:$H$67,7,0)</f>
        <v>0</v>
      </c>
      <c r="I61" s="14">
        <f>VLOOKUP(B61,[1]Brokers!$B$9:$AD$69,29,0)</f>
        <v>0</v>
      </c>
      <c r="J61" s="14">
        <f>VLOOKUP(B61,[2]Sheet1!$B$16:$J$67,9,0)</f>
        <v>0</v>
      </c>
      <c r="K61" s="32">
        <f>VLOOKUP(B61,[2]Sheet1!$B$16:$K$67,10,0)</f>
        <v>0</v>
      </c>
      <c r="L61" s="32">
        <f>VLOOKUP(B61,[2]Sheet1!$B$16:$L$67,11,0)</f>
        <v>0</v>
      </c>
      <c r="M61" s="28">
        <f>L61/$L$68</f>
        <v>0</v>
      </c>
    </row>
    <row r="62" spans="1:17" x14ac:dyDescent="0.25">
      <c r="A62" s="10">
        <f t="shared" si="1"/>
        <v>47</v>
      </c>
      <c r="B62" s="11" t="s">
        <v>30</v>
      </c>
      <c r="C62" s="27" t="s">
        <v>76</v>
      </c>
      <c r="D62" s="12" t="s">
        <v>2</v>
      </c>
      <c r="E62" s="13"/>
      <c r="F62" s="13"/>
      <c r="G62" s="60">
        <f>VLOOKUP(B62,[2]Sheet1!$B$16:$G$67,6,0)</f>
        <v>0</v>
      </c>
      <c r="H62" s="14">
        <f>VLOOKUP(B62,[2]Sheet1!$B$16:$H$67,7,0)</f>
        <v>0</v>
      </c>
      <c r="I62" s="14">
        <f>VLOOKUP(B62,[1]Brokers!$B$9:$AD$69,29,0)</f>
        <v>0</v>
      </c>
      <c r="J62" s="14">
        <f>VLOOKUP(B62,[2]Sheet1!$B$16:$J$67,9,0)</f>
        <v>0</v>
      </c>
      <c r="K62" s="32">
        <f>VLOOKUP(B62,[2]Sheet1!$B$16:$K$67,10,0)</f>
        <v>0</v>
      </c>
      <c r="L62" s="32">
        <f>VLOOKUP(B62,[2]Sheet1!$B$16:$L$67,11,0)</f>
        <v>0</v>
      </c>
      <c r="M62" s="28">
        <f>L62/$L$68</f>
        <v>0</v>
      </c>
    </row>
    <row r="63" spans="1:17" x14ac:dyDescent="0.25">
      <c r="A63" s="10">
        <f t="shared" si="1"/>
        <v>48</v>
      </c>
      <c r="B63" s="11" t="s">
        <v>33</v>
      </c>
      <c r="C63" s="27" t="s">
        <v>86</v>
      </c>
      <c r="D63" s="12" t="s">
        <v>2</v>
      </c>
      <c r="E63" s="13"/>
      <c r="F63" s="13"/>
      <c r="G63" s="60">
        <f>VLOOKUP(B63,[2]Sheet1!$B$16:$G$67,6,0)</f>
        <v>0</v>
      </c>
      <c r="H63" s="14">
        <f>VLOOKUP(B63,[2]Sheet1!$B$16:$H$67,7,0)</f>
        <v>0</v>
      </c>
      <c r="I63" s="14">
        <f>VLOOKUP(B63,[1]Brokers!$B$9:$AD$69,29,0)</f>
        <v>0</v>
      </c>
      <c r="J63" s="14">
        <f>VLOOKUP(B63,[2]Sheet1!$B$16:$J$67,9,0)</f>
        <v>0</v>
      </c>
      <c r="K63" s="32">
        <f>VLOOKUP(B63,[2]Sheet1!$B$16:$K$67,10,0)</f>
        <v>0</v>
      </c>
      <c r="L63" s="32">
        <f>VLOOKUP(B63,[2]Sheet1!$B$16:$L$67,11,0)</f>
        <v>0</v>
      </c>
      <c r="M63" s="28">
        <f>L63/$L$68</f>
        <v>0</v>
      </c>
    </row>
    <row r="64" spans="1:17" x14ac:dyDescent="0.25">
      <c r="A64" s="10">
        <f t="shared" si="1"/>
        <v>49</v>
      </c>
      <c r="B64" s="11" t="s">
        <v>24</v>
      </c>
      <c r="C64" s="27" t="s">
        <v>95</v>
      </c>
      <c r="D64" s="12" t="s">
        <v>2</v>
      </c>
      <c r="E64" s="13" t="s">
        <v>2</v>
      </c>
      <c r="F64" s="13" t="s">
        <v>2</v>
      </c>
      <c r="G64" s="60">
        <f>VLOOKUP(B64,[2]Sheet1!$B$16:$G$67,6,0)</f>
        <v>0</v>
      </c>
      <c r="H64" s="14">
        <f>VLOOKUP(B64,[2]Sheet1!$B$16:$H$67,7,0)</f>
        <v>0</v>
      </c>
      <c r="I64" s="14">
        <f>VLOOKUP(B64,[1]Brokers!$B$9:$AD$69,29,0)</f>
        <v>0</v>
      </c>
      <c r="J64" s="14">
        <f>VLOOKUP(B64,[2]Sheet1!$B$16:$J$67,9,0)</f>
        <v>0</v>
      </c>
      <c r="K64" s="32">
        <f>VLOOKUP(B64,[2]Sheet1!$B$16:$K$67,10,0)</f>
        <v>0</v>
      </c>
      <c r="L64" s="32">
        <f>VLOOKUP(B64,[2]Sheet1!$B$16:$L$67,11,0)</f>
        <v>0</v>
      </c>
      <c r="M64" s="28">
        <v>0</v>
      </c>
    </row>
    <row r="65" spans="1:14" x14ac:dyDescent="0.25">
      <c r="A65" s="10">
        <v>50</v>
      </c>
      <c r="B65" s="11" t="s">
        <v>60</v>
      </c>
      <c r="C65" s="27" t="s">
        <v>80</v>
      </c>
      <c r="D65" s="12" t="s">
        <v>2</v>
      </c>
      <c r="E65" s="13"/>
      <c r="F65" s="13"/>
      <c r="G65" s="60">
        <f>VLOOKUP(B65,[2]Sheet1!$B$16:$G$67,6,0)</f>
        <v>0</v>
      </c>
      <c r="H65" s="14">
        <f>VLOOKUP(B65,[2]Sheet1!$B$16:$H$67,7,0)</f>
        <v>0</v>
      </c>
      <c r="I65" s="14">
        <f>VLOOKUP(B65,[1]Brokers!$B$9:$AD$69,29,0)</f>
        <v>0</v>
      </c>
      <c r="J65" s="14">
        <f>VLOOKUP(B65,[2]Sheet1!$B$16:$J$67,9,0)</f>
        <v>0</v>
      </c>
      <c r="K65" s="32">
        <f>VLOOKUP(B65,[2]Sheet1!$B$16:$K$67,10,0)</f>
        <v>0</v>
      </c>
      <c r="L65" s="32">
        <f>VLOOKUP(B65,[2]Sheet1!$B$16:$L$67,11,0)</f>
        <v>0</v>
      </c>
      <c r="M65" s="28">
        <f>L65/$L$68</f>
        <v>0</v>
      </c>
    </row>
    <row r="66" spans="1:14" x14ac:dyDescent="0.25">
      <c r="A66" s="10">
        <v>51</v>
      </c>
      <c r="B66" s="11" t="s">
        <v>115</v>
      </c>
      <c r="C66" s="27" t="s">
        <v>115</v>
      </c>
      <c r="D66" s="12" t="s">
        <v>2</v>
      </c>
      <c r="E66" s="13"/>
      <c r="F66" s="13"/>
      <c r="G66" s="60">
        <v>0</v>
      </c>
      <c r="H66" s="14">
        <v>110076</v>
      </c>
      <c r="I66" s="14">
        <v>0</v>
      </c>
      <c r="J66" s="14" t="s">
        <v>103</v>
      </c>
      <c r="K66" s="32">
        <v>110076</v>
      </c>
      <c r="L66" s="32">
        <v>122089.14</v>
      </c>
      <c r="M66" s="28">
        <v>0</v>
      </c>
    </row>
    <row r="67" spans="1:14" x14ac:dyDescent="0.25">
      <c r="A67" s="10">
        <v>52</v>
      </c>
      <c r="B67" s="11" t="s">
        <v>116</v>
      </c>
      <c r="C67" s="27" t="s">
        <v>117</v>
      </c>
      <c r="D67" s="12" t="s">
        <v>2</v>
      </c>
      <c r="E67" s="13"/>
      <c r="F67" s="13"/>
      <c r="G67" s="60">
        <f>VLOOKUP(B67,[2]Sheet1!$B$16:$G$67,6,0)</f>
        <v>0</v>
      </c>
      <c r="H67" s="14">
        <f>VLOOKUP(B67,[2]Sheet1!$B$16:$H$67,7,0)</f>
        <v>0</v>
      </c>
      <c r="I67" s="14"/>
      <c r="J67" s="14">
        <f>VLOOKUP(B67,[2]Sheet1!$B$16:$J$67,9,0)</f>
        <v>0</v>
      </c>
      <c r="K67" s="32">
        <f>VLOOKUP(B67,[2]Sheet1!$B$16:$K$67,10,0)</f>
        <v>0</v>
      </c>
      <c r="L67" s="32">
        <f>VLOOKUP(B67,[2]Sheet1!$B$16:$L$67,11,0)</f>
        <v>0</v>
      </c>
      <c r="M67" s="28"/>
    </row>
    <row r="68" spans="1:14" ht="16.5" customHeight="1" thickBot="1" x14ac:dyDescent="0.3">
      <c r="A68" s="41" t="s">
        <v>49</v>
      </c>
      <c r="B68" s="42"/>
      <c r="C68" s="43"/>
      <c r="D68" s="24">
        <f>COUNTA(D16:D67)</f>
        <v>52</v>
      </c>
      <c r="E68" s="24">
        <f>COUNTA(E16:E67)</f>
        <v>16</v>
      </c>
      <c r="F68" s="24">
        <f>COUNTA(F16:F67)</f>
        <v>15</v>
      </c>
      <c r="G68" s="61">
        <v>19349724207.849998</v>
      </c>
      <c r="H68" s="33">
        <v>28904065586.16</v>
      </c>
      <c r="I68" s="29">
        <f>SUM(I16:I67)</f>
        <v>0</v>
      </c>
      <c r="J68" s="33">
        <v>76174575466</v>
      </c>
      <c r="K68" s="34">
        <v>124428389185.00999</v>
      </c>
      <c r="L68" s="29">
        <v>373030338631.96997</v>
      </c>
      <c r="M68" s="30">
        <v>1</v>
      </c>
      <c r="N68" s="17"/>
    </row>
    <row r="69" spans="1:14" x14ac:dyDescent="0.25">
      <c r="K69" s="19" t="s">
        <v>103</v>
      </c>
      <c r="M69" s="18"/>
      <c r="N69" s="17"/>
    </row>
    <row r="70" spans="1:14" ht="27.6" customHeight="1" x14ac:dyDescent="0.25">
      <c r="B70" s="40" t="s">
        <v>50</v>
      </c>
      <c r="C70" s="40"/>
      <c r="D70" s="7"/>
      <c r="E70" s="7"/>
      <c r="F70" s="7"/>
      <c r="G70" s="7"/>
      <c r="I70" s="20"/>
      <c r="K70" s="18"/>
      <c r="L70" s="1" t="s">
        <v>103</v>
      </c>
      <c r="N70" s="17"/>
    </row>
    <row r="71" spans="1:14" ht="27.6" customHeight="1" x14ac:dyDescent="0.25">
      <c r="C71" s="23"/>
      <c r="D71" s="23"/>
      <c r="E71" s="23"/>
      <c r="F71" s="23"/>
      <c r="G71" s="23"/>
      <c r="H71" s="2" t="s">
        <v>103</v>
      </c>
      <c r="I71" s="20">
        <f>SUM(I16:I67)</f>
        <v>0</v>
      </c>
      <c r="J71" s="18" t="s">
        <v>103</v>
      </c>
      <c r="K71" s="18" t="s">
        <v>103</v>
      </c>
      <c r="L71" s="18" t="s">
        <v>103</v>
      </c>
      <c r="M71" s="18">
        <f>SUM(K71:L71)</f>
        <v>0</v>
      </c>
      <c r="N71" s="17"/>
    </row>
    <row r="72" spans="1:14" x14ac:dyDescent="0.25">
      <c r="N72" s="17"/>
    </row>
    <row r="73" spans="1:14" x14ac:dyDescent="0.25">
      <c r="N73" s="17"/>
    </row>
  </sheetData>
  <autoFilter ref="E15:F68" xr:uid="{00000000-0009-0000-0000-000001000000}"/>
  <sortState xmlns:xlrd2="http://schemas.microsoft.com/office/spreadsheetml/2017/richdata2" ref="B16:M67">
    <sortCondition descending="1" ref="M16:M67"/>
  </sortState>
  <mergeCells count="14">
    <mergeCell ref="L11:M11"/>
    <mergeCell ref="K14:K15"/>
    <mergeCell ref="L14:L15"/>
    <mergeCell ref="D9:J9"/>
    <mergeCell ref="B70:C70"/>
    <mergeCell ref="A68:C68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2025-05-12T07:38:36Z</cp:lastPrinted>
  <dcterms:created xsi:type="dcterms:W3CDTF">2017-06-09T07:51:20Z</dcterms:created>
  <dcterms:modified xsi:type="dcterms:W3CDTF">2025-05-12T07:38:51Z</dcterms:modified>
</cp:coreProperties>
</file>