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5\"/>
    </mc:Choice>
  </mc:AlternateContent>
  <xr:revisionPtr revIDLastSave="0" documentId="13_ncr:1_{CBAB2062-EF27-47CA-ADF5-F387EE46C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Sheet1!$A$15:$M$68</definedName>
    <definedName name="_xlnm.Print_Area" localSheetId="0">Sheet1!$A$1:$L$70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2" i="2"/>
  <c r="J16" i="1"/>
  <c r="J18" i="1"/>
  <c r="J19" i="1"/>
  <c r="J20" i="1"/>
  <c r="J22" i="1"/>
  <c r="J21" i="1"/>
  <c r="J24" i="1"/>
  <c r="J25" i="1"/>
  <c r="J23" i="1"/>
  <c r="J26" i="1"/>
  <c r="J27" i="1"/>
  <c r="J28" i="1"/>
  <c r="J30" i="1"/>
  <c r="J29" i="1"/>
  <c r="J32" i="1"/>
  <c r="J33" i="1"/>
  <c r="J34" i="1"/>
  <c r="J35" i="1"/>
  <c r="J31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1" i="1"/>
  <c r="J55" i="1"/>
  <c r="J56" i="1"/>
  <c r="J57" i="1"/>
  <c r="J58" i="1"/>
  <c r="J59" i="1"/>
  <c r="J60" i="1"/>
  <c r="J61" i="1"/>
  <c r="J62" i="1"/>
  <c r="J63" i="1"/>
  <c r="J64" i="1"/>
  <c r="J65" i="1"/>
  <c r="J67" i="1"/>
  <c r="J17" i="1"/>
  <c r="I16" i="1"/>
  <c r="I18" i="1"/>
  <c r="I19" i="1"/>
  <c r="I20" i="1"/>
  <c r="I22" i="1"/>
  <c r="I21" i="1"/>
  <c r="I24" i="1"/>
  <c r="I25" i="1"/>
  <c r="I23" i="1"/>
  <c r="I26" i="1"/>
  <c r="I27" i="1"/>
  <c r="I28" i="1"/>
  <c r="I30" i="1"/>
  <c r="I29" i="1"/>
  <c r="I32" i="1"/>
  <c r="I33" i="1"/>
  <c r="I34" i="1"/>
  <c r="I35" i="1"/>
  <c r="I31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1" i="1"/>
  <c r="I55" i="1"/>
  <c r="I56" i="1"/>
  <c r="I57" i="1"/>
  <c r="I58" i="1"/>
  <c r="I59" i="1"/>
  <c r="I60" i="1"/>
  <c r="I61" i="1"/>
  <c r="I62" i="1"/>
  <c r="I63" i="1"/>
  <c r="I64" i="1"/>
  <c r="I65" i="1"/>
  <c r="I67" i="1"/>
  <c r="I17" i="1"/>
  <c r="H16" i="1"/>
  <c r="H18" i="1"/>
  <c r="H19" i="1"/>
  <c r="H20" i="1"/>
  <c r="H22" i="1"/>
  <c r="H21" i="1"/>
  <c r="H24" i="1"/>
  <c r="H25" i="1"/>
  <c r="H23" i="1"/>
  <c r="H26" i="1"/>
  <c r="H27" i="1"/>
  <c r="H28" i="1"/>
  <c r="H30" i="1"/>
  <c r="H29" i="1"/>
  <c r="H32" i="1"/>
  <c r="H33" i="1"/>
  <c r="H34" i="1"/>
  <c r="H35" i="1"/>
  <c r="H31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2" i="1"/>
  <c r="H53" i="1"/>
  <c r="H54" i="1"/>
  <c r="H51" i="1"/>
  <c r="H55" i="1"/>
  <c r="H56" i="1"/>
  <c r="H57" i="1"/>
  <c r="H58" i="1"/>
  <c r="H59" i="1"/>
  <c r="H60" i="1"/>
  <c r="H61" i="1"/>
  <c r="H62" i="1"/>
  <c r="H63" i="1"/>
  <c r="H64" i="1"/>
  <c r="H65" i="1"/>
  <c r="H67" i="1"/>
  <c r="H17" i="1"/>
  <c r="G16" i="1"/>
  <c r="G18" i="1"/>
  <c r="G19" i="1"/>
  <c r="G20" i="1"/>
  <c r="G22" i="1"/>
  <c r="G21" i="1"/>
  <c r="G24" i="1"/>
  <c r="G25" i="1"/>
  <c r="G23" i="1"/>
  <c r="G26" i="1"/>
  <c r="G27" i="1"/>
  <c r="G28" i="1"/>
  <c r="G30" i="1"/>
  <c r="G29" i="1"/>
  <c r="G32" i="1"/>
  <c r="G33" i="1"/>
  <c r="G34" i="1"/>
  <c r="G35" i="1"/>
  <c r="G31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1" i="1"/>
  <c r="G55" i="1"/>
  <c r="G56" i="1"/>
  <c r="G57" i="1"/>
  <c r="G58" i="1"/>
  <c r="G59" i="1"/>
  <c r="G60" i="1"/>
  <c r="G61" i="1"/>
  <c r="G62" i="1"/>
  <c r="G63" i="1"/>
  <c r="G64" i="1"/>
  <c r="G65" i="1"/>
  <c r="G67" i="1"/>
  <c r="G17" i="1"/>
  <c r="L32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L55" i="1" l="1"/>
  <c r="L45" i="1"/>
  <c r="L17" i="1"/>
  <c r="L16" i="1"/>
  <c r="L39" i="1"/>
  <c r="L65" i="1"/>
  <c r="L48" i="1"/>
  <c r="L53" i="1"/>
  <c r="L31" i="1"/>
  <c r="L35" i="1"/>
  <c r="L54" i="1"/>
  <c r="L21" i="1"/>
  <c r="L41" i="1"/>
  <c r="L62" i="1"/>
  <c r="L34" i="1"/>
  <c r="L25" i="1"/>
  <c r="L42" i="1"/>
  <c r="L28" i="1"/>
  <c r="L24" i="1"/>
  <c r="L37" i="1"/>
  <c r="L36" i="1"/>
  <c r="L44" i="1"/>
  <c r="L30" i="1"/>
  <c r="L63" i="1"/>
  <c r="L61" i="1"/>
  <c r="L40" i="1"/>
  <c r="L51" i="1"/>
  <c r="L60" i="1"/>
  <c r="L58" i="1"/>
  <c r="L18" i="1"/>
  <c r="L49" i="1"/>
  <c r="L19" i="1"/>
  <c r="L64" i="1"/>
  <c r="L22" i="1"/>
  <c r="L20" i="1"/>
  <c r="L47" i="1"/>
  <c r="L38" i="1"/>
  <c r="L46" i="1"/>
  <c r="L43" i="1"/>
  <c r="L57" i="1"/>
  <c r="L33" i="1"/>
  <c r="L29" i="1"/>
  <c r="L56" i="1"/>
  <c r="L59" i="1"/>
  <c r="L52" i="1"/>
  <c r="L27" i="1"/>
  <c r="L50" i="1"/>
  <c r="L26" i="1"/>
  <c r="L23" i="1"/>
  <c r="L67" i="1"/>
  <c r="L68" i="1" l="1"/>
</calcChain>
</file>

<file path=xl/sharedStrings.xml><?xml version="1.0" encoding="utf-8"?>
<sst xmlns="http://schemas.openxmlformats.org/spreadsheetml/2006/main" count="218" uniqueCount="125">
  <si>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</si>
  <si>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</si>
  <si>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</si>
  <si>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</si>
  <si>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</si>
  <si>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</si>
  <si>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</si>
  <si>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</si>
  <si>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</si>
  <si>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</si>
  <si>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</si>
  <si>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</si>
  <si>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</si>
  <si>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</si>
  <si>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</si>
  <si>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</si>
  <si>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</si>
  <si>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</si>
  <si>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</si>
  <si>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</si>
  <si>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</si>
  <si>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</si>
  <si>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</si>
  <si>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</si>
  <si>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</si>
  <si>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</si>
  <si>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</si>
  <si>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</si>
  <si>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</si>
  <si>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</si>
  <si>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</si>
  <si>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</si>
  <si>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</si>
  <si>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</si>
  <si>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</si>
  <si>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</si>
  <si>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</si>
  <si>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</si>
  <si>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</si>
  <si>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</si>
  <si>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</si>
  <si>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</si>
  <si>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</si>
  <si>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</si>
  <si>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</si>
  <si>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</si>
  <si>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</si>
  <si>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</si>
  <si>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</si>
  <si>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</si>
  <si>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</si>
  <si>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</si>
  <si>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</si>
  <si>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</si>
  <si>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</si>
  <si>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</si>
  <si>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</si>
  <si>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</si>
  <si>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</si>
  <si>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</si>
  <si>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</si>
  <si>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</si>
  <si>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</si>
  <si>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</si>
  <si>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</si>
  <si>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</si>
  <si>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</si>
  <si>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</si>
  <si>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</si>
  <si>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</si>
  <si>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</si>
  <si>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</si>
  <si>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</si>
  <si>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</si>
  <si>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</si>
  <si>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</si>
  <si>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</si>
  <si>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</si>
  <si>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</si>
  <si>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</si>
  <si>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</si>
  <si>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</si>
  <si>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</si>
  <si>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</si>
  <si>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</si>
  <si>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</si>
  <si>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</si>
  <si>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</si>
  <si>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</si>
  <si>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</si>
  <si>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</si>
  <si>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</si>
  <si>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</si>
  <si>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</si>
  <si>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</si>
  <si>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</si>
  <si>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</si>
  <si>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</si>
  <si>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</si>
  <si>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</si>
  <si>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</si>
  <si>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</si>
  <si>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</si>
  <si>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</si>
  <si>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</si>
  <si>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</si>
  <si>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</si>
  <si>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</si>
  <si>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</si>
  <si>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</si>
  <si>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</si>
  <si>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</si>
  <si>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</si>
  <si>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</si>
  <si>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 xml:space="preserve">"МХБ" ХК-ИЙН ГИШҮҮН КОМПАНИУДЫН АРИЛЖААНЫ ТАЙЛАН </t>
  </si>
  <si>
    <t>2025 оны арилжааны нийт дүн</t>
  </si>
  <si>
    <t xml:space="preserve">IPO </t>
  </si>
  <si>
    <t>MSSC</t>
  </si>
  <si>
    <t xml:space="preserve"> "М СЕКЬЮРИТИС ҮЦК"</t>
  </si>
  <si>
    <t xml:space="preserve">Жич: Гишүүдийг нийт хийсэн арилжааны авсан, зарсан үнийн дүнгээр жагсаав. </t>
  </si>
  <si>
    <t xml:space="preserve">ЗГҮЦ </t>
  </si>
  <si>
    <t>КОМПАНИЙН БОНД, ХБҮЦ, ЗГДҮЦ</t>
  </si>
  <si>
    <t>8 дугаар сарын арилжааны дүн</t>
  </si>
  <si>
    <t>VTCM</t>
  </si>
  <si>
    <t>"ВАНТЭЙЖ КАПИТАЛ ҮЦК"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</si>
</sst>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12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064507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C-2025-08%20&#1061;&#1040;.xlsx" TargetMode="External"/><Relationship Id="rId1" Type="http://schemas.openxmlformats.org/officeDocument/2006/relationships/externalLinkPath" Target="file:///C:\Users\UR5112\Desktop\MC-2025-08%20&#1061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2"/>
      <sheetName val="MC-1.4"/>
      <sheetName val="MC-1.6"/>
      <sheetName val="MC-1.7"/>
      <sheetName val="MC-1.8"/>
      <sheetName val="MC-1.9"/>
      <sheetName val="МС-1.11"/>
    </sheetNames>
    <sheetDataSet>
      <sheetData sheetId="0"/>
      <sheetData sheetId="1"/>
      <sheetData sheetId="2"/>
      <sheetData sheetId="3"/>
      <sheetData sheetId="4">
        <row r="8">
          <cell r="B8" t="str">
            <v>ALTN</v>
          </cell>
          <cell r="C8" t="str">
            <v>"Алтан хоромсог ҮЦК" ХХК</v>
          </cell>
          <cell r="D8">
            <v>20</v>
          </cell>
          <cell r="E8">
            <v>25526</v>
          </cell>
          <cell r="F8">
            <v>9323517.0199999996</v>
          </cell>
          <cell r="G8">
            <v>73306</v>
          </cell>
          <cell r="H8">
            <v>35556133.299999997</v>
          </cell>
          <cell r="I8">
            <v>44879650.319999993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98832</v>
          </cell>
          <cell r="U8">
            <v>44879650.319999993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21</v>
          </cell>
          <cell r="E9">
            <v>298596</v>
          </cell>
          <cell r="F9">
            <v>138575867.31</v>
          </cell>
          <cell r="G9">
            <v>1010240</v>
          </cell>
          <cell r="H9">
            <v>337911856.83999997</v>
          </cell>
          <cell r="I9">
            <v>476487724.14999998</v>
          </cell>
          <cell r="J9">
            <v>64</v>
          </cell>
          <cell r="K9">
            <v>6400000</v>
          </cell>
          <cell r="L9">
            <v>60</v>
          </cell>
          <cell r="M9">
            <v>6000000</v>
          </cell>
          <cell r="N9">
            <v>12400000</v>
          </cell>
          <cell r="S9">
            <v>0</v>
          </cell>
          <cell r="T9">
            <v>1308960</v>
          </cell>
          <cell r="U9">
            <v>488887724.14999998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12</v>
          </cell>
          <cell r="E10">
            <v>3732</v>
          </cell>
          <cell r="F10">
            <v>6237078</v>
          </cell>
          <cell r="G10">
            <v>825</v>
          </cell>
          <cell r="H10">
            <v>3407301</v>
          </cell>
          <cell r="I10">
            <v>9644379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S10">
            <v>0</v>
          </cell>
          <cell r="T10">
            <v>4557</v>
          </cell>
          <cell r="U10">
            <v>9644379</v>
          </cell>
        </row>
        <row r="11">
          <cell r="B11" t="str">
            <v>BATS</v>
          </cell>
          <cell r="C11" t="str">
            <v>"Батс ҮЦК"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B12" t="str">
            <v>BDSC</v>
          </cell>
          <cell r="C12" t="str">
            <v>"БиДиСек ҮЦК" ХК</v>
          </cell>
          <cell r="D12">
            <v>21</v>
          </cell>
          <cell r="E12">
            <v>1490182</v>
          </cell>
          <cell r="F12">
            <v>810106955.95000005</v>
          </cell>
          <cell r="G12">
            <v>813038</v>
          </cell>
          <cell r="H12">
            <v>633632445.44000006</v>
          </cell>
          <cell r="I12">
            <v>1443739401.3900001</v>
          </cell>
          <cell r="J12">
            <v>3000</v>
          </cell>
          <cell r="K12">
            <v>296512500</v>
          </cell>
          <cell r="L12">
            <v>3000</v>
          </cell>
          <cell r="M12">
            <v>296512500</v>
          </cell>
          <cell r="N12">
            <v>593025000</v>
          </cell>
          <cell r="O12">
            <v>33500</v>
          </cell>
          <cell r="P12">
            <v>3230145424.1500001</v>
          </cell>
          <cell r="S12">
            <v>3230145424.1500001</v>
          </cell>
          <cell r="T12">
            <v>2342720</v>
          </cell>
          <cell r="U12">
            <v>5266909825.54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15</v>
          </cell>
          <cell r="E13">
            <v>2467</v>
          </cell>
          <cell r="F13">
            <v>1835784.24</v>
          </cell>
          <cell r="G13">
            <v>9377</v>
          </cell>
          <cell r="H13">
            <v>9247190.0899999999</v>
          </cell>
          <cell r="I13">
            <v>11082974.33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S13">
            <v>0</v>
          </cell>
          <cell r="T13">
            <v>11844</v>
          </cell>
          <cell r="U13">
            <v>11082974.33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2</v>
          </cell>
          <cell r="E14">
            <v>3</v>
          </cell>
          <cell r="F14">
            <v>3296</v>
          </cell>
          <cell r="G14">
            <v>0</v>
          </cell>
          <cell r="H14">
            <v>0</v>
          </cell>
          <cell r="I14">
            <v>3296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S14">
            <v>0</v>
          </cell>
          <cell r="T14">
            <v>3</v>
          </cell>
          <cell r="U14">
            <v>3296</v>
          </cell>
        </row>
        <row r="15">
          <cell r="B15" t="str">
            <v>BSK</v>
          </cell>
          <cell r="C15" t="str">
            <v>"Блюскай секьюритиз ҮЦК" ХХК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BULG</v>
          </cell>
          <cell r="C16" t="str">
            <v>"Булган брокер ҮЦК" ХХК</v>
          </cell>
          <cell r="D16">
            <v>2</v>
          </cell>
          <cell r="E16">
            <v>0</v>
          </cell>
          <cell r="F16">
            <v>0</v>
          </cell>
          <cell r="G16">
            <v>10020</v>
          </cell>
          <cell r="H16">
            <v>16720000</v>
          </cell>
          <cell r="I16">
            <v>16720000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S16">
            <v>0</v>
          </cell>
          <cell r="T16">
            <v>10020</v>
          </cell>
          <cell r="U16">
            <v>16720000</v>
          </cell>
        </row>
        <row r="17">
          <cell r="B17" t="str">
            <v>BUMB</v>
          </cell>
          <cell r="C17" t="str">
            <v>"Бумбат-Алтай ҮЦК" ХХК</v>
          </cell>
          <cell r="D17">
            <v>21</v>
          </cell>
          <cell r="E17">
            <v>167945</v>
          </cell>
          <cell r="F17">
            <v>57439973.700000003</v>
          </cell>
          <cell r="G17">
            <v>89634</v>
          </cell>
          <cell r="H17">
            <v>90191425.980000004</v>
          </cell>
          <cell r="I17">
            <v>147631399.68000001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S17">
            <v>0</v>
          </cell>
          <cell r="T17">
            <v>257579</v>
          </cell>
          <cell r="U17">
            <v>147631399.68000001</v>
          </cell>
        </row>
        <row r="18">
          <cell r="B18" t="str">
            <v>BZIN</v>
          </cell>
          <cell r="C18" t="str">
            <v>"Мирэ Эссет Секьюритис Монгол ҮЦК" ХХК</v>
          </cell>
          <cell r="D18">
            <v>16</v>
          </cell>
          <cell r="E18">
            <v>14809</v>
          </cell>
          <cell r="F18">
            <v>12261624.18</v>
          </cell>
          <cell r="G18">
            <v>45107</v>
          </cell>
          <cell r="H18">
            <v>16603731.65</v>
          </cell>
          <cell r="I18">
            <v>28865355.829999998</v>
          </cell>
          <cell r="J18">
            <v>290</v>
          </cell>
          <cell r="K18">
            <v>28420000</v>
          </cell>
          <cell r="L18">
            <v>0</v>
          </cell>
          <cell r="M18">
            <v>0</v>
          </cell>
          <cell r="N18">
            <v>28420000</v>
          </cell>
          <cell r="S18">
            <v>0</v>
          </cell>
          <cell r="T18">
            <v>60206</v>
          </cell>
          <cell r="U18">
            <v>57285355.829999998</v>
          </cell>
        </row>
        <row r="19">
          <cell r="B19" t="str">
            <v>CTRL</v>
          </cell>
          <cell r="C19" t="str">
            <v>"Централ секьюритийз ҮЦК" ХХК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B20" t="str">
            <v>DCF</v>
          </cell>
          <cell r="C20" t="str">
            <v>"Ди Си Эф ҮЦК" ХХК</v>
          </cell>
          <cell r="D20">
            <v>3</v>
          </cell>
          <cell r="E20">
            <v>588</v>
          </cell>
          <cell r="F20">
            <v>26551.5</v>
          </cell>
          <cell r="G20">
            <v>16</v>
          </cell>
          <cell r="H20">
            <v>17888</v>
          </cell>
          <cell r="I20">
            <v>44439.5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S20">
            <v>0</v>
          </cell>
          <cell r="T20">
            <v>604</v>
          </cell>
          <cell r="U20">
            <v>44439.5</v>
          </cell>
        </row>
        <row r="21">
          <cell r="B21" t="str">
            <v>DELG</v>
          </cell>
          <cell r="C21" t="str">
            <v>"Ди Эйч капитал ҮЦК" ХХК</v>
          </cell>
          <cell r="D21">
            <v>20</v>
          </cell>
          <cell r="E21">
            <v>8712</v>
          </cell>
          <cell r="F21">
            <v>32551249</v>
          </cell>
          <cell r="G21">
            <v>548</v>
          </cell>
          <cell r="H21">
            <v>1825080</v>
          </cell>
          <cell r="I21">
            <v>34376329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S21">
            <v>0</v>
          </cell>
          <cell r="T21">
            <v>9260</v>
          </cell>
          <cell r="U21">
            <v>34376329</v>
          </cell>
        </row>
        <row r="22">
          <cell r="B22" t="str">
            <v>DOMI</v>
          </cell>
          <cell r="C22" t="str">
            <v>"Домикс сек ҮЦК" ХХК</v>
          </cell>
          <cell r="D22">
            <v>11</v>
          </cell>
          <cell r="E22">
            <v>2022</v>
          </cell>
          <cell r="F22">
            <v>2823511.92</v>
          </cell>
          <cell r="G22">
            <v>1890</v>
          </cell>
          <cell r="H22">
            <v>4898129</v>
          </cell>
          <cell r="I22">
            <v>7721640.9199999999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S22">
            <v>0</v>
          </cell>
          <cell r="T22">
            <v>3912</v>
          </cell>
          <cell r="U22">
            <v>7721640.9199999999</v>
          </cell>
        </row>
        <row r="23">
          <cell r="B23" t="str">
            <v>DRBR</v>
          </cell>
          <cell r="C23" t="str">
            <v>"Дархан брокер ҮЦК" ХХК</v>
          </cell>
          <cell r="D23">
            <v>16</v>
          </cell>
          <cell r="E23">
            <v>3026</v>
          </cell>
          <cell r="F23">
            <v>3097071.1</v>
          </cell>
          <cell r="G23">
            <v>16210</v>
          </cell>
          <cell r="H23">
            <v>11522249.35</v>
          </cell>
          <cell r="I23">
            <v>14619320.449999999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T23">
            <v>19236</v>
          </cell>
          <cell r="U23">
            <v>14619320.449999999</v>
          </cell>
        </row>
        <row r="24">
          <cell r="B24" t="str">
            <v>ECM</v>
          </cell>
          <cell r="C24" t="str">
            <v>"Евразиа капитал монголиа ҮЦК"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B25" t="str">
            <v>GATR</v>
          </cell>
          <cell r="C25" t="str">
            <v>"Гацуурт трейд ҮЦК"ХХК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GAUL</v>
          </cell>
          <cell r="C26" t="str">
            <v>"Гаүли ҮЦК"ХХК</v>
          </cell>
          <cell r="D26">
            <v>19</v>
          </cell>
          <cell r="E26">
            <v>45826</v>
          </cell>
          <cell r="F26">
            <v>15377228.029999999</v>
          </cell>
          <cell r="G26">
            <v>53640</v>
          </cell>
          <cell r="H26">
            <v>20153699.149999999</v>
          </cell>
          <cell r="I26">
            <v>35530927.18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99466</v>
          </cell>
          <cell r="U26">
            <v>35530927.18</v>
          </cell>
        </row>
        <row r="27">
          <cell r="B27" t="str">
            <v>GDEV</v>
          </cell>
          <cell r="C27" t="str">
            <v>"Гранддевелопмент ҮЦК" ХХК</v>
          </cell>
          <cell r="D27">
            <v>21</v>
          </cell>
          <cell r="E27">
            <v>205434</v>
          </cell>
          <cell r="F27">
            <v>199367954.96000001</v>
          </cell>
          <cell r="G27">
            <v>180836</v>
          </cell>
          <cell r="H27">
            <v>40728941.100000001</v>
          </cell>
          <cell r="I27">
            <v>240096896.06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S27">
            <v>0</v>
          </cell>
          <cell r="T27">
            <v>386270</v>
          </cell>
          <cell r="U27">
            <v>240096896.06</v>
          </cell>
        </row>
        <row r="28">
          <cell r="B28" t="str">
            <v>GDSC</v>
          </cell>
          <cell r="C28" t="str">
            <v>"Гүүдсек ҮЦК" ХХК</v>
          </cell>
          <cell r="D28">
            <v>21</v>
          </cell>
          <cell r="E28">
            <v>193353</v>
          </cell>
          <cell r="F28">
            <v>85215066.170000002</v>
          </cell>
          <cell r="G28">
            <v>65820</v>
          </cell>
          <cell r="H28">
            <v>75941390.590000004</v>
          </cell>
          <cell r="I28">
            <v>161156456.75999999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259173</v>
          </cell>
          <cell r="U28">
            <v>161156456.75999999</v>
          </cell>
        </row>
        <row r="29">
          <cell r="B29" t="str">
            <v>GLMT</v>
          </cell>
          <cell r="C29" t="str">
            <v>"Голомт Капитал ҮЦК" ХХК</v>
          </cell>
          <cell r="D29">
            <v>21</v>
          </cell>
          <cell r="E29">
            <v>1876538</v>
          </cell>
          <cell r="F29">
            <v>843057963.74000001</v>
          </cell>
          <cell r="G29">
            <v>3356875</v>
          </cell>
          <cell r="H29">
            <v>1884982629.1900001</v>
          </cell>
          <cell r="I29">
            <v>2728040592.9300003</v>
          </cell>
          <cell r="J29">
            <v>29237</v>
          </cell>
          <cell r="K29">
            <v>2095594100</v>
          </cell>
          <cell r="L29">
            <v>29381</v>
          </cell>
          <cell r="M29">
            <v>2109992100</v>
          </cell>
          <cell r="N29">
            <v>4205586200</v>
          </cell>
          <cell r="O29">
            <v>25533</v>
          </cell>
          <cell r="P29">
            <v>2470327258.52</v>
          </cell>
          <cell r="S29">
            <v>2470327258.52</v>
          </cell>
          <cell r="T29">
            <v>5317564</v>
          </cell>
          <cell r="U29">
            <v>9403954051.4500008</v>
          </cell>
        </row>
        <row r="30">
          <cell r="B30" t="str">
            <v>HUN</v>
          </cell>
          <cell r="C30" t="str">
            <v>"Хүннү Эмпайр ҮЦК"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B31" t="str">
            <v>INVC</v>
          </cell>
          <cell r="C31" t="str">
            <v>"Инвескор капитал ҮЦК" ХХК</v>
          </cell>
          <cell r="D31">
            <v>21</v>
          </cell>
          <cell r="E31">
            <v>1733411</v>
          </cell>
          <cell r="F31">
            <v>1888105974.3699999</v>
          </cell>
          <cell r="G31">
            <v>2537494</v>
          </cell>
          <cell r="H31">
            <v>1782608436.4200001</v>
          </cell>
          <cell r="I31">
            <v>3670714410.79</v>
          </cell>
          <cell r="J31">
            <v>60080</v>
          </cell>
          <cell r="K31">
            <v>5998159800</v>
          </cell>
          <cell r="L31">
            <v>60080</v>
          </cell>
          <cell r="M31">
            <v>5998159800</v>
          </cell>
          <cell r="N31">
            <v>11996319600</v>
          </cell>
          <cell r="S31">
            <v>0</v>
          </cell>
          <cell r="T31">
            <v>4391065</v>
          </cell>
          <cell r="U31">
            <v>15667034010.789999</v>
          </cell>
        </row>
        <row r="32">
          <cell r="B32" t="str">
            <v>LFTI</v>
          </cell>
          <cell r="C32" t="str">
            <v>"Лайфтайм инвестмент ҮЦК" ХХК</v>
          </cell>
          <cell r="D32">
            <v>8</v>
          </cell>
          <cell r="E32">
            <v>4896</v>
          </cell>
          <cell r="F32">
            <v>132476300</v>
          </cell>
          <cell r="G32">
            <v>0</v>
          </cell>
          <cell r="H32">
            <v>0</v>
          </cell>
          <cell r="I32">
            <v>132476300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12500</v>
          </cell>
          <cell r="P32">
            <v>1244373815</v>
          </cell>
          <cell r="S32">
            <v>1244373815</v>
          </cell>
          <cell r="T32">
            <v>17396</v>
          </cell>
          <cell r="U32">
            <v>1376850115</v>
          </cell>
        </row>
        <row r="33">
          <cell r="B33" t="str">
            <v>MERG</v>
          </cell>
          <cell r="C33" t="str">
            <v>"Мэргэн санаа ҮЦК" ХХК</v>
          </cell>
          <cell r="D33">
            <v>7</v>
          </cell>
          <cell r="E33">
            <v>400</v>
          </cell>
          <cell r="F33">
            <v>69199</v>
          </cell>
          <cell r="G33">
            <v>152633</v>
          </cell>
          <cell r="H33">
            <v>62492733.210000001</v>
          </cell>
          <cell r="I33">
            <v>62561932.210000001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S33">
            <v>0</v>
          </cell>
          <cell r="T33">
            <v>153033</v>
          </cell>
          <cell r="U33">
            <v>62561932.210000001</v>
          </cell>
        </row>
        <row r="34">
          <cell r="B34" t="str">
            <v>MIBG</v>
          </cell>
          <cell r="C34" t="str">
            <v>"Мандал Капитал Маркетс ҮЦК" ХХК</v>
          </cell>
          <cell r="D34">
            <v>21</v>
          </cell>
          <cell r="E34">
            <v>922716</v>
          </cell>
          <cell r="F34">
            <v>374189225.89999998</v>
          </cell>
          <cell r="G34">
            <v>1035472</v>
          </cell>
          <cell r="H34">
            <v>334937787.19999999</v>
          </cell>
          <cell r="I34">
            <v>709127013.0999999</v>
          </cell>
          <cell r="J34">
            <v>8</v>
          </cell>
          <cell r="K34">
            <v>800000</v>
          </cell>
          <cell r="L34">
            <v>0</v>
          </cell>
          <cell r="M34">
            <v>0</v>
          </cell>
          <cell r="N34">
            <v>800000</v>
          </cell>
          <cell r="O34">
            <v>32500</v>
          </cell>
          <cell r="P34">
            <v>3232040775</v>
          </cell>
          <cell r="S34">
            <v>3232040775</v>
          </cell>
          <cell r="T34">
            <v>1990696</v>
          </cell>
          <cell r="U34">
            <v>3941967788.0999999</v>
          </cell>
        </row>
        <row r="35">
          <cell r="B35" t="str">
            <v>MICC</v>
          </cell>
          <cell r="C35" t="str">
            <v>"Эм Ай Си Си ҮЦК" ХХК</v>
          </cell>
          <cell r="D35">
            <v>13</v>
          </cell>
          <cell r="E35">
            <v>1825</v>
          </cell>
          <cell r="F35">
            <v>12618172.960000001</v>
          </cell>
          <cell r="G35">
            <v>164319</v>
          </cell>
          <cell r="H35">
            <v>19941462</v>
          </cell>
          <cell r="I35">
            <v>32559634.960000001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S35">
            <v>0</v>
          </cell>
          <cell r="T35">
            <v>166144</v>
          </cell>
          <cell r="U35">
            <v>32559634.960000001</v>
          </cell>
        </row>
        <row r="36">
          <cell r="B36" t="str">
            <v>MNET</v>
          </cell>
          <cell r="C36" t="str">
            <v>"Ард секюритиз ҮЦК" ХХК</v>
          </cell>
          <cell r="D36">
            <v>21</v>
          </cell>
          <cell r="E36">
            <v>1836361</v>
          </cell>
          <cell r="F36">
            <v>2361822079.6399999</v>
          </cell>
          <cell r="G36">
            <v>1249041</v>
          </cell>
          <cell r="H36">
            <v>2109480745.24</v>
          </cell>
          <cell r="I36">
            <v>4471302824.8800001</v>
          </cell>
          <cell r="J36">
            <v>119</v>
          </cell>
          <cell r="K36">
            <v>11899000</v>
          </cell>
          <cell r="L36">
            <v>5</v>
          </cell>
          <cell r="M36">
            <v>500000</v>
          </cell>
          <cell r="N36">
            <v>12399000</v>
          </cell>
          <cell r="S36">
            <v>0</v>
          </cell>
          <cell r="T36">
            <v>3085526</v>
          </cell>
          <cell r="U36">
            <v>4483701824.8800001</v>
          </cell>
        </row>
        <row r="37">
          <cell r="B37" t="str">
            <v>MOHU</v>
          </cell>
          <cell r="C37" t="str">
            <v>"Монгол хувьцаа ҮЦК" ХХК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B38" t="str">
            <v>MONG</v>
          </cell>
          <cell r="C38" t="str">
            <v>"Монгол секюритиес ҮЦК" 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MSDQ</v>
          </cell>
          <cell r="C39" t="str">
            <v>"Масдак ҮЦК" ХХК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MSEC</v>
          </cell>
          <cell r="C40" t="str">
            <v>"Монсек ҮЦК" ХХК</v>
          </cell>
          <cell r="D40">
            <v>20</v>
          </cell>
          <cell r="E40">
            <v>12045</v>
          </cell>
          <cell r="F40">
            <v>6117608.3399999999</v>
          </cell>
          <cell r="G40">
            <v>20741</v>
          </cell>
          <cell r="H40">
            <v>11210058.800000001</v>
          </cell>
          <cell r="I40">
            <v>17327667.140000001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S40">
            <v>0</v>
          </cell>
          <cell r="T40">
            <v>32786</v>
          </cell>
          <cell r="U40">
            <v>17327667.140000001</v>
          </cell>
        </row>
        <row r="41">
          <cell r="B41" t="str">
            <v>MSSC</v>
          </cell>
          <cell r="C41" t="str">
            <v>"М Секьюритис ҮЦК" ХХК</v>
          </cell>
          <cell r="D41">
            <v>11</v>
          </cell>
          <cell r="E41">
            <v>4452</v>
          </cell>
          <cell r="F41">
            <v>2389566.4700000002</v>
          </cell>
          <cell r="G41">
            <v>3</v>
          </cell>
          <cell r="H41">
            <v>2979.03</v>
          </cell>
          <cell r="I41">
            <v>2392545.5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4455</v>
          </cell>
          <cell r="U41">
            <v>2392545.5</v>
          </cell>
        </row>
        <row r="42">
          <cell r="B42" t="str">
            <v>NOVL</v>
          </cell>
          <cell r="C42" t="str">
            <v>"Новел инвестмент ҮЦК" ХХК</v>
          </cell>
          <cell r="D42">
            <v>19</v>
          </cell>
          <cell r="E42">
            <v>183163</v>
          </cell>
          <cell r="F42">
            <v>113455314.88</v>
          </cell>
          <cell r="G42">
            <v>190150</v>
          </cell>
          <cell r="H42">
            <v>62013392.869999997</v>
          </cell>
          <cell r="I42">
            <v>175468707.75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373313</v>
          </cell>
          <cell r="U42">
            <v>175468707.75</v>
          </cell>
        </row>
        <row r="43">
          <cell r="B43" t="str">
            <v>NSEC</v>
          </cell>
          <cell r="C43" t="str">
            <v>"Нэйшнл сэкюритис ҮЦК" ХХК</v>
          </cell>
          <cell r="D43">
            <v>1</v>
          </cell>
          <cell r="E43">
            <v>0</v>
          </cell>
          <cell r="F43">
            <v>0</v>
          </cell>
          <cell r="G43">
            <v>2952</v>
          </cell>
          <cell r="H43">
            <v>345840</v>
          </cell>
          <cell r="I43">
            <v>345840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T43">
            <v>2952</v>
          </cell>
          <cell r="U43">
            <v>345840</v>
          </cell>
        </row>
        <row r="44">
          <cell r="B44" t="str">
            <v>RISM</v>
          </cell>
          <cell r="C44" t="str">
            <v>"Райнос инвестмент ҮЦК" ХХК</v>
          </cell>
          <cell r="D44">
            <v>21</v>
          </cell>
          <cell r="E44">
            <v>192092</v>
          </cell>
          <cell r="F44">
            <v>183121246.28999999</v>
          </cell>
          <cell r="G44">
            <v>235754</v>
          </cell>
          <cell r="H44">
            <v>205038416.99000001</v>
          </cell>
          <cell r="I44">
            <v>388159663.27999997</v>
          </cell>
          <cell r="J44">
            <v>26</v>
          </cell>
          <cell r="K44">
            <v>2600000</v>
          </cell>
          <cell r="L44">
            <v>0</v>
          </cell>
          <cell r="M44">
            <v>0</v>
          </cell>
          <cell r="N44">
            <v>2600000</v>
          </cell>
          <cell r="S44">
            <v>0</v>
          </cell>
          <cell r="T44">
            <v>427872</v>
          </cell>
          <cell r="U44">
            <v>390759663.27999997</v>
          </cell>
        </row>
        <row r="45">
          <cell r="B45" t="str">
            <v>SANR</v>
          </cell>
          <cell r="C45" t="str">
            <v>"Санар ҮЦК" ХХК</v>
          </cell>
          <cell r="D45">
            <v>2</v>
          </cell>
          <cell r="E45">
            <v>0</v>
          </cell>
          <cell r="F45">
            <v>0</v>
          </cell>
          <cell r="G45">
            <v>748</v>
          </cell>
          <cell r="H45">
            <v>2692800</v>
          </cell>
          <cell r="I45">
            <v>2692800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S45">
            <v>0</v>
          </cell>
          <cell r="T45">
            <v>748</v>
          </cell>
          <cell r="U45">
            <v>2692800</v>
          </cell>
        </row>
        <row r="46">
          <cell r="B46" t="str">
            <v>SECP</v>
          </cell>
          <cell r="C46" t="str">
            <v>"Сикап ҮЦК</v>
          </cell>
          <cell r="D46">
            <v>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B47" t="str">
            <v>SGC</v>
          </cell>
          <cell r="C47" t="str">
            <v>"Эс Жи Капитал ҮЦК" ХХК</v>
          </cell>
          <cell r="D47">
            <v>6</v>
          </cell>
          <cell r="E47">
            <v>27387</v>
          </cell>
          <cell r="F47">
            <v>30611928</v>
          </cell>
          <cell r="G47">
            <v>0</v>
          </cell>
          <cell r="H47">
            <v>0</v>
          </cell>
          <cell r="I47">
            <v>30611928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S47">
            <v>0</v>
          </cell>
          <cell r="T47">
            <v>27387</v>
          </cell>
          <cell r="U47">
            <v>30611928</v>
          </cell>
        </row>
        <row r="48">
          <cell r="B48" t="str">
            <v>SILS</v>
          </cell>
          <cell r="C48" t="str">
            <v>"Силвэр лайт секюритиз ҮЦК"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STIN</v>
          </cell>
          <cell r="C49" t="str">
            <v>"Стандарт инвестмент ҮЦК" ХХК</v>
          </cell>
          <cell r="D49">
            <v>21</v>
          </cell>
          <cell r="E49">
            <v>125658</v>
          </cell>
          <cell r="F49">
            <v>40760212.079999998</v>
          </cell>
          <cell r="G49">
            <v>133878</v>
          </cell>
          <cell r="H49">
            <v>70393222.689999998</v>
          </cell>
          <cell r="I49">
            <v>111153434.77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S49">
            <v>0</v>
          </cell>
          <cell r="T49">
            <v>259536</v>
          </cell>
          <cell r="U49">
            <v>111153434.77</v>
          </cell>
        </row>
        <row r="50">
          <cell r="B50" t="str">
            <v>STOK</v>
          </cell>
          <cell r="C50" t="str">
            <v>"Стоклаб секьюритиз ҮЦК" ХХК</v>
          </cell>
          <cell r="D50">
            <v>21</v>
          </cell>
          <cell r="E50">
            <v>603336</v>
          </cell>
          <cell r="F50">
            <v>109819833.79000001</v>
          </cell>
          <cell r="G50">
            <v>181381</v>
          </cell>
          <cell r="H50">
            <v>43843970.799999997</v>
          </cell>
          <cell r="I50">
            <v>153663804.59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20000</v>
          </cell>
          <cell r="P50">
            <v>1918797500</v>
          </cell>
          <cell r="S50">
            <v>1918797500</v>
          </cell>
          <cell r="T50">
            <v>804717</v>
          </cell>
          <cell r="U50">
            <v>2072461304.5899999</v>
          </cell>
        </row>
        <row r="51">
          <cell r="B51" t="str">
            <v>TABO</v>
          </cell>
          <cell r="C51" t="str">
            <v>"Таван богд ҮЦК" ХХК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B52" t="str">
            <v>TCHB</v>
          </cell>
          <cell r="C52" t="str">
            <v>"Тулгат чандмань баян ҮЦК" ХХК</v>
          </cell>
          <cell r="D52">
            <v>11</v>
          </cell>
          <cell r="E52">
            <v>11033</v>
          </cell>
          <cell r="F52">
            <v>17675874</v>
          </cell>
          <cell r="G52">
            <v>11824</v>
          </cell>
          <cell r="H52">
            <v>12163476.25</v>
          </cell>
          <cell r="I52">
            <v>29839350.25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S52">
            <v>0</v>
          </cell>
          <cell r="T52">
            <v>22857</v>
          </cell>
          <cell r="U52">
            <v>29839350.25</v>
          </cell>
        </row>
        <row r="53">
          <cell r="B53" t="str">
            <v>TDB</v>
          </cell>
          <cell r="C53" t="str">
            <v>"Ти ди би секьюритис ҮЦК" ХХК</v>
          </cell>
          <cell r="D53">
            <v>21</v>
          </cell>
          <cell r="E53">
            <v>1975766</v>
          </cell>
          <cell r="F53">
            <v>671912753.82000005</v>
          </cell>
          <cell r="G53">
            <v>792695</v>
          </cell>
          <cell r="H53">
            <v>541463658.97000003</v>
          </cell>
          <cell r="I53">
            <v>1213376412.79</v>
          </cell>
          <cell r="J53">
            <v>1024</v>
          </cell>
          <cell r="K53">
            <v>339918484</v>
          </cell>
          <cell r="L53">
            <v>1286</v>
          </cell>
          <cell r="M53">
            <v>366127484</v>
          </cell>
          <cell r="N53">
            <v>706045968</v>
          </cell>
          <cell r="O53">
            <v>5967</v>
          </cell>
          <cell r="P53">
            <v>566293894.12</v>
          </cell>
          <cell r="S53">
            <v>566293894.12</v>
          </cell>
          <cell r="T53">
            <v>2776738</v>
          </cell>
          <cell r="U53">
            <v>2485716274.9100003</v>
          </cell>
        </row>
        <row r="54">
          <cell r="B54" t="str">
            <v>TNGR</v>
          </cell>
          <cell r="C54" t="str">
            <v>"Тэнгэр капитал ҮЦК" ХХК</v>
          </cell>
          <cell r="D54">
            <v>18</v>
          </cell>
          <cell r="E54">
            <v>608305</v>
          </cell>
          <cell r="F54">
            <v>632616022</v>
          </cell>
          <cell r="G54">
            <v>3452</v>
          </cell>
          <cell r="H54">
            <v>2968720</v>
          </cell>
          <cell r="I54">
            <v>635584742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S54">
            <v>0</v>
          </cell>
          <cell r="T54">
            <v>611757</v>
          </cell>
          <cell r="U54">
            <v>635584742</v>
          </cell>
        </row>
        <row r="55">
          <cell r="B55" t="str">
            <v>TTOL</v>
          </cell>
          <cell r="C55" t="str">
            <v>"Апекс Капитал ҮЦК" ХХК</v>
          </cell>
          <cell r="D55">
            <v>21</v>
          </cell>
          <cell r="E55">
            <v>423014</v>
          </cell>
          <cell r="F55">
            <v>234379056.90000001</v>
          </cell>
          <cell r="G55">
            <v>541763</v>
          </cell>
          <cell r="H55">
            <v>388369113.92000002</v>
          </cell>
          <cell r="I55">
            <v>622748170.82000005</v>
          </cell>
          <cell r="J55">
            <v>29691</v>
          </cell>
          <cell r="K55">
            <v>2964908360</v>
          </cell>
          <cell r="L55">
            <v>29727</v>
          </cell>
          <cell r="M55">
            <v>2968510360</v>
          </cell>
          <cell r="N55">
            <v>5933418720</v>
          </cell>
          <cell r="S55">
            <v>0</v>
          </cell>
          <cell r="T55">
            <v>1024195</v>
          </cell>
          <cell r="U55">
            <v>6556166890.8199997</v>
          </cell>
        </row>
        <row r="56">
          <cell r="B56" t="str">
            <v>UNDR</v>
          </cell>
          <cell r="C56" t="str">
            <v>"Өндөрхаан инвест ҮЦК" ХХК</v>
          </cell>
          <cell r="D56">
            <v>7</v>
          </cell>
          <cell r="E56">
            <v>5000</v>
          </cell>
          <cell r="F56">
            <v>5155505</v>
          </cell>
          <cell r="G56">
            <v>6106</v>
          </cell>
          <cell r="H56">
            <v>7736350</v>
          </cell>
          <cell r="I56">
            <v>12891855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S56">
            <v>0</v>
          </cell>
          <cell r="T56">
            <v>11106</v>
          </cell>
          <cell r="U56">
            <v>12891855</v>
          </cell>
        </row>
        <row r="57">
          <cell r="B57" t="str">
            <v>UNET</v>
          </cell>
          <cell r="C57" t="str">
            <v>"Үнэт секьюритиc ҮЦК" ХХК</v>
          </cell>
          <cell r="D57">
            <v>20</v>
          </cell>
          <cell r="E57">
            <v>23880</v>
          </cell>
          <cell r="F57">
            <v>7251297.8200000003</v>
          </cell>
          <cell r="G57">
            <v>2156</v>
          </cell>
          <cell r="H57">
            <v>1514916.25</v>
          </cell>
          <cell r="I57">
            <v>8766214.0700000003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S57">
            <v>0</v>
          </cell>
          <cell r="T57">
            <v>26036</v>
          </cell>
          <cell r="U57">
            <v>8766214.0700000003</v>
          </cell>
        </row>
        <row r="58">
          <cell r="B58" t="str">
            <v>ZGB</v>
          </cell>
          <cell r="C58" t="str">
            <v>Таван Богд Капитал ХХК</v>
          </cell>
          <cell r="D58">
            <v>21</v>
          </cell>
          <cell r="E58">
            <v>1032226</v>
          </cell>
          <cell r="F58">
            <v>428688432.99000001</v>
          </cell>
          <cell r="G58">
            <v>1062631</v>
          </cell>
          <cell r="H58">
            <v>622253766.01999998</v>
          </cell>
          <cell r="I58">
            <v>1050942199.01</v>
          </cell>
          <cell r="J58">
            <v>400</v>
          </cell>
          <cell r="K58">
            <v>39614000</v>
          </cell>
          <cell r="L58">
            <v>400</v>
          </cell>
          <cell r="M58">
            <v>39024000</v>
          </cell>
          <cell r="N58">
            <v>78638000</v>
          </cell>
          <cell r="S58">
            <v>0</v>
          </cell>
          <cell r="T58">
            <v>2095657</v>
          </cell>
          <cell r="U58">
            <v>1129580199.01</v>
          </cell>
        </row>
        <row r="59">
          <cell r="B59" t="str">
            <v>ZRGD</v>
          </cell>
          <cell r="C59" t="str">
            <v>"Нэтсек ҮЦК" ХХК</v>
          </cell>
          <cell r="D59">
            <v>13</v>
          </cell>
          <cell r="E59">
            <v>1545</v>
          </cell>
          <cell r="F59">
            <v>813335</v>
          </cell>
          <cell r="G59">
            <v>14695</v>
          </cell>
          <cell r="H59">
            <v>6537694.7300000004</v>
          </cell>
          <cell r="I59">
            <v>7351029.7300000004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S59">
            <v>0</v>
          </cell>
          <cell r="T59">
            <v>16240</v>
          </cell>
          <cell r="U59">
            <v>7351029.7300000004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26"/>
  <sheetViews>
    <sheetView tabSelected="1" zoomScale="71" zoomScaleNormal="71" zoomScaleSheetLayoutView="70" zoomScalePageLayoutView="70" workbookViewId="0">
      <selection activeCell="O24" sqref="O24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5.28515625" style="1" customWidth="1"/>
    <col min="8" max="8" width="22.85546875" style="2" customWidth="1"/>
    <col min="9" max="9" width="26" style="3" customWidth="1"/>
    <col min="10" max="10" width="25.85546875" style="1" customWidth="1"/>
    <col min="11" max="11" width="24.85546875" style="1" customWidth="1"/>
    <col min="12" max="12" width="15.85546875" style="1" customWidth="1"/>
    <col min="13" max="13" width="22.28515625" style="4" bestFit="1" customWidth="1"/>
    <col min="14" max="14" width="9.140625" style="1"/>
    <col min="15" max="15" width="21.42578125" style="1" bestFit="1" customWidth="1"/>
    <col min="16" max="253" width="9.140625" style="1"/>
    <col min="254" max="254" width="4.28515625" style="1" customWidth="1"/>
    <col min="255" max="255" width="9.85546875" style="1" customWidth="1"/>
    <col min="256" max="256" width="55.42578125" style="1" bestFit="1" customWidth="1"/>
    <col min="257" max="257" width="12.85546875" style="1" customWidth="1"/>
    <col min="258" max="258" width="14.85546875" style="1" customWidth="1"/>
    <col min="259" max="259" width="14.28515625" style="1" customWidth="1"/>
    <col min="260" max="260" width="20.7109375" style="1" customWidth="1"/>
    <col min="261" max="261" width="21" style="1" customWidth="1"/>
    <col min="262" max="263" width="21.28515625" style="1" customWidth="1"/>
    <col min="264" max="265" width="22.42578125" style="1" bestFit="1" customWidth="1"/>
    <col min="266" max="266" width="22.28515625" style="1" bestFit="1" customWidth="1"/>
    <col min="267" max="267" width="16.7109375" style="1" customWidth="1"/>
    <col min="268" max="268" width="21.42578125" style="1" bestFit="1" customWidth="1"/>
    <col min="269" max="269" width="22.28515625" style="1" bestFit="1" customWidth="1"/>
    <col min="270" max="509" width="9.140625" style="1"/>
    <col min="510" max="510" width="4.28515625" style="1" customWidth="1"/>
    <col min="511" max="511" width="9.85546875" style="1" customWidth="1"/>
    <col min="512" max="512" width="55.42578125" style="1" bestFit="1" customWidth="1"/>
    <col min="513" max="513" width="12.85546875" style="1" customWidth="1"/>
    <col min="514" max="514" width="14.85546875" style="1" customWidth="1"/>
    <col min="515" max="515" width="14.28515625" style="1" customWidth="1"/>
    <col min="516" max="516" width="20.7109375" style="1" customWidth="1"/>
    <col min="517" max="517" width="21" style="1" customWidth="1"/>
    <col min="518" max="519" width="21.28515625" style="1" customWidth="1"/>
    <col min="520" max="521" width="22.42578125" style="1" bestFit="1" customWidth="1"/>
    <col min="522" max="522" width="22.28515625" style="1" bestFit="1" customWidth="1"/>
    <col min="523" max="523" width="16.7109375" style="1" customWidth="1"/>
    <col min="524" max="524" width="21.42578125" style="1" bestFit="1" customWidth="1"/>
    <col min="525" max="525" width="22.28515625" style="1" bestFit="1" customWidth="1"/>
    <col min="526" max="765" width="9.140625" style="1"/>
    <col min="766" max="766" width="4.28515625" style="1" customWidth="1"/>
    <col min="767" max="767" width="9.85546875" style="1" customWidth="1"/>
    <col min="768" max="768" width="55.42578125" style="1" bestFit="1" customWidth="1"/>
    <col min="769" max="769" width="12.85546875" style="1" customWidth="1"/>
    <col min="770" max="770" width="14.85546875" style="1" customWidth="1"/>
    <col min="771" max="771" width="14.28515625" style="1" customWidth="1"/>
    <col min="772" max="772" width="20.7109375" style="1" customWidth="1"/>
    <col min="773" max="773" width="21" style="1" customWidth="1"/>
    <col min="774" max="775" width="21.28515625" style="1" customWidth="1"/>
    <col min="776" max="777" width="22.42578125" style="1" bestFit="1" customWidth="1"/>
    <col min="778" max="778" width="22.28515625" style="1" bestFit="1" customWidth="1"/>
    <col min="779" max="779" width="16.7109375" style="1" customWidth="1"/>
    <col min="780" max="780" width="21.42578125" style="1" bestFit="1" customWidth="1"/>
    <col min="781" max="781" width="22.28515625" style="1" bestFit="1" customWidth="1"/>
    <col min="782" max="1021" width="9.140625" style="1"/>
    <col min="1022" max="1022" width="4.28515625" style="1" customWidth="1"/>
    <col min="1023" max="1023" width="9.85546875" style="1" customWidth="1"/>
    <col min="1024" max="1024" width="55.42578125" style="1" bestFit="1" customWidth="1"/>
    <col min="1025" max="1025" width="12.85546875" style="1" customWidth="1"/>
    <col min="1026" max="1026" width="14.85546875" style="1" customWidth="1"/>
    <col min="1027" max="1027" width="14.28515625" style="1" customWidth="1"/>
    <col min="1028" max="1028" width="20.7109375" style="1" customWidth="1"/>
    <col min="1029" max="1029" width="21" style="1" customWidth="1"/>
    <col min="1030" max="1031" width="21.28515625" style="1" customWidth="1"/>
    <col min="1032" max="1033" width="22.42578125" style="1" bestFit="1" customWidth="1"/>
    <col min="1034" max="1034" width="22.28515625" style="1" bestFit="1" customWidth="1"/>
    <col min="1035" max="1035" width="16.7109375" style="1" customWidth="1"/>
    <col min="1036" max="1036" width="21.42578125" style="1" bestFit="1" customWidth="1"/>
    <col min="1037" max="1037" width="22.28515625" style="1" bestFit="1" customWidth="1"/>
    <col min="1038" max="1277" width="9.140625" style="1"/>
    <col min="1278" max="1278" width="4.28515625" style="1" customWidth="1"/>
    <col min="1279" max="1279" width="9.85546875" style="1" customWidth="1"/>
    <col min="1280" max="1280" width="55.42578125" style="1" bestFit="1" customWidth="1"/>
    <col min="1281" max="1281" width="12.85546875" style="1" customWidth="1"/>
    <col min="1282" max="1282" width="14.85546875" style="1" customWidth="1"/>
    <col min="1283" max="1283" width="14.28515625" style="1" customWidth="1"/>
    <col min="1284" max="1284" width="20.7109375" style="1" customWidth="1"/>
    <col min="1285" max="1285" width="21" style="1" customWidth="1"/>
    <col min="1286" max="1287" width="21.28515625" style="1" customWidth="1"/>
    <col min="1288" max="1289" width="22.42578125" style="1" bestFit="1" customWidth="1"/>
    <col min="1290" max="1290" width="22.28515625" style="1" bestFit="1" customWidth="1"/>
    <col min="1291" max="1291" width="16.7109375" style="1" customWidth="1"/>
    <col min="1292" max="1292" width="21.42578125" style="1" bestFit="1" customWidth="1"/>
    <col min="1293" max="1293" width="22.28515625" style="1" bestFit="1" customWidth="1"/>
    <col min="1294" max="1533" width="9.140625" style="1"/>
    <col min="1534" max="1534" width="4.28515625" style="1" customWidth="1"/>
    <col min="1535" max="1535" width="9.85546875" style="1" customWidth="1"/>
    <col min="1536" max="1536" width="55.42578125" style="1" bestFit="1" customWidth="1"/>
    <col min="1537" max="1537" width="12.85546875" style="1" customWidth="1"/>
    <col min="1538" max="1538" width="14.85546875" style="1" customWidth="1"/>
    <col min="1539" max="1539" width="14.28515625" style="1" customWidth="1"/>
    <col min="1540" max="1540" width="20.7109375" style="1" customWidth="1"/>
    <col min="1541" max="1541" width="21" style="1" customWidth="1"/>
    <col min="1542" max="1543" width="21.28515625" style="1" customWidth="1"/>
    <col min="1544" max="1545" width="22.42578125" style="1" bestFit="1" customWidth="1"/>
    <col min="1546" max="1546" width="22.28515625" style="1" bestFit="1" customWidth="1"/>
    <col min="1547" max="1547" width="16.7109375" style="1" customWidth="1"/>
    <col min="1548" max="1548" width="21.42578125" style="1" bestFit="1" customWidth="1"/>
    <col min="1549" max="1549" width="22.28515625" style="1" bestFit="1" customWidth="1"/>
    <col min="1550" max="1789" width="9.140625" style="1"/>
    <col min="1790" max="1790" width="4.28515625" style="1" customWidth="1"/>
    <col min="1791" max="1791" width="9.85546875" style="1" customWidth="1"/>
    <col min="1792" max="1792" width="55.42578125" style="1" bestFit="1" customWidth="1"/>
    <col min="1793" max="1793" width="12.85546875" style="1" customWidth="1"/>
    <col min="1794" max="1794" width="14.85546875" style="1" customWidth="1"/>
    <col min="1795" max="1795" width="14.28515625" style="1" customWidth="1"/>
    <col min="1796" max="1796" width="20.7109375" style="1" customWidth="1"/>
    <col min="1797" max="1797" width="21" style="1" customWidth="1"/>
    <col min="1798" max="1799" width="21.28515625" style="1" customWidth="1"/>
    <col min="1800" max="1801" width="22.42578125" style="1" bestFit="1" customWidth="1"/>
    <col min="1802" max="1802" width="22.28515625" style="1" bestFit="1" customWidth="1"/>
    <col min="1803" max="1803" width="16.7109375" style="1" customWidth="1"/>
    <col min="1804" max="1804" width="21.42578125" style="1" bestFit="1" customWidth="1"/>
    <col min="1805" max="1805" width="22.28515625" style="1" bestFit="1" customWidth="1"/>
    <col min="1806" max="2045" width="9.140625" style="1"/>
    <col min="2046" max="2046" width="4.28515625" style="1" customWidth="1"/>
    <col min="2047" max="2047" width="9.85546875" style="1" customWidth="1"/>
    <col min="2048" max="2048" width="55.42578125" style="1" bestFit="1" customWidth="1"/>
    <col min="2049" max="2049" width="12.85546875" style="1" customWidth="1"/>
    <col min="2050" max="2050" width="14.85546875" style="1" customWidth="1"/>
    <col min="2051" max="2051" width="14.28515625" style="1" customWidth="1"/>
    <col min="2052" max="2052" width="20.7109375" style="1" customWidth="1"/>
    <col min="2053" max="2053" width="21" style="1" customWidth="1"/>
    <col min="2054" max="2055" width="21.28515625" style="1" customWidth="1"/>
    <col min="2056" max="2057" width="22.42578125" style="1" bestFit="1" customWidth="1"/>
    <col min="2058" max="2058" width="22.28515625" style="1" bestFit="1" customWidth="1"/>
    <col min="2059" max="2059" width="16.7109375" style="1" customWidth="1"/>
    <col min="2060" max="2060" width="21.42578125" style="1" bestFit="1" customWidth="1"/>
    <col min="2061" max="2061" width="22.28515625" style="1" bestFit="1" customWidth="1"/>
    <col min="2062" max="2301" width="9.140625" style="1"/>
    <col min="2302" max="2302" width="4.28515625" style="1" customWidth="1"/>
    <col min="2303" max="2303" width="9.85546875" style="1" customWidth="1"/>
    <col min="2304" max="2304" width="55.42578125" style="1" bestFit="1" customWidth="1"/>
    <col min="2305" max="2305" width="12.85546875" style="1" customWidth="1"/>
    <col min="2306" max="2306" width="14.85546875" style="1" customWidth="1"/>
    <col min="2307" max="2307" width="14.28515625" style="1" customWidth="1"/>
    <col min="2308" max="2308" width="20.7109375" style="1" customWidth="1"/>
    <col min="2309" max="2309" width="21" style="1" customWidth="1"/>
    <col min="2310" max="2311" width="21.28515625" style="1" customWidth="1"/>
    <col min="2312" max="2313" width="22.42578125" style="1" bestFit="1" customWidth="1"/>
    <col min="2314" max="2314" width="22.28515625" style="1" bestFit="1" customWidth="1"/>
    <col min="2315" max="2315" width="16.7109375" style="1" customWidth="1"/>
    <col min="2316" max="2316" width="21.42578125" style="1" bestFit="1" customWidth="1"/>
    <col min="2317" max="2317" width="22.28515625" style="1" bestFit="1" customWidth="1"/>
    <col min="2318" max="2557" width="9.140625" style="1"/>
    <col min="2558" max="2558" width="4.28515625" style="1" customWidth="1"/>
    <col min="2559" max="2559" width="9.85546875" style="1" customWidth="1"/>
    <col min="2560" max="2560" width="55.42578125" style="1" bestFit="1" customWidth="1"/>
    <col min="2561" max="2561" width="12.85546875" style="1" customWidth="1"/>
    <col min="2562" max="2562" width="14.85546875" style="1" customWidth="1"/>
    <col min="2563" max="2563" width="14.28515625" style="1" customWidth="1"/>
    <col min="2564" max="2564" width="20.7109375" style="1" customWidth="1"/>
    <col min="2565" max="2565" width="21" style="1" customWidth="1"/>
    <col min="2566" max="2567" width="21.28515625" style="1" customWidth="1"/>
    <col min="2568" max="2569" width="22.42578125" style="1" bestFit="1" customWidth="1"/>
    <col min="2570" max="2570" width="22.28515625" style="1" bestFit="1" customWidth="1"/>
    <col min="2571" max="2571" width="16.7109375" style="1" customWidth="1"/>
    <col min="2572" max="2572" width="21.42578125" style="1" bestFit="1" customWidth="1"/>
    <col min="2573" max="2573" width="22.28515625" style="1" bestFit="1" customWidth="1"/>
    <col min="2574" max="2813" width="9.140625" style="1"/>
    <col min="2814" max="2814" width="4.28515625" style="1" customWidth="1"/>
    <col min="2815" max="2815" width="9.85546875" style="1" customWidth="1"/>
    <col min="2816" max="2816" width="55.42578125" style="1" bestFit="1" customWidth="1"/>
    <col min="2817" max="2817" width="12.85546875" style="1" customWidth="1"/>
    <col min="2818" max="2818" width="14.85546875" style="1" customWidth="1"/>
    <col min="2819" max="2819" width="14.28515625" style="1" customWidth="1"/>
    <col min="2820" max="2820" width="20.7109375" style="1" customWidth="1"/>
    <col min="2821" max="2821" width="21" style="1" customWidth="1"/>
    <col min="2822" max="2823" width="21.28515625" style="1" customWidth="1"/>
    <col min="2824" max="2825" width="22.42578125" style="1" bestFit="1" customWidth="1"/>
    <col min="2826" max="2826" width="22.28515625" style="1" bestFit="1" customWidth="1"/>
    <col min="2827" max="2827" width="16.7109375" style="1" customWidth="1"/>
    <col min="2828" max="2828" width="21.42578125" style="1" bestFit="1" customWidth="1"/>
    <col min="2829" max="2829" width="22.28515625" style="1" bestFit="1" customWidth="1"/>
    <col min="2830" max="3069" width="9.140625" style="1"/>
    <col min="3070" max="3070" width="4.28515625" style="1" customWidth="1"/>
    <col min="3071" max="3071" width="9.85546875" style="1" customWidth="1"/>
    <col min="3072" max="3072" width="55.42578125" style="1" bestFit="1" customWidth="1"/>
    <col min="3073" max="3073" width="12.85546875" style="1" customWidth="1"/>
    <col min="3074" max="3074" width="14.85546875" style="1" customWidth="1"/>
    <col min="3075" max="3075" width="14.28515625" style="1" customWidth="1"/>
    <col min="3076" max="3076" width="20.7109375" style="1" customWidth="1"/>
    <col min="3077" max="3077" width="21" style="1" customWidth="1"/>
    <col min="3078" max="3079" width="21.28515625" style="1" customWidth="1"/>
    <col min="3080" max="3081" width="22.42578125" style="1" bestFit="1" customWidth="1"/>
    <col min="3082" max="3082" width="22.28515625" style="1" bestFit="1" customWidth="1"/>
    <col min="3083" max="3083" width="16.7109375" style="1" customWidth="1"/>
    <col min="3084" max="3084" width="21.42578125" style="1" bestFit="1" customWidth="1"/>
    <col min="3085" max="3085" width="22.28515625" style="1" bestFit="1" customWidth="1"/>
    <col min="3086" max="3325" width="9.140625" style="1"/>
    <col min="3326" max="3326" width="4.28515625" style="1" customWidth="1"/>
    <col min="3327" max="3327" width="9.85546875" style="1" customWidth="1"/>
    <col min="3328" max="3328" width="55.42578125" style="1" bestFit="1" customWidth="1"/>
    <col min="3329" max="3329" width="12.85546875" style="1" customWidth="1"/>
    <col min="3330" max="3330" width="14.85546875" style="1" customWidth="1"/>
    <col min="3331" max="3331" width="14.28515625" style="1" customWidth="1"/>
    <col min="3332" max="3332" width="20.7109375" style="1" customWidth="1"/>
    <col min="3333" max="3333" width="21" style="1" customWidth="1"/>
    <col min="3334" max="3335" width="21.28515625" style="1" customWidth="1"/>
    <col min="3336" max="3337" width="22.42578125" style="1" bestFit="1" customWidth="1"/>
    <col min="3338" max="3338" width="22.28515625" style="1" bestFit="1" customWidth="1"/>
    <col min="3339" max="3339" width="16.7109375" style="1" customWidth="1"/>
    <col min="3340" max="3340" width="21.42578125" style="1" bestFit="1" customWidth="1"/>
    <col min="3341" max="3341" width="22.28515625" style="1" bestFit="1" customWidth="1"/>
    <col min="3342" max="3581" width="9.140625" style="1"/>
    <col min="3582" max="3582" width="4.28515625" style="1" customWidth="1"/>
    <col min="3583" max="3583" width="9.85546875" style="1" customWidth="1"/>
    <col min="3584" max="3584" width="55.42578125" style="1" bestFit="1" customWidth="1"/>
    <col min="3585" max="3585" width="12.85546875" style="1" customWidth="1"/>
    <col min="3586" max="3586" width="14.85546875" style="1" customWidth="1"/>
    <col min="3587" max="3587" width="14.28515625" style="1" customWidth="1"/>
    <col min="3588" max="3588" width="20.7109375" style="1" customWidth="1"/>
    <col min="3589" max="3589" width="21" style="1" customWidth="1"/>
    <col min="3590" max="3591" width="21.28515625" style="1" customWidth="1"/>
    <col min="3592" max="3593" width="22.42578125" style="1" bestFit="1" customWidth="1"/>
    <col min="3594" max="3594" width="22.28515625" style="1" bestFit="1" customWidth="1"/>
    <col min="3595" max="3595" width="16.7109375" style="1" customWidth="1"/>
    <col min="3596" max="3596" width="21.42578125" style="1" bestFit="1" customWidth="1"/>
    <col min="3597" max="3597" width="22.28515625" style="1" bestFit="1" customWidth="1"/>
    <col min="3598" max="3837" width="9.140625" style="1"/>
    <col min="3838" max="3838" width="4.28515625" style="1" customWidth="1"/>
    <col min="3839" max="3839" width="9.85546875" style="1" customWidth="1"/>
    <col min="3840" max="3840" width="55.42578125" style="1" bestFit="1" customWidth="1"/>
    <col min="3841" max="3841" width="12.85546875" style="1" customWidth="1"/>
    <col min="3842" max="3842" width="14.85546875" style="1" customWidth="1"/>
    <col min="3843" max="3843" width="14.28515625" style="1" customWidth="1"/>
    <col min="3844" max="3844" width="20.7109375" style="1" customWidth="1"/>
    <col min="3845" max="3845" width="21" style="1" customWidth="1"/>
    <col min="3846" max="3847" width="21.28515625" style="1" customWidth="1"/>
    <col min="3848" max="3849" width="22.42578125" style="1" bestFit="1" customWidth="1"/>
    <col min="3850" max="3850" width="22.28515625" style="1" bestFit="1" customWidth="1"/>
    <col min="3851" max="3851" width="16.7109375" style="1" customWidth="1"/>
    <col min="3852" max="3852" width="21.42578125" style="1" bestFit="1" customWidth="1"/>
    <col min="3853" max="3853" width="22.28515625" style="1" bestFit="1" customWidth="1"/>
    <col min="3854" max="4093" width="9.140625" style="1"/>
    <col min="4094" max="4094" width="4.28515625" style="1" customWidth="1"/>
    <col min="4095" max="4095" width="9.85546875" style="1" customWidth="1"/>
    <col min="4096" max="4096" width="55.42578125" style="1" bestFit="1" customWidth="1"/>
    <col min="4097" max="4097" width="12.85546875" style="1" customWidth="1"/>
    <col min="4098" max="4098" width="14.85546875" style="1" customWidth="1"/>
    <col min="4099" max="4099" width="14.28515625" style="1" customWidth="1"/>
    <col min="4100" max="4100" width="20.7109375" style="1" customWidth="1"/>
    <col min="4101" max="4101" width="21" style="1" customWidth="1"/>
    <col min="4102" max="4103" width="21.28515625" style="1" customWidth="1"/>
    <col min="4104" max="4105" width="22.42578125" style="1" bestFit="1" customWidth="1"/>
    <col min="4106" max="4106" width="22.28515625" style="1" bestFit="1" customWidth="1"/>
    <col min="4107" max="4107" width="16.7109375" style="1" customWidth="1"/>
    <col min="4108" max="4108" width="21.42578125" style="1" bestFit="1" customWidth="1"/>
    <col min="4109" max="4109" width="22.28515625" style="1" bestFit="1" customWidth="1"/>
    <col min="4110" max="4349" width="9.140625" style="1"/>
    <col min="4350" max="4350" width="4.28515625" style="1" customWidth="1"/>
    <col min="4351" max="4351" width="9.85546875" style="1" customWidth="1"/>
    <col min="4352" max="4352" width="55.42578125" style="1" bestFit="1" customWidth="1"/>
    <col min="4353" max="4353" width="12.85546875" style="1" customWidth="1"/>
    <col min="4354" max="4354" width="14.85546875" style="1" customWidth="1"/>
    <col min="4355" max="4355" width="14.28515625" style="1" customWidth="1"/>
    <col min="4356" max="4356" width="20.7109375" style="1" customWidth="1"/>
    <col min="4357" max="4357" width="21" style="1" customWidth="1"/>
    <col min="4358" max="4359" width="21.28515625" style="1" customWidth="1"/>
    <col min="4360" max="4361" width="22.42578125" style="1" bestFit="1" customWidth="1"/>
    <col min="4362" max="4362" width="22.28515625" style="1" bestFit="1" customWidth="1"/>
    <col min="4363" max="4363" width="16.7109375" style="1" customWidth="1"/>
    <col min="4364" max="4364" width="21.42578125" style="1" bestFit="1" customWidth="1"/>
    <col min="4365" max="4365" width="22.28515625" style="1" bestFit="1" customWidth="1"/>
    <col min="4366" max="4605" width="9.140625" style="1"/>
    <col min="4606" max="4606" width="4.28515625" style="1" customWidth="1"/>
    <col min="4607" max="4607" width="9.85546875" style="1" customWidth="1"/>
    <col min="4608" max="4608" width="55.42578125" style="1" bestFit="1" customWidth="1"/>
    <col min="4609" max="4609" width="12.85546875" style="1" customWidth="1"/>
    <col min="4610" max="4610" width="14.85546875" style="1" customWidth="1"/>
    <col min="4611" max="4611" width="14.28515625" style="1" customWidth="1"/>
    <col min="4612" max="4612" width="20.7109375" style="1" customWidth="1"/>
    <col min="4613" max="4613" width="21" style="1" customWidth="1"/>
    <col min="4614" max="4615" width="21.28515625" style="1" customWidth="1"/>
    <col min="4616" max="4617" width="22.42578125" style="1" bestFit="1" customWidth="1"/>
    <col min="4618" max="4618" width="22.28515625" style="1" bestFit="1" customWidth="1"/>
    <col min="4619" max="4619" width="16.7109375" style="1" customWidth="1"/>
    <col min="4620" max="4620" width="21.42578125" style="1" bestFit="1" customWidth="1"/>
    <col min="4621" max="4621" width="22.28515625" style="1" bestFit="1" customWidth="1"/>
    <col min="4622" max="4861" width="9.140625" style="1"/>
    <col min="4862" max="4862" width="4.28515625" style="1" customWidth="1"/>
    <col min="4863" max="4863" width="9.85546875" style="1" customWidth="1"/>
    <col min="4864" max="4864" width="55.42578125" style="1" bestFit="1" customWidth="1"/>
    <col min="4865" max="4865" width="12.85546875" style="1" customWidth="1"/>
    <col min="4866" max="4866" width="14.85546875" style="1" customWidth="1"/>
    <col min="4867" max="4867" width="14.28515625" style="1" customWidth="1"/>
    <col min="4868" max="4868" width="20.7109375" style="1" customWidth="1"/>
    <col min="4869" max="4869" width="21" style="1" customWidth="1"/>
    <col min="4870" max="4871" width="21.28515625" style="1" customWidth="1"/>
    <col min="4872" max="4873" width="22.42578125" style="1" bestFit="1" customWidth="1"/>
    <col min="4874" max="4874" width="22.28515625" style="1" bestFit="1" customWidth="1"/>
    <col min="4875" max="4875" width="16.7109375" style="1" customWidth="1"/>
    <col min="4876" max="4876" width="21.42578125" style="1" bestFit="1" customWidth="1"/>
    <col min="4877" max="4877" width="22.28515625" style="1" bestFit="1" customWidth="1"/>
    <col min="4878" max="5117" width="9.140625" style="1"/>
    <col min="5118" max="5118" width="4.28515625" style="1" customWidth="1"/>
    <col min="5119" max="5119" width="9.85546875" style="1" customWidth="1"/>
    <col min="5120" max="5120" width="55.42578125" style="1" bestFit="1" customWidth="1"/>
    <col min="5121" max="5121" width="12.85546875" style="1" customWidth="1"/>
    <col min="5122" max="5122" width="14.85546875" style="1" customWidth="1"/>
    <col min="5123" max="5123" width="14.28515625" style="1" customWidth="1"/>
    <col min="5124" max="5124" width="20.7109375" style="1" customWidth="1"/>
    <col min="5125" max="5125" width="21" style="1" customWidth="1"/>
    <col min="5126" max="5127" width="21.28515625" style="1" customWidth="1"/>
    <col min="5128" max="5129" width="22.42578125" style="1" bestFit="1" customWidth="1"/>
    <col min="5130" max="5130" width="22.28515625" style="1" bestFit="1" customWidth="1"/>
    <col min="5131" max="5131" width="16.7109375" style="1" customWidth="1"/>
    <col min="5132" max="5132" width="21.42578125" style="1" bestFit="1" customWidth="1"/>
    <col min="5133" max="5133" width="22.28515625" style="1" bestFit="1" customWidth="1"/>
    <col min="5134" max="5373" width="9.140625" style="1"/>
    <col min="5374" max="5374" width="4.28515625" style="1" customWidth="1"/>
    <col min="5375" max="5375" width="9.85546875" style="1" customWidth="1"/>
    <col min="5376" max="5376" width="55.42578125" style="1" bestFit="1" customWidth="1"/>
    <col min="5377" max="5377" width="12.85546875" style="1" customWidth="1"/>
    <col min="5378" max="5378" width="14.85546875" style="1" customWidth="1"/>
    <col min="5379" max="5379" width="14.28515625" style="1" customWidth="1"/>
    <col min="5380" max="5380" width="20.7109375" style="1" customWidth="1"/>
    <col min="5381" max="5381" width="21" style="1" customWidth="1"/>
    <col min="5382" max="5383" width="21.28515625" style="1" customWidth="1"/>
    <col min="5384" max="5385" width="22.42578125" style="1" bestFit="1" customWidth="1"/>
    <col min="5386" max="5386" width="22.28515625" style="1" bestFit="1" customWidth="1"/>
    <col min="5387" max="5387" width="16.7109375" style="1" customWidth="1"/>
    <col min="5388" max="5388" width="21.42578125" style="1" bestFit="1" customWidth="1"/>
    <col min="5389" max="5389" width="22.28515625" style="1" bestFit="1" customWidth="1"/>
    <col min="5390" max="5629" width="9.140625" style="1"/>
    <col min="5630" max="5630" width="4.28515625" style="1" customWidth="1"/>
    <col min="5631" max="5631" width="9.85546875" style="1" customWidth="1"/>
    <col min="5632" max="5632" width="55.42578125" style="1" bestFit="1" customWidth="1"/>
    <col min="5633" max="5633" width="12.85546875" style="1" customWidth="1"/>
    <col min="5634" max="5634" width="14.85546875" style="1" customWidth="1"/>
    <col min="5635" max="5635" width="14.28515625" style="1" customWidth="1"/>
    <col min="5636" max="5636" width="20.7109375" style="1" customWidth="1"/>
    <col min="5637" max="5637" width="21" style="1" customWidth="1"/>
    <col min="5638" max="5639" width="21.28515625" style="1" customWidth="1"/>
    <col min="5640" max="5641" width="22.42578125" style="1" bestFit="1" customWidth="1"/>
    <col min="5642" max="5642" width="22.28515625" style="1" bestFit="1" customWidth="1"/>
    <col min="5643" max="5643" width="16.7109375" style="1" customWidth="1"/>
    <col min="5644" max="5644" width="21.42578125" style="1" bestFit="1" customWidth="1"/>
    <col min="5645" max="5645" width="22.28515625" style="1" bestFit="1" customWidth="1"/>
    <col min="5646" max="5885" width="9.140625" style="1"/>
    <col min="5886" max="5886" width="4.28515625" style="1" customWidth="1"/>
    <col min="5887" max="5887" width="9.85546875" style="1" customWidth="1"/>
    <col min="5888" max="5888" width="55.42578125" style="1" bestFit="1" customWidth="1"/>
    <col min="5889" max="5889" width="12.85546875" style="1" customWidth="1"/>
    <col min="5890" max="5890" width="14.85546875" style="1" customWidth="1"/>
    <col min="5891" max="5891" width="14.28515625" style="1" customWidth="1"/>
    <col min="5892" max="5892" width="20.7109375" style="1" customWidth="1"/>
    <col min="5893" max="5893" width="21" style="1" customWidth="1"/>
    <col min="5894" max="5895" width="21.28515625" style="1" customWidth="1"/>
    <col min="5896" max="5897" width="22.42578125" style="1" bestFit="1" customWidth="1"/>
    <col min="5898" max="5898" width="22.28515625" style="1" bestFit="1" customWidth="1"/>
    <col min="5899" max="5899" width="16.7109375" style="1" customWidth="1"/>
    <col min="5900" max="5900" width="21.42578125" style="1" bestFit="1" customWidth="1"/>
    <col min="5901" max="5901" width="22.28515625" style="1" bestFit="1" customWidth="1"/>
    <col min="5902" max="6141" width="9.140625" style="1"/>
    <col min="6142" max="6142" width="4.28515625" style="1" customWidth="1"/>
    <col min="6143" max="6143" width="9.85546875" style="1" customWidth="1"/>
    <col min="6144" max="6144" width="55.42578125" style="1" bestFit="1" customWidth="1"/>
    <col min="6145" max="6145" width="12.85546875" style="1" customWidth="1"/>
    <col min="6146" max="6146" width="14.85546875" style="1" customWidth="1"/>
    <col min="6147" max="6147" width="14.28515625" style="1" customWidth="1"/>
    <col min="6148" max="6148" width="20.7109375" style="1" customWidth="1"/>
    <col min="6149" max="6149" width="21" style="1" customWidth="1"/>
    <col min="6150" max="6151" width="21.28515625" style="1" customWidth="1"/>
    <col min="6152" max="6153" width="22.42578125" style="1" bestFit="1" customWidth="1"/>
    <col min="6154" max="6154" width="22.28515625" style="1" bestFit="1" customWidth="1"/>
    <col min="6155" max="6155" width="16.7109375" style="1" customWidth="1"/>
    <col min="6156" max="6156" width="21.42578125" style="1" bestFit="1" customWidth="1"/>
    <col min="6157" max="6157" width="22.28515625" style="1" bestFit="1" customWidth="1"/>
    <col min="6158" max="6397" width="9.140625" style="1"/>
    <col min="6398" max="6398" width="4.28515625" style="1" customWidth="1"/>
    <col min="6399" max="6399" width="9.85546875" style="1" customWidth="1"/>
    <col min="6400" max="6400" width="55.42578125" style="1" bestFit="1" customWidth="1"/>
    <col min="6401" max="6401" width="12.85546875" style="1" customWidth="1"/>
    <col min="6402" max="6402" width="14.85546875" style="1" customWidth="1"/>
    <col min="6403" max="6403" width="14.28515625" style="1" customWidth="1"/>
    <col min="6404" max="6404" width="20.7109375" style="1" customWidth="1"/>
    <col min="6405" max="6405" width="21" style="1" customWidth="1"/>
    <col min="6406" max="6407" width="21.28515625" style="1" customWidth="1"/>
    <col min="6408" max="6409" width="22.42578125" style="1" bestFit="1" customWidth="1"/>
    <col min="6410" max="6410" width="22.28515625" style="1" bestFit="1" customWidth="1"/>
    <col min="6411" max="6411" width="16.7109375" style="1" customWidth="1"/>
    <col min="6412" max="6412" width="21.42578125" style="1" bestFit="1" customWidth="1"/>
    <col min="6413" max="6413" width="22.28515625" style="1" bestFit="1" customWidth="1"/>
    <col min="6414" max="6653" width="9.140625" style="1"/>
    <col min="6654" max="6654" width="4.28515625" style="1" customWidth="1"/>
    <col min="6655" max="6655" width="9.85546875" style="1" customWidth="1"/>
    <col min="6656" max="6656" width="55.42578125" style="1" bestFit="1" customWidth="1"/>
    <col min="6657" max="6657" width="12.85546875" style="1" customWidth="1"/>
    <col min="6658" max="6658" width="14.85546875" style="1" customWidth="1"/>
    <col min="6659" max="6659" width="14.28515625" style="1" customWidth="1"/>
    <col min="6660" max="6660" width="20.7109375" style="1" customWidth="1"/>
    <col min="6661" max="6661" width="21" style="1" customWidth="1"/>
    <col min="6662" max="6663" width="21.28515625" style="1" customWidth="1"/>
    <col min="6664" max="6665" width="22.42578125" style="1" bestFit="1" customWidth="1"/>
    <col min="6666" max="6666" width="22.28515625" style="1" bestFit="1" customWidth="1"/>
    <col min="6667" max="6667" width="16.7109375" style="1" customWidth="1"/>
    <col min="6668" max="6668" width="21.42578125" style="1" bestFit="1" customWidth="1"/>
    <col min="6669" max="6669" width="22.28515625" style="1" bestFit="1" customWidth="1"/>
    <col min="6670" max="6909" width="9.140625" style="1"/>
    <col min="6910" max="6910" width="4.28515625" style="1" customWidth="1"/>
    <col min="6911" max="6911" width="9.85546875" style="1" customWidth="1"/>
    <col min="6912" max="6912" width="55.42578125" style="1" bestFit="1" customWidth="1"/>
    <col min="6913" max="6913" width="12.85546875" style="1" customWidth="1"/>
    <col min="6914" max="6914" width="14.85546875" style="1" customWidth="1"/>
    <col min="6915" max="6915" width="14.28515625" style="1" customWidth="1"/>
    <col min="6916" max="6916" width="20.7109375" style="1" customWidth="1"/>
    <col min="6917" max="6917" width="21" style="1" customWidth="1"/>
    <col min="6918" max="6919" width="21.28515625" style="1" customWidth="1"/>
    <col min="6920" max="6921" width="22.42578125" style="1" bestFit="1" customWidth="1"/>
    <col min="6922" max="6922" width="22.28515625" style="1" bestFit="1" customWidth="1"/>
    <col min="6923" max="6923" width="16.7109375" style="1" customWidth="1"/>
    <col min="6924" max="6924" width="21.42578125" style="1" bestFit="1" customWidth="1"/>
    <col min="6925" max="6925" width="22.28515625" style="1" bestFit="1" customWidth="1"/>
    <col min="6926" max="7165" width="9.140625" style="1"/>
    <col min="7166" max="7166" width="4.28515625" style="1" customWidth="1"/>
    <col min="7167" max="7167" width="9.85546875" style="1" customWidth="1"/>
    <col min="7168" max="7168" width="55.42578125" style="1" bestFit="1" customWidth="1"/>
    <col min="7169" max="7169" width="12.85546875" style="1" customWidth="1"/>
    <col min="7170" max="7170" width="14.85546875" style="1" customWidth="1"/>
    <col min="7171" max="7171" width="14.28515625" style="1" customWidth="1"/>
    <col min="7172" max="7172" width="20.7109375" style="1" customWidth="1"/>
    <col min="7173" max="7173" width="21" style="1" customWidth="1"/>
    <col min="7174" max="7175" width="21.28515625" style="1" customWidth="1"/>
    <col min="7176" max="7177" width="22.42578125" style="1" bestFit="1" customWidth="1"/>
    <col min="7178" max="7178" width="22.28515625" style="1" bestFit="1" customWidth="1"/>
    <col min="7179" max="7179" width="16.7109375" style="1" customWidth="1"/>
    <col min="7180" max="7180" width="21.42578125" style="1" bestFit="1" customWidth="1"/>
    <col min="7181" max="7181" width="22.28515625" style="1" bestFit="1" customWidth="1"/>
    <col min="7182" max="7421" width="9.140625" style="1"/>
    <col min="7422" max="7422" width="4.28515625" style="1" customWidth="1"/>
    <col min="7423" max="7423" width="9.85546875" style="1" customWidth="1"/>
    <col min="7424" max="7424" width="55.42578125" style="1" bestFit="1" customWidth="1"/>
    <col min="7425" max="7425" width="12.85546875" style="1" customWidth="1"/>
    <col min="7426" max="7426" width="14.85546875" style="1" customWidth="1"/>
    <col min="7427" max="7427" width="14.28515625" style="1" customWidth="1"/>
    <col min="7428" max="7428" width="20.7109375" style="1" customWidth="1"/>
    <col min="7429" max="7429" width="21" style="1" customWidth="1"/>
    <col min="7430" max="7431" width="21.28515625" style="1" customWidth="1"/>
    <col min="7432" max="7433" width="22.42578125" style="1" bestFit="1" customWidth="1"/>
    <col min="7434" max="7434" width="22.28515625" style="1" bestFit="1" customWidth="1"/>
    <col min="7435" max="7435" width="16.7109375" style="1" customWidth="1"/>
    <col min="7436" max="7436" width="21.42578125" style="1" bestFit="1" customWidth="1"/>
    <col min="7437" max="7437" width="22.28515625" style="1" bestFit="1" customWidth="1"/>
    <col min="7438" max="7677" width="9.140625" style="1"/>
    <col min="7678" max="7678" width="4.28515625" style="1" customWidth="1"/>
    <col min="7679" max="7679" width="9.85546875" style="1" customWidth="1"/>
    <col min="7680" max="7680" width="55.42578125" style="1" bestFit="1" customWidth="1"/>
    <col min="7681" max="7681" width="12.85546875" style="1" customWidth="1"/>
    <col min="7682" max="7682" width="14.85546875" style="1" customWidth="1"/>
    <col min="7683" max="7683" width="14.28515625" style="1" customWidth="1"/>
    <col min="7684" max="7684" width="20.7109375" style="1" customWidth="1"/>
    <col min="7685" max="7685" width="21" style="1" customWidth="1"/>
    <col min="7686" max="7687" width="21.28515625" style="1" customWidth="1"/>
    <col min="7688" max="7689" width="22.42578125" style="1" bestFit="1" customWidth="1"/>
    <col min="7690" max="7690" width="22.28515625" style="1" bestFit="1" customWidth="1"/>
    <col min="7691" max="7691" width="16.7109375" style="1" customWidth="1"/>
    <col min="7692" max="7692" width="21.42578125" style="1" bestFit="1" customWidth="1"/>
    <col min="7693" max="7693" width="22.28515625" style="1" bestFit="1" customWidth="1"/>
    <col min="7694" max="7933" width="9.140625" style="1"/>
    <col min="7934" max="7934" width="4.28515625" style="1" customWidth="1"/>
    <col min="7935" max="7935" width="9.85546875" style="1" customWidth="1"/>
    <col min="7936" max="7936" width="55.42578125" style="1" bestFit="1" customWidth="1"/>
    <col min="7937" max="7937" width="12.85546875" style="1" customWidth="1"/>
    <col min="7938" max="7938" width="14.85546875" style="1" customWidth="1"/>
    <col min="7939" max="7939" width="14.28515625" style="1" customWidth="1"/>
    <col min="7940" max="7940" width="20.7109375" style="1" customWidth="1"/>
    <col min="7941" max="7941" width="21" style="1" customWidth="1"/>
    <col min="7942" max="7943" width="21.28515625" style="1" customWidth="1"/>
    <col min="7944" max="7945" width="22.42578125" style="1" bestFit="1" customWidth="1"/>
    <col min="7946" max="7946" width="22.28515625" style="1" bestFit="1" customWidth="1"/>
    <col min="7947" max="7947" width="16.7109375" style="1" customWidth="1"/>
    <col min="7948" max="7948" width="21.42578125" style="1" bestFit="1" customWidth="1"/>
    <col min="7949" max="7949" width="22.28515625" style="1" bestFit="1" customWidth="1"/>
    <col min="7950" max="8189" width="9.140625" style="1"/>
    <col min="8190" max="8190" width="4.28515625" style="1" customWidth="1"/>
    <col min="8191" max="8191" width="9.85546875" style="1" customWidth="1"/>
    <col min="8192" max="8192" width="55.42578125" style="1" bestFit="1" customWidth="1"/>
    <col min="8193" max="8193" width="12.85546875" style="1" customWidth="1"/>
    <col min="8194" max="8194" width="14.85546875" style="1" customWidth="1"/>
    <col min="8195" max="8195" width="14.28515625" style="1" customWidth="1"/>
    <col min="8196" max="8196" width="20.7109375" style="1" customWidth="1"/>
    <col min="8197" max="8197" width="21" style="1" customWidth="1"/>
    <col min="8198" max="8199" width="21.28515625" style="1" customWidth="1"/>
    <col min="8200" max="8201" width="22.42578125" style="1" bestFit="1" customWidth="1"/>
    <col min="8202" max="8202" width="22.28515625" style="1" bestFit="1" customWidth="1"/>
    <col min="8203" max="8203" width="16.7109375" style="1" customWidth="1"/>
    <col min="8204" max="8204" width="21.42578125" style="1" bestFit="1" customWidth="1"/>
    <col min="8205" max="8205" width="22.28515625" style="1" bestFit="1" customWidth="1"/>
    <col min="8206" max="8445" width="9.140625" style="1"/>
    <col min="8446" max="8446" width="4.28515625" style="1" customWidth="1"/>
    <col min="8447" max="8447" width="9.85546875" style="1" customWidth="1"/>
    <col min="8448" max="8448" width="55.42578125" style="1" bestFit="1" customWidth="1"/>
    <col min="8449" max="8449" width="12.85546875" style="1" customWidth="1"/>
    <col min="8450" max="8450" width="14.85546875" style="1" customWidth="1"/>
    <col min="8451" max="8451" width="14.28515625" style="1" customWidth="1"/>
    <col min="8452" max="8452" width="20.7109375" style="1" customWidth="1"/>
    <col min="8453" max="8453" width="21" style="1" customWidth="1"/>
    <col min="8454" max="8455" width="21.28515625" style="1" customWidth="1"/>
    <col min="8456" max="8457" width="22.42578125" style="1" bestFit="1" customWidth="1"/>
    <col min="8458" max="8458" width="22.28515625" style="1" bestFit="1" customWidth="1"/>
    <col min="8459" max="8459" width="16.7109375" style="1" customWidth="1"/>
    <col min="8460" max="8460" width="21.42578125" style="1" bestFit="1" customWidth="1"/>
    <col min="8461" max="8461" width="22.28515625" style="1" bestFit="1" customWidth="1"/>
    <col min="8462" max="8701" width="9.140625" style="1"/>
    <col min="8702" max="8702" width="4.28515625" style="1" customWidth="1"/>
    <col min="8703" max="8703" width="9.85546875" style="1" customWidth="1"/>
    <col min="8704" max="8704" width="55.42578125" style="1" bestFit="1" customWidth="1"/>
    <col min="8705" max="8705" width="12.85546875" style="1" customWidth="1"/>
    <col min="8706" max="8706" width="14.85546875" style="1" customWidth="1"/>
    <col min="8707" max="8707" width="14.28515625" style="1" customWidth="1"/>
    <col min="8708" max="8708" width="20.7109375" style="1" customWidth="1"/>
    <col min="8709" max="8709" width="21" style="1" customWidth="1"/>
    <col min="8710" max="8711" width="21.28515625" style="1" customWidth="1"/>
    <col min="8712" max="8713" width="22.42578125" style="1" bestFit="1" customWidth="1"/>
    <col min="8714" max="8714" width="22.28515625" style="1" bestFit="1" customWidth="1"/>
    <col min="8715" max="8715" width="16.7109375" style="1" customWidth="1"/>
    <col min="8716" max="8716" width="21.42578125" style="1" bestFit="1" customWidth="1"/>
    <col min="8717" max="8717" width="22.28515625" style="1" bestFit="1" customWidth="1"/>
    <col min="8718" max="8957" width="9.140625" style="1"/>
    <col min="8958" max="8958" width="4.28515625" style="1" customWidth="1"/>
    <col min="8959" max="8959" width="9.85546875" style="1" customWidth="1"/>
    <col min="8960" max="8960" width="55.42578125" style="1" bestFit="1" customWidth="1"/>
    <col min="8961" max="8961" width="12.85546875" style="1" customWidth="1"/>
    <col min="8962" max="8962" width="14.85546875" style="1" customWidth="1"/>
    <col min="8963" max="8963" width="14.28515625" style="1" customWidth="1"/>
    <col min="8964" max="8964" width="20.7109375" style="1" customWidth="1"/>
    <col min="8965" max="8965" width="21" style="1" customWidth="1"/>
    <col min="8966" max="8967" width="21.28515625" style="1" customWidth="1"/>
    <col min="8968" max="8969" width="22.42578125" style="1" bestFit="1" customWidth="1"/>
    <col min="8970" max="8970" width="22.28515625" style="1" bestFit="1" customWidth="1"/>
    <col min="8971" max="8971" width="16.7109375" style="1" customWidth="1"/>
    <col min="8972" max="8972" width="21.42578125" style="1" bestFit="1" customWidth="1"/>
    <col min="8973" max="8973" width="22.28515625" style="1" bestFit="1" customWidth="1"/>
    <col min="8974" max="9213" width="9.140625" style="1"/>
    <col min="9214" max="9214" width="4.28515625" style="1" customWidth="1"/>
    <col min="9215" max="9215" width="9.85546875" style="1" customWidth="1"/>
    <col min="9216" max="9216" width="55.42578125" style="1" bestFit="1" customWidth="1"/>
    <col min="9217" max="9217" width="12.85546875" style="1" customWidth="1"/>
    <col min="9218" max="9218" width="14.85546875" style="1" customWidth="1"/>
    <col min="9219" max="9219" width="14.28515625" style="1" customWidth="1"/>
    <col min="9220" max="9220" width="20.7109375" style="1" customWidth="1"/>
    <col min="9221" max="9221" width="21" style="1" customWidth="1"/>
    <col min="9222" max="9223" width="21.28515625" style="1" customWidth="1"/>
    <col min="9224" max="9225" width="22.42578125" style="1" bestFit="1" customWidth="1"/>
    <col min="9226" max="9226" width="22.28515625" style="1" bestFit="1" customWidth="1"/>
    <col min="9227" max="9227" width="16.7109375" style="1" customWidth="1"/>
    <col min="9228" max="9228" width="21.42578125" style="1" bestFit="1" customWidth="1"/>
    <col min="9229" max="9229" width="22.28515625" style="1" bestFit="1" customWidth="1"/>
    <col min="9230" max="9469" width="9.140625" style="1"/>
    <col min="9470" max="9470" width="4.28515625" style="1" customWidth="1"/>
    <col min="9471" max="9471" width="9.85546875" style="1" customWidth="1"/>
    <col min="9472" max="9472" width="55.42578125" style="1" bestFit="1" customWidth="1"/>
    <col min="9473" max="9473" width="12.85546875" style="1" customWidth="1"/>
    <col min="9474" max="9474" width="14.85546875" style="1" customWidth="1"/>
    <col min="9475" max="9475" width="14.28515625" style="1" customWidth="1"/>
    <col min="9476" max="9476" width="20.7109375" style="1" customWidth="1"/>
    <col min="9477" max="9477" width="21" style="1" customWidth="1"/>
    <col min="9478" max="9479" width="21.28515625" style="1" customWidth="1"/>
    <col min="9480" max="9481" width="22.42578125" style="1" bestFit="1" customWidth="1"/>
    <col min="9482" max="9482" width="22.28515625" style="1" bestFit="1" customWidth="1"/>
    <col min="9483" max="9483" width="16.7109375" style="1" customWidth="1"/>
    <col min="9484" max="9484" width="21.42578125" style="1" bestFit="1" customWidth="1"/>
    <col min="9485" max="9485" width="22.28515625" style="1" bestFit="1" customWidth="1"/>
    <col min="9486" max="9725" width="9.140625" style="1"/>
    <col min="9726" max="9726" width="4.28515625" style="1" customWidth="1"/>
    <col min="9727" max="9727" width="9.85546875" style="1" customWidth="1"/>
    <col min="9728" max="9728" width="55.42578125" style="1" bestFit="1" customWidth="1"/>
    <col min="9729" max="9729" width="12.85546875" style="1" customWidth="1"/>
    <col min="9730" max="9730" width="14.85546875" style="1" customWidth="1"/>
    <col min="9731" max="9731" width="14.28515625" style="1" customWidth="1"/>
    <col min="9732" max="9732" width="20.7109375" style="1" customWidth="1"/>
    <col min="9733" max="9733" width="21" style="1" customWidth="1"/>
    <col min="9734" max="9735" width="21.28515625" style="1" customWidth="1"/>
    <col min="9736" max="9737" width="22.42578125" style="1" bestFit="1" customWidth="1"/>
    <col min="9738" max="9738" width="22.28515625" style="1" bestFit="1" customWidth="1"/>
    <col min="9739" max="9739" width="16.7109375" style="1" customWidth="1"/>
    <col min="9740" max="9740" width="21.42578125" style="1" bestFit="1" customWidth="1"/>
    <col min="9741" max="9741" width="22.28515625" style="1" bestFit="1" customWidth="1"/>
    <col min="9742" max="9981" width="9.140625" style="1"/>
    <col min="9982" max="9982" width="4.28515625" style="1" customWidth="1"/>
    <col min="9983" max="9983" width="9.85546875" style="1" customWidth="1"/>
    <col min="9984" max="9984" width="55.42578125" style="1" bestFit="1" customWidth="1"/>
    <col min="9985" max="9985" width="12.85546875" style="1" customWidth="1"/>
    <col min="9986" max="9986" width="14.85546875" style="1" customWidth="1"/>
    <col min="9987" max="9987" width="14.28515625" style="1" customWidth="1"/>
    <col min="9988" max="9988" width="20.7109375" style="1" customWidth="1"/>
    <col min="9989" max="9989" width="21" style="1" customWidth="1"/>
    <col min="9990" max="9991" width="21.28515625" style="1" customWidth="1"/>
    <col min="9992" max="9993" width="22.42578125" style="1" bestFit="1" customWidth="1"/>
    <col min="9994" max="9994" width="22.28515625" style="1" bestFit="1" customWidth="1"/>
    <col min="9995" max="9995" width="16.7109375" style="1" customWidth="1"/>
    <col min="9996" max="9996" width="21.42578125" style="1" bestFit="1" customWidth="1"/>
    <col min="9997" max="9997" width="22.28515625" style="1" bestFit="1" customWidth="1"/>
    <col min="9998" max="10237" width="9.140625" style="1"/>
    <col min="10238" max="10238" width="4.28515625" style="1" customWidth="1"/>
    <col min="10239" max="10239" width="9.85546875" style="1" customWidth="1"/>
    <col min="10240" max="10240" width="55.42578125" style="1" bestFit="1" customWidth="1"/>
    <col min="10241" max="10241" width="12.85546875" style="1" customWidth="1"/>
    <col min="10242" max="10242" width="14.85546875" style="1" customWidth="1"/>
    <col min="10243" max="10243" width="14.28515625" style="1" customWidth="1"/>
    <col min="10244" max="10244" width="20.7109375" style="1" customWidth="1"/>
    <col min="10245" max="10245" width="21" style="1" customWidth="1"/>
    <col min="10246" max="10247" width="21.28515625" style="1" customWidth="1"/>
    <col min="10248" max="10249" width="22.42578125" style="1" bestFit="1" customWidth="1"/>
    <col min="10250" max="10250" width="22.28515625" style="1" bestFit="1" customWidth="1"/>
    <col min="10251" max="10251" width="16.7109375" style="1" customWidth="1"/>
    <col min="10252" max="10252" width="21.42578125" style="1" bestFit="1" customWidth="1"/>
    <col min="10253" max="10253" width="22.28515625" style="1" bestFit="1" customWidth="1"/>
    <col min="10254" max="10493" width="9.140625" style="1"/>
    <col min="10494" max="10494" width="4.28515625" style="1" customWidth="1"/>
    <col min="10495" max="10495" width="9.85546875" style="1" customWidth="1"/>
    <col min="10496" max="10496" width="55.42578125" style="1" bestFit="1" customWidth="1"/>
    <col min="10497" max="10497" width="12.85546875" style="1" customWidth="1"/>
    <col min="10498" max="10498" width="14.85546875" style="1" customWidth="1"/>
    <col min="10499" max="10499" width="14.28515625" style="1" customWidth="1"/>
    <col min="10500" max="10500" width="20.7109375" style="1" customWidth="1"/>
    <col min="10501" max="10501" width="21" style="1" customWidth="1"/>
    <col min="10502" max="10503" width="21.28515625" style="1" customWidth="1"/>
    <col min="10504" max="10505" width="22.42578125" style="1" bestFit="1" customWidth="1"/>
    <col min="10506" max="10506" width="22.28515625" style="1" bestFit="1" customWidth="1"/>
    <col min="10507" max="10507" width="16.7109375" style="1" customWidth="1"/>
    <col min="10508" max="10508" width="21.42578125" style="1" bestFit="1" customWidth="1"/>
    <col min="10509" max="10509" width="22.28515625" style="1" bestFit="1" customWidth="1"/>
    <col min="10510" max="10749" width="9.140625" style="1"/>
    <col min="10750" max="10750" width="4.28515625" style="1" customWidth="1"/>
    <col min="10751" max="10751" width="9.85546875" style="1" customWidth="1"/>
    <col min="10752" max="10752" width="55.42578125" style="1" bestFit="1" customWidth="1"/>
    <col min="10753" max="10753" width="12.85546875" style="1" customWidth="1"/>
    <col min="10754" max="10754" width="14.85546875" style="1" customWidth="1"/>
    <col min="10755" max="10755" width="14.28515625" style="1" customWidth="1"/>
    <col min="10756" max="10756" width="20.7109375" style="1" customWidth="1"/>
    <col min="10757" max="10757" width="21" style="1" customWidth="1"/>
    <col min="10758" max="10759" width="21.28515625" style="1" customWidth="1"/>
    <col min="10760" max="10761" width="22.42578125" style="1" bestFit="1" customWidth="1"/>
    <col min="10762" max="10762" width="22.28515625" style="1" bestFit="1" customWidth="1"/>
    <col min="10763" max="10763" width="16.7109375" style="1" customWidth="1"/>
    <col min="10764" max="10764" width="21.42578125" style="1" bestFit="1" customWidth="1"/>
    <col min="10765" max="10765" width="22.28515625" style="1" bestFit="1" customWidth="1"/>
    <col min="10766" max="11005" width="9.140625" style="1"/>
    <col min="11006" max="11006" width="4.28515625" style="1" customWidth="1"/>
    <col min="11007" max="11007" width="9.85546875" style="1" customWidth="1"/>
    <col min="11008" max="11008" width="55.42578125" style="1" bestFit="1" customWidth="1"/>
    <col min="11009" max="11009" width="12.85546875" style="1" customWidth="1"/>
    <col min="11010" max="11010" width="14.85546875" style="1" customWidth="1"/>
    <col min="11011" max="11011" width="14.28515625" style="1" customWidth="1"/>
    <col min="11012" max="11012" width="20.7109375" style="1" customWidth="1"/>
    <col min="11013" max="11013" width="21" style="1" customWidth="1"/>
    <col min="11014" max="11015" width="21.28515625" style="1" customWidth="1"/>
    <col min="11016" max="11017" width="22.42578125" style="1" bestFit="1" customWidth="1"/>
    <col min="11018" max="11018" width="22.28515625" style="1" bestFit="1" customWidth="1"/>
    <col min="11019" max="11019" width="16.7109375" style="1" customWidth="1"/>
    <col min="11020" max="11020" width="21.42578125" style="1" bestFit="1" customWidth="1"/>
    <col min="11021" max="11021" width="22.28515625" style="1" bestFit="1" customWidth="1"/>
    <col min="11022" max="11261" width="9.140625" style="1"/>
    <col min="11262" max="11262" width="4.28515625" style="1" customWidth="1"/>
    <col min="11263" max="11263" width="9.85546875" style="1" customWidth="1"/>
    <col min="11264" max="11264" width="55.42578125" style="1" bestFit="1" customWidth="1"/>
    <col min="11265" max="11265" width="12.85546875" style="1" customWidth="1"/>
    <col min="11266" max="11266" width="14.85546875" style="1" customWidth="1"/>
    <col min="11267" max="11267" width="14.28515625" style="1" customWidth="1"/>
    <col min="11268" max="11268" width="20.7109375" style="1" customWidth="1"/>
    <col min="11269" max="11269" width="21" style="1" customWidth="1"/>
    <col min="11270" max="11271" width="21.28515625" style="1" customWidth="1"/>
    <col min="11272" max="11273" width="22.42578125" style="1" bestFit="1" customWidth="1"/>
    <col min="11274" max="11274" width="22.28515625" style="1" bestFit="1" customWidth="1"/>
    <col min="11275" max="11275" width="16.7109375" style="1" customWidth="1"/>
    <col min="11276" max="11276" width="21.42578125" style="1" bestFit="1" customWidth="1"/>
    <col min="11277" max="11277" width="22.28515625" style="1" bestFit="1" customWidth="1"/>
    <col min="11278" max="11517" width="9.140625" style="1"/>
    <col min="11518" max="11518" width="4.28515625" style="1" customWidth="1"/>
    <col min="11519" max="11519" width="9.85546875" style="1" customWidth="1"/>
    <col min="11520" max="11520" width="55.42578125" style="1" bestFit="1" customWidth="1"/>
    <col min="11521" max="11521" width="12.85546875" style="1" customWidth="1"/>
    <col min="11522" max="11522" width="14.85546875" style="1" customWidth="1"/>
    <col min="11523" max="11523" width="14.28515625" style="1" customWidth="1"/>
    <col min="11524" max="11524" width="20.7109375" style="1" customWidth="1"/>
    <col min="11525" max="11525" width="21" style="1" customWidth="1"/>
    <col min="11526" max="11527" width="21.28515625" style="1" customWidth="1"/>
    <col min="11528" max="11529" width="22.42578125" style="1" bestFit="1" customWidth="1"/>
    <col min="11530" max="11530" width="22.28515625" style="1" bestFit="1" customWidth="1"/>
    <col min="11531" max="11531" width="16.7109375" style="1" customWidth="1"/>
    <col min="11532" max="11532" width="21.42578125" style="1" bestFit="1" customWidth="1"/>
    <col min="11533" max="11533" width="22.28515625" style="1" bestFit="1" customWidth="1"/>
    <col min="11534" max="11773" width="9.140625" style="1"/>
    <col min="11774" max="11774" width="4.28515625" style="1" customWidth="1"/>
    <col min="11775" max="11775" width="9.85546875" style="1" customWidth="1"/>
    <col min="11776" max="11776" width="55.42578125" style="1" bestFit="1" customWidth="1"/>
    <col min="11777" max="11777" width="12.85546875" style="1" customWidth="1"/>
    <col min="11778" max="11778" width="14.85546875" style="1" customWidth="1"/>
    <col min="11779" max="11779" width="14.28515625" style="1" customWidth="1"/>
    <col min="11780" max="11780" width="20.7109375" style="1" customWidth="1"/>
    <col min="11781" max="11781" width="21" style="1" customWidth="1"/>
    <col min="11782" max="11783" width="21.28515625" style="1" customWidth="1"/>
    <col min="11784" max="11785" width="22.42578125" style="1" bestFit="1" customWidth="1"/>
    <col min="11786" max="11786" width="22.28515625" style="1" bestFit="1" customWidth="1"/>
    <col min="11787" max="11787" width="16.7109375" style="1" customWidth="1"/>
    <col min="11788" max="11788" width="21.42578125" style="1" bestFit="1" customWidth="1"/>
    <col min="11789" max="11789" width="22.28515625" style="1" bestFit="1" customWidth="1"/>
    <col min="11790" max="12029" width="9.140625" style="1"/>
    <col min="12030" max="12030" width="4.28515625" style="1" customWidth="1"/>
    <col min="12031" max="12031" width="9.85546875" style="1" customWidth="1"/>
    <col min="12032" max="12032" width="55.42578125" style="1" bestFit="1" customWidth="1"/>
    <col min="12033" max="12033" width="12.85546875" style="1" customWidth="1"/>
    <col min="12034" max="12034" width="14.85546875" style="1" customWidth="1"/>
    <col min="12035" max="12035" width="14.28515625" style="1" customWidth="1"/>
    <col min="12036" max="12036" width="20.7109375" style="1" customWidth="1"/>
    <col min="12037" max="12037" width="21" style="1" customWidth="1"/>
    <col min="12038" max="12039" width="21.28515625" style="1" customWidth="1"/>
    <col min="12040" max="12041" width="22.42578125" style="1" bestFit="1" customWidth="1"/>
    <col min="12042" max="12042" width="22.28515625" style="1" bestFit="1" customWidth="1"/>
    <col min="12043" max="12043" width="16.7109375" style="1" customWidth="1"/>
    <col min="12044" max="12044" width="21.42578125" style="1" bestFit="1" customWidth="1"/>
    <col min="12045" max="12045" width="22.28515625" style="1" bestFit="1" customWidth="1"/>
    <col min="12046" max="12285" width="9.140625" style="1"/>
    <col min="12286" max="12286" width="4.28515625" style="1" customWidth="1"/>
    <col min="12287" max="12287" width="9.85546875" style="1" customWidth="1"/>
    <col min="12288" max="12288" width="55.42578125" style="1" bestFit="1" customWidth="1"/>
    <col min="12289" max="12289" width="12.85546875" style="1" customWidth="1"/>
    <col min="12290" max="12290" width="14.85546875" style="1" customWidth="1"/>
    <col min="12291" max="12291" width="14.28515625" style="1" customWidth="1"/>
    <col min="12292" max="12292" width="20.7109375" style="1" customWidth="1"/>
    <col min="12293" max="12293" width="21" style="1" customWidth="1"/>
    <col min="12294" max="12295" width="21.28515625" style="1" customWidth="1"/>
    <col min="12296" max="12297" width="22.42578125" style="1" bestFit="1" customWidth="1"/>
    <col min="12298" max="12298" width="22.28515625" style="1" bestFit="1" customWidth="1"/>
    <col min="12299" max="12299" width="16.7109375" style="1" customWidth="1"/>
    <col min="12300" max="12300" width="21.42578125" style="1" bestFit="1" customWidth="1"/>
    <col min="12301" max="12301" width="22.28515625" style="1" bestFit="1" customWidth="1"/>
    <col min="12302" max="12541" width="9.140625" style="1"/>
    <col min="12542" max="12542" width="4.28515625" style="1" customWidth="1"/>
    <col min="12543" max="12543" width="9.85546875" style="1" customWidth="1"/>
    <col min="12544" max="12544" width="55.42578125" style="1" bestFit="1" customWidth="1"/>
    <col min="12545" max="12545" width="12.85546875" style="1" customWidth="1"/>
    <col min="12546" max="12546" width="14.85546875" style="1" customWidth="1"/>
    <col min="12547" max="12547" width="14.28515625" style="1" customWidth="1"/>
    <col min="12548" max="12548" width="20.7109375" style="1" customWidth="1"/>
    <col min="12549" max="12549" width="21" style="1" customWidth="1"/>
    <col min="12550" max="12551" width="21.28515625" style="1" customWidth="1"/>
    <col min="12552" max="12553" width="22.42578125" style="1" bestFit="1" customWidth="1"/>
    <col min="12554" max="12554" width="22.28515625" style="1" bestFit="1" customWidth="1"/>
    <col min="12555" max="12555" width="16.7109375" style="1" customWidth="1"/>
    <col min="12556" max="12556" width="21.42578125" style="1" bestFit="1" customWidth="1"/>
    <col min="12557" max="12557" width="22.28515625" style="1" bestFit="1" customWidth="1"/>
    <col min="12558" max="12797" width="9.140625" style="1"/>
    <col min="12798" max="12798" width="4.28515625" style="1" customWidth="1"/>
    <col min="12799" max="12799" width="9.85546875" style="1" customWidth="1"/>
    <col min="12800" max="12800" width="55.42578125" style="1" bestFit="1" customWidth="1"/>
    <col min="12801" max="12801" width="12.85546875" style="1" customWidth="1"/>
    <col min="12802" max="12802" width="14.85546875" style="1" customWidth="1"/>
    <col min="12803" max="12803" width="14.28515625" style="1" customWidth="1"/>
    <col min="12804" max="12804" width="20.7109375" style="1" customWidth="1"/>
    <col min="12805" max="12805" width="21" style="1" customWidth="1"/>
    <col min="12806" max="12807" width="21.28515625" style="1" customWidth="1"/>
    <col min="12808" max="12809" width="22.42578125" style="1" bestFit="1" customWidth="1"/>
    <col min="12810" max="12810" width="22.28515625" style="1" bestFit="1" customWidth="1"/>
    <col min="12811" max="12811" width="16.7109375" style="1" customWidth="1"/>
    <col min="12812" max="12812" width="21.42578125" style="1" bestFit="1" customWidth="1"/>
    <col min="12813" max="12813" width="22.28515625" style="1" bestFit="1" customWidth="1"/>
    <col min="12814" max="13053" width="9.140625" style="1"/>
    <col min="13054" max="13054" width="4.28515625" style="1" customWidth="1"/>
    <col min="13055" max="13055" width="9.85546875" style="1" customWidth="1"/>
    <col min="13056" max="13056" width="55.42578125" style="1" bestFit="1" customWidth="1"/>
    <col min="13057" max="13057" width="12.85546875" style="1" customWidth="1"/>
    <col min="13058" max="13058" width="14.85546875" style="1" customWidth="1"/>
    <col min="13059" max="13059" width="14.28515625" style="1" customWidth="1"/>
    <col min="13060" max="13060" width="20.7109375" style="1" customWidth="1"/>
    <col min="13061" max="13061" width="21" style="1" customWidth="1"/>
    <col min="13062" max="13063" width="21.28515625" style="1" customWidth="1"/>
    <col min="13064" max="13065" width="22.42578125" style="1" bestFit="1" customWidth="1"/>
    <col min="13066" max="13066" width="22.28515625" style="1" bestFit="1" customWidth="1"/>
    <col min="13067" max="13067" width="16.7109375" style="1" customWidth="1"/>
    <col min="13068" max="13068" width="21.42578125" style="1" bestFit="1" customWidth="1"/>
    <col min="13069" max="13069" width="22.28515625" style="1" bestFit="1" customWidth="1"/>
    <col min="13070" max="13309" width="9.140625" style="1"/>
    <col min="13310" max="13310" width="4.28515625" style="1" customWidth="1"/>
    <col min="13311" max="13311" width="9.85546875" style="1" customWidth="1"/>
    <col min="13312" max="13312" width="55.42578125" style="1" bestFit="1" customWidth="1"/>
    <col min="13313" max="13313" width="12.85546875" style="1" customWidth="1"/>
    <col min="13314" max="13314" width="14.85546875" style="1" customWidth="1"/>
    <col min="13315" max="13315" width="14.28515625" style="1" customWidth="1"/>
    <col min="13316" max="13316" width="20.7109375" style="1" customWidth="1"/>
    <col min="13317" max="13317" width="21" style="1" customWidth="1"/>
    <col min="13318" max="13319" width="21.28515625" style="1" customWidth="1"/>
    <col min="13320" max="13321" width="22.42578125" style="1" bestFit="1" customWidth="1"/>
    <col min="13322" max="13322" width="22.28515625" style="1" bestFit="1" customWidth="1"/>
    <col min="13323" max="13323" width="16.7109375" style="1" customWidth="1"/>
    <col min="13324" max="13324" width="21.42578125" style="1" bestFit="1" customWidth="1"/>
    <col min="13325" max="13325" width="22.28515625" style="1" bestFit="1" customWidth="1"/>
    <col min="13326" max="13565" width="9.140625" style="1"/>
    <col min="13566" max="13566" width="4.28515625" style="1" customWidth="1"/>
    <col min="13567" max="13567" width="9.85546875" style="1" customWidth="1"/>
    <col min="13568" max="13568" width="55.42578125" style="1" bestFit="1" customWidth="1"/>
    <col min="13569" max="13569" width="12.85546875" style="1" customWidth="1"/>
    <col min="13570" max="13570" width="14.85546875" style="1" customWidth="1"/>
    <col min="13571" max="13571" width="14.28515625" style="1" customWidth="1"/>
    <col min="13572" max="13572" width="20.7109375" style="1" customWidth="1"/>
    <col min="13573" max="13573" width="21" style="1" customWidth="1"/>
    <col min="13574" max="13575" width="21.28515625" style="1" customWidth="1"/>
    <col min="13576" max="13577" width="22.42578125" style="1" bestFit="1" customWidth="1"/>
    <col min="13578" max="13578" width="22.28515625" style="1" bestFit="1" customWidth="1"/>
    <col min="13579" max="13579" width="16.7109375" style="1" customWidth="1"/>
    <col min="13580" max="13580" width="21.42578125" style="1" bestFit="1" customWidth="1"/>
    <col min="13581" max="13581" width="22.28515625" style="1" bestFit="1" customWidth="1"/>
    <col min="13582" max="13821" width="9.140625" style="1"/>
    <col min="13822" max="13822" width="4.28515625" style="1" customWidth="1"/>
    <col min="13823" max="13823" width="9.85546875" style="1" customWidth="1"/>
    <col min="13824" max="13824" width="55.42578125" style="1" bestFit="1" customWidth="1"/>
    <col min="13825" max="13825" width="12.85546875" style="1" customWidth="1"/>
    <col min="13826" max="13826" width="14.85546875" style="1" customWidth="1"/>
    <col min="13827" max="13827" width="14.28515625" style="1" customWidth="1"/>
    <col min="13828" max="13828" width="20.7109375" style="1" customWidth="1"/>
    <col min="13829" max="13829" width="21" style="1" customWidth="1"/>
    <col min="13830" max="13831" width="21.28515625" style="1" customWidth="1"/>
    <col min="13832" max="13833" width="22.42578125" style="1" bestFit="1" customWidth="1"/>
    <col min="13834" max="13834" width="22.28515625" style="1" bestFit="1" customWidth="1"/>
    <col min="13835" max="13835" width="16.7109375" style="1" customWidth="1"/>
    <col min="13836" max="13836" width="21.42578125" style="1" bestFit="1" customWidth="1"/>
    <col min="13837" max="13837" width="22.28515625" style="1" bestFit="1" customWidth="1"/>
    <col min="13838" max="14077" width="9.140625" style="1"/>
    <col min="14078" max="14078" width="4.28515625" style="1" customWidth="1"/>
    <col min="14079" max="14079" width="9.85546875" style="1" customWidth="1"/>
    <col min="14080" max="14080" width="55.42578125" style="1" bestFit="1" customWidth="1"/>
    <col min="14081" max="14081" width="12.85546875" style="1" customWidth="1"/>
    <col min="14082" max="14082" width="14.85546875" style="1" customWidth="1"/>
    <col min="14083" max="14083" width="14.28515625" style="1" customWidth="1"/>
    <col min="14084" max="14084" width="20.7109375" style="1" customWidth="1"/>
    <col min="14085" max="14085" width="21" style="1" customWidth="1"/>
    <col min="14086" max="14087" width="21.28515625" style="1" customWidth="1"/>
    <col min="14088" max="14089" width="22.42578125" style="1" bestFit="1" customWidth="1"/>
    <col min="14090" max="14090" width="22.28515625" style="1" bestFit="1" customWidth="1"/>
    <col min="14091" max="14091" width="16.7109375" style="1" customWidth="1"/>
    <col min="14092" max="14092" width="21.42578125" style="1" bestFit="1" customWidth="1"/>
    <col min="14093" max="14093" width="22.28515625" style="1" bestFit="1" customWidth="1"/>
    <col min="14094" max="14333" width="9.140625" style="1"/>
    <col min="14334" max="14334" width="4.28515625" style="1" customWidth="1"/>
    <col min="14335" max="14335" width="9.85546875" style="1" customWidth="1"/>
    <col min="14336" max="14336" width="55.42578125" style="1" bestFit="1" customWidth="1"/>
    <col min="14337" max="14337" width="12.85546875" style="1" customWidth="1"/>
    <col min="14338" max="14338" width="14.85546875" style="1" customWidth="1"/>
    <col min="14339" max="14339" width="14.28515625" style="1" customWidth="1"/>
    <col min="14340" max="14340" width="20.7109375" style="1" customWidth="1"/>
    <col min="14341" max="14341" width="21" style="1" customWidth="1"/>
    <col min="14342" max="14343" width="21.28515625" style="1" customWidth="1"/>
    <col min="14344" max="14345" width="22.42578125" style="1" bestFit="1" customWidth="1"/>
    <col min="14346" max="14346" width="22.28515625" style="1" bestFit="1" customWidth="1"/>
    <col min="14347" max="14347" width="16.7109375" style="1" customWidth="1"/>
    <col min="14348" max="14348" width="21.42578125" style="1" bestFit="1" customWidth="1"/>
    <col min="14349" max="14349" width="22.28515625" style="1" bestFit="1" customWidth="1"/>
    <col min="14350" max="14589" width="9.140625" style="1"/>
    <col min="14590" max="14590" width="4.28515625" style="1" customWidth="1"/>
    <col min="14591" max="14591" width="9.85546875" style="1" customWidth="1"/>
    <col min="14592" max="14592" width="55.42578125" style="1" bestFit="1" customWidth="1"/>
    <col min="14593" max="14593" width="12.85546875" style="1" customWidth="1"/>
    <col min="14594" max="14594" width="14.85546875" style="1" customWidth="1"/>
    <col min="14595" max="14595" width="14.28515625" style="1" customWidth="1"/>
    <col min="14596" max="14596" width="20.7109375" style="1" customWidth="1"/>
    <col min="14597" max="14597" width="21" style="1" customWidth="1"/>
    <col min="14598" max="14599" width="21.28515625" style="1" customWidth="1"/>
    <col min="14600" max="14601" width="22.42578125" style="1" bestFit="1" customWidth="1"/>
    <col min="14602" max="14602" width="22.28515625" style="1" bestFit="1" customWidth="1"/>
    <col min="14603" max="14603" width="16.7109375" style="1" customWidth="1"/>
    <col min="14604" max="14604" width="21.42578125" style="1" bestFit="1" customWidth="1"/>
    <col min="14605" max="14605" width="22.28515625" style="1" bestFit="1" customWidth="1"/>
    <col min="14606" max="14845" width="9.140625" style="1"/>
    <col min="14846" max="14846" width="4.28515625" style="1" customWidth="1"/>
    <col min="14847" max="14847" width="9.85546875" style="1" customWidth="1"/>
    <col min="14848" max="14848" width="55.42578125" style="1" bestFit="1" customWidth="1"/>
    <col min="14849" max="14849" width="12.85546875" style="1" customWidth="1"/>
    <col min="14850" max="14850" width="14.85546875" style="1" customWidth="1"/>
    <col min="14851" max="14851" width="14.28515625" style="1" customWidth="1"/>
    <col min="14852" max="14852" width="20.7109375" style="1" customWidth="1"/>
    <col min="14853" max="14853" width="21" style="1" customWidth="1"/>
    <col min="14854" max="14855" width="21.28515625" style="1" customWidth="1"/>
    <col min="14856" max="14857" width="22.42578125" style="1" bestFit="1" customWidth="1"/>
    <col min="14858" max="14858" width="22.28515625" style="1" bestFit="1" customWidth="1"/>
    <col min="14859" max="14859" width="16.7109375" style="1" customWidth="1"/>
    <col min="14860" max="14860" width="21.42578125" style="1" bestFit="1" customWidth="1"/>
    <col min="14861" max="14861" width="22.28515625" style="1" bestFit="1" customWidth="1"/>
    <col min="14862" max="15101" width="9.140625" style="1"/>
    <col min="15102" max="15102" width="4.28515625" style="1" customWidth="1"/>
    <col min="15103" max="15103" width="9.85546875" style="1" customWidth="1"/>
    <col min="15104" max="15104" width="55.42578125" style="1" bestFit="1" customWidth="1"/>
    <col min="15105" max="15105" width="12.85546875" style="1" customWidth="1"/>
    <col min="15106" max="15106" width="14.85546875" style="1" customWidth="1"/>
    <col min="15107" max="15107" width="14.28515625" style="1" customWidth="1"/>
    <col min="15108" max="15108" width="20.7109375" style="1" customWidth="1"/>
    <col min="15109" max="15109" width="21" style="1" customWidth="1"/>
    <col min="15110" max="15111" width="21.28515625" style="1" customWidth="1"/>
    <col min="15112" max="15113" width="22.42578125" style="1" bestFit="1" customWidth="1"/>
    <col min="15114" max="15114" width="22.28515625" style="1" bestFit="1" customWidth="1"/>
    <col min="15115" max="15115" width="16.7109375" style="1" customWidth="1"/>
    <col min="15116" max="15116" width="21.42578125" style="1" bestFit="1" customWidth="1"/>
    <col min="15117" max="15117" width="22.28515625" style="1" bestFit="1" customWidth="1"/>
    <col min="15118" max="15357" width="9.140625" style="1"/>
    <col min="15358" max="15358" width="4.28515625" style="1" customWidth="1"/>
    <col min="15359" max="15359" width="9.85546875" style="1" customWidth="1"/>
    <col min="15360" max="15360" width="55.42578125" style="1" bestFit="1" customWidth="1"/>
    <col min="15361" max="15361" width="12.85546875" style="1" customWidth="1"/>
    <col min="15362" max="15362" width="14.85546875" style="1" customWidth="1"/>
    <col min="15363" max="15363" width="14.28515625" style="1" customWidth="1"/>
    <col min="15364" max="15364" width="20.7109375" style="1" customWidth="1"/>
    <col min="15365" max="15365" width="21" style="1" customWidth="1"/>
    <col min="15366" max="15367" width="21.28515625" style="1" customWidth="1"/>
    <col min="15368" max="15369" width="22.42578125" style="1" bestFit="1" customWidth="1"/>
    <col min="15370" max="15370" width="22.28515625" style="1" bestFit="1" customWidth="1"/>
    <col min="15371" max="15371" width="16.7109375" style="1" customWidth="1"/>
    <col min="15372" max="15372" width="21.42578125" style="1" bestFit="1" customWidth="1"/>
    <col min="15373" max="15373" width="22.28515625" style="1" bestFit="1" customWidth="1"/>
    <col min="15374" max="15613" width="9.140625" style="1"/>
    <col min="15614" max="15614" width="4.28515625" style="1" customWidth="1"/>
    <col min="15615" max="15615" width="9.85546875" style="1" customWidth="1"/>
    <col min="15616" max="15616" width="55.42578125" style="1" bestFit="1" customWidth="1"/>
    <col min="15617" max="15617" width="12.85546875" style="1" customWidth="1"/>
    <col min="15618" max="15618" width="14.85546875" style="1" customWidth="1"/>
    <col min="15619" max="15619" width="14.28515625" style="1" customWidth="1"/>
    <col min="15620" max="15620" width="20.7109375" style="1" customWidth="1"/>
    <col min="15621" max="15621" width="21" style="1" customWidth="1"/>
    <col min="15622" max="15623" width="21.28515625" style="1" customWidth="1"/>
    <col min="15624" max="15625" width="22.42578125" style="1" bestFit="1" customWidth="1"/>
    <col min="15626" max="15626" width="22.28515625" style="1" bestFit="1" customWidth="1"/>
    <col min="15627" max="15627" width="16.7109375" style="1" customWidth="1"/>
    <col min="15628" max="15628" width="21.42578125" style="1" bestFit="1" customWidth="1"/>
    <col min="15629" max="15629" width="22.28515625" style="1" bestFit="1" customWidth="1"/>
    <col min="15630" max="15869" width="9.140625" style="1"/>
    <col min="15870" max="15870" width="4.28515625" style="1" customWidth="1"/>
    <col min="15871" max="15871" width="9.85546875" style="1" customWidth="1"/>
    <col min="15872" max="15872" width="55.42578125" style="1" bestFit="1" customWidth="1"/>
    <col min="15873" max="15873" width="12.85546875" style="1" customWidth="1"/>
    <col min="15874" max="15874" width="14.85546875" style="1" customWidth="1"/>
    <col min="15875" max="15875" width="14.28515625" style="1" customWidth="1"/>
    <col min="15876" max="15876" width="20.7109375" style="1" customWidth="1"/>
    <col min="15877" max="15877" width="21" style="1" customWidth="1"/>
    <col min="15878" max="15879" width="21.28515625" style="1" customWidth="1"/>
    <col min="15880" max="15881" width="22.42578125" style="1" bestFit="1" customWidth="1"/>
    <col min="15882" max="15882" width="22.28515625" style="1" bestFit="1" customWidth="1"/>
    <col min="15883" max="15883" width="16.7109375" style="1" customWidth="1"/>
    <col min="15884" max="15884" width="21.42578125" style="1" bestFit="1" customWidth="1"/>
    <col min="15885" max="15885" width="22.28515625" style="1" bestFit="1" customWidth="1"/>
    <col min="15886" max="16125" width="9.140625" style="1"/>
    <col min="16126" max="16126" width="4.28515625" style="1" customWidth="1"/>
    <col min="16127" max="16127" width="9.85546875" style="1" customWidth="1"/>
    <col min="16128" max="16128" width="55.42578125" style="1" bestFit="1" customWidth="1"/>
    <col min="16129" max="16129" width="12.85546875" style="1" customWidth="1"/>
    <col min="16130" max="16130" width="14.85546875" style="1" customWidth="1"/>
    <col min="16131" max="16131" width="14.28515625" style="1" customWidth="1"/>
    <col min="16132" max="16132" width="20.7109375" style="1" customWidth="1"/>
    <col min="16133" max="16133" width="21" style="1" customWidth="1"/>
    <col min="16134" max="16135" width="21.28515625" style="1" customWidth="1"/>
    <col min="16136" max="16137" width="22.42578125" style="1" bestFit="1" customWidth="1"/>
    <col min="16138" max="16138" width="22.28515625" style="1" bestFit="1" customWidth="1"/>
    <col min="16139" max="16139" width="16.7109375" style="1" customWidth="1"/>
    <col min="16140" max="16140" width="21.42578125" style="1" bestFit="1" customWidth="1"/>
    <col min="16141" max="16141" width="22.28515625" style="1" bestFit="1" customWidth="1"/>
    <col min="16142" max="16384" width="9.140625" style="1"/>
  </cols>
  <sheetData>
    <row r="6" spans="1:15" ht="13.9" customHeight="1" x14ac:dyDescent="0.25"/>
    <row r="8" spans="1:15" x14ac:dyDescent="0.25">
      <c r="I8" s="5"/>
      <c r="J8" s="6"/>
    </row>
    <row r="9" spans="1:15" ht="15" customHeight="1" x14ac:dyDescent="0.25">
      <c r="B9" s="7"/>
      <c r="C9" s="8"/>
      <c r="D9" s="42" t="s">
        <v>114</v>
      </c>
      <c r="E9" s="42"/>
      <c r="F9" s="42"/>
      <c r="G9" s="42"/>
      <c r="H9" s="42"/>
      <c r="I9" s="42"/>
      <c r="J9" s="8"/>
      <c r="K9" s="8"/>
      <c r="L9" s="8"/>
    </row>
    <row r="11" spans="1:15" ht="15" customHeight="1" thickBot="1" x14ac:dyDescent="0.3">
      <c r="J11" s="43"/>
      <c r="K11" s="43"/>
      <c r="L11" s="43"/>
    </row>
    <row r="12" spans="1:15" ht="14.45" customHeight="1" x14ac:dyDescent="0.25">
      <c r="A12" s="44" t="s">
        <v>0</v>
      </c>
      <c r="B12" s="46" t="s">
        <v>1</v>
      </c>
      <c r="C12" s="46" t="s">
        <v>2</v>
      </c>
      <c r="D12" s="46" t="s">
        <v>3</v>
      </c>
      <c r="E12" s="46"/>
      <c r="F12" s="46"/>
      <c r="G12" s="50" t="s">
        <v>122</v>
      </c>
      <c r="H12" s="51"/>
      <c r="I12" s="51"/>
      <c r="J12" s="52"/>
      <c r="K12" s="48" t="s">
        <v>115</v>
      </c>
      <c r="L12" s="49"/>
    </row>
    <row r="13" spans="1:15" s="7" customFormat="1" ht="15.75" customHeight="1" x14ac:dyDescent="0.25">
      <c r="A13" s="45"/>
      <c r="B13" s="47"/>
      <c r="C13" s="47"/>
      <c r="D13" s="47"/>
      <c r="E13" s="47"/>
      <c r="F13" s="47"/>
      <c r="G13" s="53"/>
      <c r="H13" s="54"/>
      <c r="I13" s="54"/>
      <c r="J13" s="55"/>
      <c r="K13" s="39"/>
      <c r="L13" s="40"/>
      <c r="M13" s="9"/>
    </row>
    <row r="14" spans="1:15" s="7" customFormat="1" ht="33.75" customHeight="1" x14ac:dyDescent="0.25">
      <c r="A14" s="45"/>
      <c r="B14" s="47"/>
      <c r="C14" s="47"/>
      <c r="D14" s="47"/>
      <c r="E14" s="47"/>
      <c r="F14" s="47"/>
      <c r="G14" s="38" t="s">
        <v>116</v>
      </c>
      <c r="H14" s="59" t="s">
        <v>4</v>
      </c>
      <c r="I14" s="60"/>
      <c r="J14" s="58" t="s">
        <v>5</v>
      </c>
      <c r="K14" s="39" t="s">
        <v>6</v>
      </c>
      <c r="L14" s="40" t="s">
        <v>7</v>
      </c>
      <c r="M14" s="9"/>
    </row>
    <row r="15" spans="1:15" s="7" customFormat="1" ht="47.25" x14ac:dyDescent="0.25">
      <c r="A15" s="45"/>
      <c r="B15" s="47"/>
      <c r="C15" s="47"/>
      <c r="D15" s="22" t="s">
        <v>8</v>
      </c>
      <c r="E15" s="22" t="s">
        <v>9</v>
      </c>
      <c r="F15" s="22" t="s">
        <v>10</v>
      </c>
      <c r="G15" s="23" t="s">
        <v>120</v>
      </c>
      <c r="H15" s="23" t="s">
        <v>96</v>
      </c>
      <c r="I15" s="23" t="s">
        <v>121</v>
      </c>
      <c r="J15" s="58"/>
      <c r="K15" s="39"/>
      <c r="L15" s="41"/>
      <c r="M15" s="9"/>
      <c r="O15" s="34" t="s">
        <v>105</v>
      </c>
    </row>
    <row r="16" spans="1:15" x14ac:dyDescent="0.25">
      <c r="A16" s="24">
        <v>1</v>
      </c>
      <c r="B16" s="10" t="s">
        <v>89</v>
      </c>
      <c r="C16" s="11" t="s">
        <v>90</v>
      </c>
      <c r="D16" s="12" t="s">
        <v>13</v>
      </c>
      <c r="E16" s="12" t="s">
        <v>13</v>
      </c>
      <c r="F16" s="12" t="s">
        <v>13</v>
      </c>
      <c r="G16" s="36">
        <f>VLOOKUP(B16,'[1]MC-1.7'!$B$8:$S$59,18,0)</f>
        <v>0</v>
      </c>
      <c r="H16" s="14">
        <f>VLOOKUP(B16,'[1]MC-1.7'!$B$8:$I$59,8,0)</f>
        <v>3670714410.79</v>
      </c>
      <c r="I16" s="14">
        <f>VLOOKUP(B16,'[1]MC-1.7'!$B$8:$N$59,13,0)</f>
        <v>11996319600</v>
      </c>
      <c r="J16" s="21">
        <f>VLOOKUP(B16,'[1]MC-1.7'!$B$8:$U$59,20,0)</f>
        <v>15667034010.789999</v>
      </c>
      <c r="K16" s="21">
        <v>143176021485.66</v>
      </c>
      <c r="L16" s="25">
        <f>K16/$K$68</f>
        <v>0.1799169126812496</v>
      </c>
      <c r="O16" s="18"/>
    </row>
    <row r="17" spans="1:15" x14ac:dyDescent="0.25">
      <c r="A17" s="24">
        <f>+A16+1</f>
        <v>2</v>
      </c>
      <c r="B17" s="10" t="s">
        <v>18</v>
      </c>
      <c r="C17" s="11" t="s">
        <v>19</v>
      </c>
      <c r="D17" s="12" t="s">
        <v>13</v>
      </c>
      <c r="E17" s="12" t="s">
        <v>13</v>
      </c>
      <c r="F17" s="12" t="s">
        <v>13</v>
      </c>
      <c r="G17" s="36">
        <f>VLOOKUP(B17,'[1]MC-1.7'!$B$8:$S$59,18,0)</f>
        <v>2470327258.52</v>
      </c>
      <c r="H17" s="14">
        <f>VLOOKUP(B17,'[1]MC-1.7'!$B$8:$I$59,8,0)</f>
        <v>2728040592.9300003</v>
      </c>
      <c r="I17" s="14">
        <f>VLOOKUP(B17,'[1]MC-1.7'!$B$8:$N$59,13,0)</f>
        <v>4205586200</v>
      </c>
      <c r="J17" s="21">
        <f>VLOOKUP(B17,'[1]MC-1.7'!$B$8:$U$59,20,0)</f>
        <v>9403954051.4500008</v>
      </c>
      <c r="K17" s="21">
        <v>141764048045.94</v>
      </c>
      <c r="L17" s="25">
        <f>K17/$K$68</f>
        <v>0.17814260788197991</v>
      </c>
      <c r="O17" s="18"/>
    </row>
    <row r="18" spans="1:15" x14ac:dyDescent="0.25">
      <c r="A18" s="24">
        <f t="shared" ref="A18:A58" si="0">+A17+1</f>
        <v>3</v>
      </c>
      <c r="B18" s="10" t="s">
        <v>23</v>
      </c>
      <c r="C18" s="11" t="s">
        <v>98</v>
      </c>
      <c r="D18" s="12" t="s">
        <v>13</v>
      </c>
      <c r="E18" s="12" t="s">
        <v>13</v>
      </c>
      <c r="F18" s="12" t="s">
        <v>13</v>
      </c>
      <c r="G18" s="36">
        <f>VLOOKUP(B18,'[1]MC-1.7'!$B$8:$S$59,18,0)</f>
        <v>566293894.12</v>
      </c>
      <c r="H18" s="14">
        <f>VLOOKUP(B18,'[1]MC-1.7'!$B$8:$I$59,8,0)</f>
        <v>1213376412.79</v>
      </c>
      <c r="I18" s="14">
        <f>VLOOKUP(B18,'[1]MC-1.7'!$B$8:$N$59,13,0)</f>
        <v>706045968</v>
      </c>
      <c r="J18" s="21">
        <f>VLOOKUP(B18,'[1]MC-1.7'!$B$8:$U$59,20,0)</f>
        <v>2485716274.9100003</v>
      </c>
      <c r="K18" s="21">
        <v>109954637617.60999</v>
      </c>
      <c r="L18" s="25">
        <f>K18/$K$68</f>
        <v>0.13817047526444465</v>
      </c>
      <c r="O18" s="18"/>
    </row>
    <row r="19" spans="1:15" x14ac:dyDescent="0.25">
      <c r="A19" s="24">
        <f t="shared" si="0"/>
        <v>4</v>
      </c>
      <c r="B19" s="10" t="s">
        <v>11</v>
      </c>
      <c r="C19" s="11" t="s">
        <v>12</v>
      </c>
      <c r="D19" s="12" t="s">
        <v>13</v>
      </c>
      <c r="E19" s="12" t="s">
        <v>13</v>
      </c>
      <c r="F19" s="12" t="s">
        <v>13</v>
      </c>
      <c r="G19" s="36">
        <f>VLOOKUP(B19,'[1]MC-1.7'!$B$8:$S$59,18,0)</f>
        <v>3230145424.1500001</v>
      </c>
      <c r="H19" s="14">
        <f>VLOOKUP(B19,'[1]MC-1.7'!$B$8:$I$59,8,0)</f>
        <v>1443739401.3900001</v>
      </c>
      <c r="I19" s="14">
        <f>VLOOKUP(B19,'[1]MC-1.7'!$B$8:$N$59,13,0)</f>
        <v>593025000</v>
      </c>
      <c r="J19" s="21">
        <f>VLOOKUP(B19,'[1]MC-1.7'!$B$8:$U$59,20,0)</f>
        <v>5266909825.54</v>
      </c>
      <c r="K19" s="21">
        <v>92084883964.729996</v>
      </c>
      <c r="L19" s="25">
        <f>K19/$K$68</f>
        <v>0.11571510268012779</v>
      </c>
      <c r="O19" s="18"/>
    </row>
    <row r="20" spans="1:15" x14ac:dyDescent="0.25">
      <c r="A20" s="24">
        <f t="shared" si="0"/>
        <v>5</v>
      </c>
      <c r="B20" s="10" t="s">
        <v>30</v>
      </c>
      <c r="C20" s="11" t="s">
        <v>103</v>
      </c>
      <c r="D20" s="12" t="s">
        <v>13</v>
      </c>
      <c r="E20" s="12" t="s">
        <v>13</v>
      </c>
      <c r="F20" s="12" t="s">
        <v>13</v>
      </c>
      <c r="G20" s="36">
        <f>VLOOKUP(B20,'[1]MC-1.7'!$B$8:$S$59,18,0)</f>
        <v>3232040775</v>
      </c>
      <c r="H20" s="14">
        <f>VLOOKUP(B20,'[1]MC-1.7'!$B$8:$I$59,8,0)</f>
        <v>709127013.0999999</v>
      </c>
      <c r="I20" s="14">
        <f>VLOOKUP(B20,'[1]MC-1.7'!$B$8:$N$59,13,0)</f>
        <v>800000</v>
      </c>
      <c r="J20" s="21">
        <f>VLOOKUP(B20,'[1]MC-1.7'!$B$8:$U$59,20,0)</f>
        <v>3941967788.0999999</v>
      </c>
      <c r="K20" s="21">
        <v>67186978925.010002</v>
      </c>
      <c r="L20" s="25">
        <f>K20/$K$68</f>
        <v>8.4428060614735553E-2</v>
      </c>
      <c r="O20" s="18"/>
    </row>
    <row r="21" spans="1:15" x14ac:dyDescent="0.25">
      <c r="A21" s="24">
        <f t="shared" si="0"/>
        <v>6</v>
      </c>
      <c r="B21" s="10" t="s">
        <v>66</v>
      </c>
      <c r="C21" s="11" t="s">
        <v>87</v>
      </c>
      <c r="D21" s="12" t="s">
        <v>13</v>
      </c>
      <c r="E21" s="12" t="s">
        <v>13</v>
      </c>
      <c r="F21" s="12" t="s">
        <v>13</v>
      </c>
      <c r="G21" s="36">
        <f>VLOOKUP(B21,'[1]MC-1.7'!$B$8:$S$59,18,0)</f>
        <v>0</v>
      </c>
      <c r="H21" s="14">
        <f>VLOOKUP(B21,'[1]MC-1.7'!$B$8:$I$59,8,0)</f>
        <v>622748170.82000005</v>
      </c>
      <c r="I21" s="14">
        <f>VLOOKUP(B21,'[1]MC-1.7'!$B$8:$N$59,13,0)</f>
        <v>5933418720</v>
      </c>
      <c r="J21" s="21">
        <f>VLOOKUP(B21,'[1]MC-1.7'!$B$8:$U$59,20,0)</f>
        <v>6556166890.8199997</v>
      </c>
      <c r="K21" s="21">
        <v>54942539153.959999</v>
      </c>
      <c r="L21" s="25">
        <f>K21/$K$68</f>
        <v>6.9041533050554937E-2</v>
      </c>
      <c r="O21" s="18"/>
    </row>
    <row r="22" spans="1:15" x14ac:dyDescent="0.25">
      <c r="A22" s="24">
        <f t="shared" si="0"/>
        <v>7</v>
      </c>
      <c r="B22" s="10" t="s">
        <v>22</v>
      </c>
      <c r="C22" s="11" t="s">
        <v>97</v>
      </c>
      <c r="D22" s="12" t="s">
        <v>13</v>
      </c>
      <c r="E22" s="12" t="s">
        <v>13</v>
      </c>
      <c r="F22" s="13"/>
      <c r="G22" s="36">
        <f>VLOOKUP(B22,'[1]MC-1.7'!$B$8:$S$59,18,0)</f>
        <v>0</v>
      </c>
      <c r="H22" s="14">
        <f>VLOOKUP(B22,'[1]MC-1.7'!$B$8:$I$59,8,0)</f>
        <v>476487724.14999998</v>
      </c>
      <c r="I22" s="14">
        <f>VLOOKUP(B22,'[1]MC-1.7'!$B$8:$N$59,13,0)</f>
        <v>12400000</v>
      </c>
      <c r="J22" s="21">
        <f>VLOOKUP(B22,'[1]MC-1.7'!$B$8:$U$59,20,0)</f>
        <v>488887724.14999998</v>
      </c>
      <c r="K22" s="21">
        <v>52996667724.279999</v>
      </c>
      <c r="L22" s="25">
        <f>K22/$K$68</f>
        <v>6.659632486227085E-2</v>
      </c>
      <c r="O22" s="18"/>
    </row>
    <row r="23" spans="1:15" x14ac:dyDescent="0.25">
      <c r="A23" s="24">
        <f t="shared" si="0"/>
        <v>8</v>
      </c>
      <c r="B23" s="10" t="s">
        <v>26</v>
      </c>
      <c r="C23" s="11" t="s">
        <v>27</v>
      </c>
      <c r="D23" s="12" t="s">
        <v>13</v>
      </c>
      <c r="E23" s="12" t="s">
        <v>13</v>
      </c>
      <c r="F23" s="12" t="s">
        <v>13</v>
      </c>
      <c r="G23" s="36">
        <f>VLOOKUP(B23,'[1]MC-1.7'!$B$8:$S$59,18,0)</f>
        <v>0</v>
      </c>
      <c r="H23" s="14">
        <f>VLOOKUP(B23,'[1]MC-1.7'!$B$8:$I$59,8,0)</f>
        <v>4471302824.8800001</v>
      </c>
      <c r="I23" s="14">
        <f>VLOOKUP(B23,'[1]MC-1.7'!$B$8:$N$59,13,0)</f>
        <v>12399000</v>
      </c>
      <c r="J23" s="21">
        <f>VLOOKUP(B23,'[1]MC-1.7'!$B$8:$U$59,20,0)</f>
        <v>4483701824.8800001</v>
      </c>
      <c r="K23" s="21">
        <v>26376070281.630001</v>
      </c>
      <c r="L23" s="25">
        <f>K23/$K$68</f>
        <v>3.3144524372817695E-2</v>
      </c>
      <c r="O23" s="18"/>
    </row>
    <row r="24" spans="1:15" x14ac:dyDescent="0.25">
      <c r="A24" s="24">
        <f t="shared" si="0"/>
        <v>9</v>
      </c>
      <c r="B24" s="10" t="s">
        <v>78</v>
      </c>
      <c r="C24" s="11" t="s">
        <v>104</v>
      </c>
      <c r="D24" s="12" t="s">
        <v>13</v>
      </c>
      <c r="E24" s="12" t="s">
        <v>13</v>
      </c>
      <c r="F24" s="12" t="s">
        <v>13</v>
      </c>
      <c r="G24" s="36">
        <f>VLOOKUP(B24,'[1]MC-1.7'!$B$8:$S$59,18,0)</f>
        <v>0</v>
      </c>
      <c r="H24" s="14">
        <f>VLOOKUP(B24,'[1]MC-1.7'!$B$8:$I$59,8,0)</f>
        <v>1050942199.01</v>
      </c>
      <c r="I24" s="14">
        <f>VLOOKUP(B24,'[1]MC-1.7'!$B$8:$N$59,13,0)</f>
        <v>78638000</v>
      </c>
      <c r="J24" s="21">
        <f>VLOOKUP(B24,'[1]MC-1.7'!$B$8:$U$59,20,0)</f>
        <v>1129580199.01</v>
      </c>
      <c r="K24" s="21">
        <v>25127232112.41</v>
      </c>
      <c r="L24" s="25">
        <f>K24/$K$68</f>
        <v>3.1575217546764629E-2</v>
      </c>
      <c r="O24" s="18"/>
    </row>
    <row r="25" spans="1:15" s="7" customFormat="1" x14ac:dyDescent="0.25">
      <c r="A25" s="24">
        <f t="shared" si="0"/>
        <v>10</v>
      </c>
      <c r="B25" s="10" t="s">
        <v>24</v>
      </c>
      <c r="C25" s="11" t="s">
        <v>25</v>
      </c>
      <c r="D25" s="12" t="s">
        <v>13</v>
      </c>
      <c r="E25" s="12" t="s">
        <v>13</v>
      </c>
      <c r="F25" s="12" t="s">
        <v>13</v>
      </c>
      <c r="G25" s="36">
        <f>VLOOKUP(B25,'[1]MC-1.7'!$B$8:$S$59,18,0)</f>
        <v>0</v>
      </c>
      <c r="H25" s="14">
        <f>VLOOKUP(B25,'[1]MC-1.7'!$B$8:$I$59,8,0)</f>
        <v>111153434.77</v>
      </c>
      <c r="I25" s="14">
        <f>VLOOKUP(B25,'[1]MC-1.7'!$B$8:$N$59,13,0)</f>
        <v>0</v>
      </c>
      <c r="J25" s="21">
        <f>VLOOKUP(B25,'[1]MC-1.7'!$B$8:$U$59,20,0)</f>
        <v>111153434.77</v>
      </c>
      <c r="K25" s="21">
        <v>22490950727.509998</v>
      </c>
      <c r="L25" s="25">
        <f>K25/$K$68</f>
        <v>2.8262430930621904E-2</v>
      </c>
      <c r="M25" s="21"/>
      <c r="O25" s="18"/>
    </row>
    <row r="26" spans="1:15" x14ac:dyDescent="0.25">
      <c r="A26" s="24">
        <f t="shared" si="0"/>
        <v>11</v>
      </c>
      <c r="B26" s="10" t="s">
        <v>16</v>
      </c>
      <c r="C26" s="11" t="s">
        <v>17</v>
      </c>
      <c r="D26" s="12" t="s">
        <v>13</v>
      </c>
      <c r="E26" s="12" t="s">
        <v>13</v>
      </c>
      <c r="F26" s="12" t="s">
        <v>13</v>
      </c>
      <c r="G26" s="36">
        <f>VLOOKUP(B26,'[1]MC-1.7'!$B$8:$S$59,18,0)</f>
        <v>0</v>
      </c>
      <c r="H26" s="14">
        <f>VLOOKUP(B26,'[1]MC-1.7'!$B$8:$I$59,8,0)</f>
        <v>635584742</v>
      </c>
      <c r="I26" s="14">
        <f>VLOOKUP(B26,'[1]MC-1.7'!$B$8:$N$59,13,0)</f>
        <v>0</v>
      </c>
      <c r="J26" s="21">
        <f>VLOOKUP(B26,'[1]MC-1.7'!$B$8:$U$59,20,0)</f>
        <v>635584742</v>
      </c>
      <c r="K26" s="21">
        <v>14694926841.860001</v>
      </c>
      <c r="L26" s="25">
        <f>K26/$K$68</f>
        <v>1.8465842548426148E-2</v>
      </c>
      <c r="O26" s="18"/>
    </row>
    <row r="27" spans="1:15" x14ac:dyDescent="0.25">
      <c r="A27" s="24">
        <f t="shared" si="0"/>
        <v>12</v>
      </c>
      <c r="B27" s="10" t="s">
        <v>100</v>
      </c>
      <c r="C27" s="11" t="s">
        <v>99</v>
      </c>
      <c r="D27" s="12" t="s">
        <v>13</v>
      </c>
      <c r="E27" s="13"/>
      <c r="F27" s="13"/>
      <c r="G27" s="36">
        <f>VLOOKUP(B27,'[1]MC-1.7'!$B$8:$S$59,18,0)</f>
        <v>1918797500</v>
      </c>
      <c r="H27" s="14">
        <f>VLOOKUP(B27,'[1]MC-1.7'!$B$8:$I$59,8,0)</f>
        <v>153663804.59</v>
      </c>
      <c r="I27" s="14">
        <f>VLOOKUP(B27,'[1]MC-1.7'!$B$8:$N$59,13,0)</f>
        <v>0</v>
      </c>
      <c r="J27" s="21">
        <f>VLOOKUP(B27,'[1]MC-1.7'!$B$8:$U$59,20,0)</f>
        <v>2072461304.5899999</v>
      </c>
      <c r="K27" s="21">
        <v>11922621065.93</v>
      </c>
      <c r="L27" s="25">
        <f>K27/$K$68</f>
        <v>1.4982125854540515E-2</v>
      </c>
      <c r="O27" s="18"/>
    </row>
    <row r="28" spans="1:15" x14ac:dyDescent="0.25">
      <c r="A28" s="24">
        <f t="shared" si="0"/>
        <v>13</v>
      </c>
      <c r="B28" s="10" t="s">
        <v>45</v>
      </c>
      <c r="C28" s="11" t="s">
        <v>46</v>
      </c>
      <c r="D28" s="12" t="s">
        <v>13</v>
      </c>
      <c r="E28" s="13"/>
      <c r="F28" s="13"/>
      <c r="G28" s="36">
        <f>VLOOKUP(B28,'[1]MC-1.7'!$B$8:$S$59,18,0)</f>
        <v>0</v>
      </c>
      <c r="H28" s="14">
        <f>VLOOKUP(B28,'[1]MC-1.7'!$B$8:$I$59,8,0)</f>
        <v>0</v>
      </c>
      <c r="I28" s="14">
        <f>VLOOKUP(B28,'[1]MC-1.7'!$B$8:$N$59,13,0)</f>
        <v>0</v>
      </c>
      <c r="J28" s="21">
        <f>VLOOKUP(B28,'[1]MC-1.7'!$B$8:$U$59,20,0)</f>
        <v>0</v>
      </c>
      <c r="K28" s="21">
        <v>4299098237.2399998</v>
      </c>
      <c r="L28" s="25">
        <f>K28/$K$68</f>
        <v>5.4023046186898842E-3</v>
      </c>
      <c r="O28" s="18"/>
    </row>
    <row r="29" spans="1:15" x14ac:dyDescent="0.25">
      <c r="A29" s="24">
        <f t="shared" si="0"/>
        <v>14</v>
      </c>
      <c r="B29" s="10" t="s">
        <v>93</v>
      </c>
      <c r="C29" s="11" t="s">
        <v>94</v>
      </c>
      <c r="D29" s="12" t="s">
        <v>13</v>
      </c>
      <c r="E29" s="12" t="s">
        <v>13</v>
      </c>
      <c r="F29" s="12" t="s">
        <v>13</v>
      </c>
      <c r="G29" s="36">
        <f>VLOOKUP(B29,'[1]MC-1.7'!$B$8:$S$59,18,0)</f>
        <v>0</v>
      </c>
      <c r="H29" s="14">
        <f>VLOOKUP(B29,'[1]MC-1.7'!$B$8:$I$59,8,0)</f>
        <v>388159663.27999997</v>
      </c>
      <c r="I29" s="14">
        <f>VLOOKUP(B29,'[1]MC-1.7'!$B$8:$N$59,13,0)</f>
        <v>2600000</v>
      </c>
      <c r="J29" s="21">
        <f>VLOOKUP(B29,'[1]MC-1.7'!$B$8:$U$59,20,0)</f>
        <v>390759663.27999997</v>
      </c>
      <c r="K29" s="21">
        <v>4052921847.8099995</v>
      </c>
      <c r="L29" s="25">
        <f>K29/$K$68</f>
        <v>5.0929560594711277E-3</v>
      </c>
      <c r="O29" s="18"/>
    </row>
    <row r="30" spans="1:15" x14ac:dyDescent="0.25">
      <c r="A30" s="24">
        <f t="shared" si="0"/>
        <v>15</v>
      </c>
      <c r="B30" s="10" t="s">
        <v>39</v>
      </c>
      <c r="C30" s="11" t="s">
        <v>106</v>
      </c>
      <c r="D30" s="12" t="s">
        <v>13</v>
      </c>
      <c r="E30" s="13"/>
      <c r="F30" s="13"/>
      <c r="G30" s="36">
        <f>VLOOKUP(B30,'[1]MC-1.7'!$B$8:$S$59,18,0)</f>
        <v>0</v>
      </c>
      <c r="H30" s="14">
        <f>VLOOKUP(B30,'[1]MC-1.7'!$B$8:$I$59,8,0)</f>
        <v>34376329</v>
      </c>
      <c r="I30" s="14">
        <f>VLOOKUP(B30,'[1]MC-1.7'!$B$8:$N$59,13,0)</f>
        <v>0</v>
      </c>
      <c r="J30" s="21">
        <f>VLOOKUP(B30,'[1]MC-1.7'!$B$8:$U$59,20,0)</f>
        <v>34376329</v>
      </c>
      <c r="K30" s="21">
        <v>3902403430.9899998</v>
      </c>
      <c r="L30" s="25">
        <f>K30/$K$68</f>
        <v>4.9038125941413824E-3</v>
      </c>
      <c r="O30" s="18"/>
    </row>
    <row r="31" spans="1:15" x14ac:dyDescent="0.25">
      <c r="A31" s="24">
        <f t="shared" si="0"/>
        <v>16</v>
      </c>
      <c r="B31" s="10" t="s">
        <v>37</v>
      </c>
      <c r="C31" s="11" t="s">
        <v>38</v>
      </c>
      <c r="D31" s="12" t="s">
        <v>13</v>
      </c>
      <c r="E31" s="12" t="s">
        <v>13</v>
      </c>
      <c r="F31" s="13"/>
      <c r="G31" s="36">
        <f>VLOOKUP(B31,'[1]MC-1.7'!$B$8:$S$59,18,0)</f>
        <v>1244373815</v>
      </c>
      <c r="H31" s="14">
        <f>VLOOKUP(B31,'[1]MC-1.7'!$B$8:$I$59,8,0)</f>
        <v>132476300</v>
      </c>
      <c r="I31" s="14">
        <f>VLOOKUP(B31,'[1]MC-1.7'!$B$8:$N$59,13,0)</f>
        <v>0</v>
      </c>
      <c r="J31" s="21">
        <f>VLOOKUP(B31,'[1]MC-1.7'!$B$8:$U$59,20,0)</f>
        <v>1376850115</v>
      </c>
      <c r="K31" s="21">
        <v>2961121456.4400001</v>
      </c>
      <c r="L31" s="25">
        <f>K31/$K$68</f>
        <v>3.7209850154290608E-3</v>
      </c>
      <c r="O31" s="18"/>
    </row>
    <row r="32" spans="1:15" x14ac:dyDescent="0.25">
      <c r="A32" s="24">
        <f t="shared" si="0"/>
        <v>17</v>
      </c>
      <c r="B32" s="10" t="s">
        <v>112</v>
      </c>
      <c r="C32" s="11" t="s">
        <v>113</v>
      </c>
      <c r="D32" s="12" t="s">
        <v>13</v>
      </c>
      <c r="E32" s="13"/>
      <c r="F32" s="13"/>
      <c r="G32" s="36">
        <f>VLOOKUP(B32,'[1]MC-1.7'!$B$8:$S$59,18,0)</f>
        <v>0</v>
      </c>
      <c r="H32" s="14">
        <f>VLOOKUP(B32,'[1]MC-1.7'!$B$8:$I$59,8,0)</f>
        <v>8766214.0700000003</v>
      </c>
      <c r="I32" s="14">
        <f>VLOOKUP(B32,'[1]MC-1.7'!$B$8:$N$59,13,0)</f>
        <v>0</v>
      </c>
      <c r="J32" s="21">
        <f>VLOOKUP(B32,'[1]MC-1.7'!$B$8:$U$59,20,0)</f>
        <v>8766214.0700000003</v>
      </c>
      <c r="K32" s="21">
        <v>2760524769.02</v>
      </c>
      <c r="L32" s="25">
        <f>K32/$K$68</f>
        <v>3.4689125222825269E-3</v>
      </c>
      <c r="O32" s="18"/>
    </row>
    <row r="33" spans="1:15" x14ac:dyDescent="0.25">
      <c r="A33" s="24">
        <f t="shared" si="0"/>
        <v>18</v>
      </c>
      <c r="B33" s="10" t="s">
        <v>20</v>
      </c>
      <c r="C33" s="11" t="s">
        <v>21</v>
      </c>
      <c r="D33" s="12" t="s">
        <v>13</v>
      </c>
      <c r="E33" s="12" t="s">
        <v>13</v>
      </c>
      <c r="F33" s="13" t="s">
        <v>13</v>
      </c>
      <c r="G33" s="36">
        <f>VLOOKUP(B33,'[1]MC-1.7'!$B$8:$S$59,18,0)</f>
        <v>0</v>
      </c>
      <c r="H33" s="14">
        <f>VLOOKUP(B33,'[1]MC-1.7'!$B$8:$I$59,8,0)</f>
        <v>28865355.829999998</v>
      </c>
      <c r="I33" s="14">
        <f>VLOOKUP(B33,'[1]MC-1.7'!$B$8:$N$59,13,0)</f>
        <v>28420000</v>
      </c>
      <c r="J33" s="21">
        <f>VLOOKUP(B33,'[1]MC-1.7'!$B$8:$U$59,20,0)</f>
        <v>57285355.829999998</v>
      </c>
      <c r="K33" s="21">
        <v>2499171224.6799998</v>
      </c>
      <c r="L33" s="25">
        <f>K33/$K$68</f>
        <v>3.1404921462444592E-3</v>
      </c>
      <c r="O33" s="18"/>
    </row>
    <row r="34" spans="1:15" x14ac:dyDescent="0.25">
      <c r="A34" s="24">
        <f t="shared" si="0"/>
        <v>19</v>
      </c>
      <c r="B34" s="10" t="s">
        <v>35</v>
      </c>
      <c r="C34" s="11" t="s">
        <v>36</v>
      </c>
      <c r="D34" s="12" t="s">
        <v>13</v>
      </c>
      <c r="E34" s="12"/>
      <c r="F34" s="13"/>
      <c r="G34" s="36">
        <f>VLOOKUP(B34,'[1]MC-1.7'!$B$8:$S$59,18,0)</f>
        <v>0</v>
      </c>
      <c r="H34" s="14">
        <f>VLOOKUP(B34,'[1]MC-1.7'!$B$8:$I$59,8,0)</f>
        <v>147631399.68000001</v>
      </c>
      <c r="I34" s="14">
        <f>VLOOKUP(B34,'[1]MC-1.7'!$B$8:$N$59,13,0)</f>
        <v>0</v>
      </c>
      <c r="J34" s="21">
        <f>VLOOKUP(B34,'[1]MC-1.7'!$B$8:$U$59,20,0)</f>
        <v>147631399.68000001</v>
      </c>
      <c r="K34" s="21">
        <v>2353002442.0999999</v>
      </c>
      <c r="L34" s="25">
        <f>K34/$K$68</f>
        <v>2.9568144897536034E-3</v>
      </c>
      <c r="O34" s="18"/>
    </row>
    <row r="35" spans="1:15" x14ac:dyDescent="0.25">
      <c r="A35" s="24">
        <f t="shared" si="0"/>
        <v>20</v>
      </c>
      <c r="B35" s="10" t="s">
        <v>70</v>
      </c>
      <c r="C35" s="11" t="s">
        <v>71</v>
      </c>
      <c r="D35" s="12" t="s">
        <v>13</v>
      </c>
      <c r="E35" s="13"/>
      <c r="F35" s="13"/>
      <c r="G35" s="36">
        <f>VLOOKUP(B35,'[1]MC-1.7'!$B$8:$S$59,18,0)</f>
        <v>0</v>
      </c>
      <c r="H35" s="14">
        <f>VLOOKUP(B35,'[1]MC-1.7'!$B$8:$I$59,8,0)</f>
        <v>9644379</v>
      </c>
      <c r="I35" s="14">
        <f>VLOOKUP(B35,'[1]MC-1.7'!$B$8:$N$59,13,0)</f>
        <v>0</v>
      </c>
      <c r="J35" s="21">
        <f>VLOOKUP(B35,'[1]MC-1.7'!$B$8:$U$59,20,0)</f>
        <v>9644379</v>
      </c>
      <c r="K35" s="21">
        <v>1967513814.8</v>
      </c>
      <c r="L35" s="25">
        <f>K35/$K$68</f>
        <v>2.4724043002687999E-3</v>
      </c>
      <c r="O35" s="18"/>
    </row>
    <row r="36" spans="1:15" x14ac:dyDescent="0.25">
      <c r="A36" s="24">
        <f t="shared" si="0"/>
        <v>21</v>
      </c>
      <c r="B36" s="10" t="s">
        <v>76</v>
      </c>
      <c r="C36" s="11" t="s">
        <v>77</v>
      </c>
      <c r="D36" s="12" t="s">
        <v>13</v>
      </c>
      <c r="E36" s="12" t="s">
        <v>13</v>
      </c>
      <c r="F36" s="12" t="s">
        <v>13</v>
      </c>
      <c r="G36" s="36">
        <f>VLOOKUP(B36,'[1]MC-1.7'!$B$8:$S$59,18,0)</f>
        <v>0</v>
      </c>
      <c r="H36" s="14">
        <f>VLOOKUP(B36,'[1]MC-1.7'!$B$8:$I$59,8,0)</f>
        <v>161156456.75999999</v>
      </c>
      <c r="I36" s="14">
        <f>VLOOKUP(B36,'[1]MC-1.7'!$B$8:$N$59,13,0)</f>
        <v>0</v>
      </c>
      <c r="J36" s="21">
        <f>VLOOKUP(B36,'[1]MC-1.7'!$B$8:$U$59,20,0)</f>
        <v>161156456.75999999</v>
      </c>
      <c r="K36" s="21">
        <v>1694668118.6900001</v>
      </c>
      <c r="L36" s="25">
        <f>K36/$K$68</f>
        <v>2.1295427318783538E-3</v>
      </c>
      <c r="O36" s="18"/>
    </row>
    <row r="37" spans="1:15" x14ac:dyDescent="0.25">
      <c r="A37" s="24">
        <f t="shared" si="0"/>
        <v>22</v>
      </c>
      <c r="B37" s="10" t="s">
        <v>14</v>
      </c>
      <c r="C37" s="11" t="s">
        <v>15</v>
      </c>
      <c r="D37" s="12" t="s">
        <v>13</v>
      </c>
      <c r="E37" s="12" t="s">
        <v>13</v>
      </c>
      <c r="F37" s="12" t="s">
        <v>13</v>
      </c>
      <c r="G37" s="36">
        <f>VLOOKUP(B37,'[1]MC-1.7'!$B$8:$S$59,18,0)</f>
        <v>0</v>
      </c>
      <c r="H37" s="14">
        <f>VLOOKUP(B37,'[1]MC-1.7'!$B$8:$I$59,8,0)</f>
        <v>175468707.75</v>
      </c>
      <c r="I37" s="14">
        <f>VLOOKUP(B37,'[1]MC-1.7'!$B$8:$N$59,13,0)</f>
        <v>0</v>
      </c>
      <c r="J37" s="21">
        <f>VLOOKUP(B37,'[1]MC-1.7'!$B$8:$U$59,20,0)</f>
        <v>175468707.75</v>
      </c>
      <c r="K37" s="21">
        <v>1370225969.2999997</v>
      </c>
      <c r="L37" s="25">
        <f>K37/$K$68</f>
        <v>1.7218443669132118E-3</v>
      </c>
      <c r="O37" s="18"/>
    </row>
    <row r="38" spans="1:15" x14ac:dyDescent="0.25">
      <c r="A38" s="24">
        <f t="shared" si="0"/>
        <v>23</v>
      </c>
      <c r="B38" s="10" t="s">
        <v>64</v>
      </c>
      <c r="C38" s="11" t="s">
        <v>65</v>
      </c>
      <c r="D38" s="12" t="s">
        <v>13</v>
      </c>
      <c r="E38" s="13"/>
      <c r="F38" s="13"/>
      <c r="G38" s="36">
        <f>VLOOKUP(B38,'[1]MC-1.7'!$B$8:$S$59,18,0)</f>
        <v>0</v>
      </c>
      <c r="H38" s="14">
        <f>VLOOKUP(B38,'[1]MC-1.7'!$B$8:$I$59,8,0)</f>
        <v>240096896.06</v>
      </c>
      <c r="I38" s="14">
        <f>VLOOKUP(B38,'[1]MC-1.7'!$B$8:$N$59,13,0)</f>
        <v>0</v>
      </c>
      <c r="J38" s="21">
        <f>VLOOKUP(B38,'[1]MC-1.7'!$B$8:$U$59,20,0)</f>
        <v>240096896.06</v>
      </c>
      <c r="K38" s="21">
        <v>1143812584.0999999</v>
      </c>
      <c r="L38" s="25">
        <f>K38/$K$68</f>
        <v>1.4373302643965803E-3</v>
      </c>
      <c r="O38" s="18"/>
    </row>
    <row r="39" spans="1:15" x14ac:dyDescent="0.25">
      <c r="A39" s="24">
        <f t="shared" si="0"/>
        <v>24</v>
      </c>
      <c r="B39" s="10" t="s">
        <v>49</v>
      </c>
      <c r="C39" s="11" t="s">
        <v>50</v>
      </c>
      <c r="D39" s="12" t="s">
        <v>13</v>
      </c>
      <c r="E39" s="13"/>
      <c r="F39" s="13"/>
      <c r="G39" s="36">
        <f>VLOOKUP(B39,'[1]MC-1.7'!$B$8:$S$59,18,0)</f>
        <v>0</v>
      </c>
      <c r="H39" s="14">
        <f>VLOOKUP(B39,'[1]MC-1.7'!$B$8:$I$59,8,0)</f>
        <v>29839350.25</v>
      </c>
      <c r="I39" s="14">
        <f>VLOOKUP(B39,'[1]MC-1.7'!$B$8:$N$59,13,0)</f>
        <v>0</v>
      </c>
      <c r="J39" s="21">
        <f>VLOOKUP(B39,'[1]MC-1.7'!$B$8:$U$59,20,0)</f>
        <v>29839350.25</v>
      </c>
      <c r="K39" s="21">
        <v>638611865.70000005</v>
      </c>
      <c r="L39" s="25">
        <f>K39/$K$68</f>
        <v>8.0248825247504507E-4</v>
      </c>
      <c r="M39" s="1"/>
      <c r="O39" s="18"/>
    </row>
    <row r="40" spans="1:15" x14ac:dyDescent="0.25">
      <c r="A40" s="24">
        <f t="shared" si="0"/>
        <v>25</v>
      </c>
      <c r="B40" s="10" t="s">
        <v>68</v>
      </c>
      <c r="C40" s="11" t="s">
        <v>69</v>
      </c>
      <c r="D40" s="12" t="s">
        <v>13</v>
      </c>
      <c r="E40" s="12" t="s">
        <v>13</v>
      </c>
      <c r="F40" s="13"/>
      <c r="G40" s="36">
        <f>VLOOKUP(B40,'[1]MC-1.7'!$B$8:$S$59,18,0)</f>
        <v>0</v>
      </c>
      <c r="H40" s="14">
        <f>VLOOKUP(B40,'[1]MC-1.7'!$B$8:$I$59,8,0)</f>
        <v>32559634.960000001</v>
      </c>
      <c r="I40" s="14">
        <f>VLOOKUP(B40,'[1]MC-1.7'!$B$8:$N$59,13,0)</f>
        <v>0</v>
      </c>
      <c r="J40" s="21">
        <f>VLOOKUP(B40,'[1]MC-1.7'!$B$8:$U$59,20,0)</f>
        <v>32559634.960000001</v>
      </c>
      <c r="K40" s="21">
        <v>570763265.10000002</v>
      </c>
      <c r="L40" s="25">
        <f>K40/$K$68</f>
        <v>7.1722878917226149E-4</v>
      </c>
      <c r="O40" s="18"/>
    </row>
    <row r="41" spans="1:15" x14ac:dyDescent="0.25">
      <c r="A41" s="24">
        <f t="shared" si="0"/>
        <v>26</v>
      </c>
      <c r="B41" s="10" t="s">
        <v>31</v>
      </c>
      <c r="C41" s="11" t="s">
        <v>32</v>
      </c>
      <c r="D41" s="12" t="s">
        <v>13</v>
      </c>
      <c r="E41" s="13"/>
      <c r="F41" s="13"/>
      <c r="G41" s="36">
        <f>VLOOKUP(B41,'[1]MC-1.7'!$B$8:$S$59,18,0)</f>
        <v>0</v>
      </c>
      <c r="H41" s="14">
        <f>VLOOKUP(B41,'[1]MC-1.7'!$B$8:$I$59,8,0)</f>
        <v>17327667.140000001</v>
      </c>
      <c r="I41" s="14">
        <f>VLOOKUP(B41,'[1]MC-1.7'!$B$8:$N$59,13,0)</f>
        <v>0</v>
      </c>
      <c r="J41" s="21">
        <f>VLOOKUP(B41,'[1]MC-1.7'!$B$8:$U$59,20,0)</f>
        <v>17327667.140000001</v>
      </c>
      <c r="K41" s="21">
        <v>464340519.11999995</v>
      </c>
      <c r="L41" s="25">
        <f>K41/$K$68</f>
        <v>5.834965364032446E-4</v>
      </c>
      <c r="O41" s="18"/>
    </row>
    <row r="42" spans="1:15" x14ac:dyDescent="0.25">
      <c r="A42" s="24">
        <v>27</v>
      </c>
      <c r="B42" s="10" t="s">
        <v>54</v>
      </c>
      <c r="C42" s="11" t="s">
        <v>55</v>
      </c>
      <c r="D42" s="12" t="s">
        <v>13</v>
      </c>
      <c r="E42" s="13"/>
      <c r="F42" s="13"/>
      <c r="G42" s="36">
        <f>VLOOKUP(B42,'[1]MC-1.7'!$B$8:$S$59,18,0)</f>
        <v>0</v>
      </c>
      <c r="H42" s="14">
        <f>VLOOKUP(B42,'[1]MC-1.7'!$B$8:$I$59,8,0)</f>
        <v>44879650.319999993</v>
      </c>
      <c r="I42" s="14">
        <f>VLOOKUP(B42,'[1]MC-1.7'!$B$8:$N$59,13,0)</f>
        <v>0</v>
      </c>
      <c r="J42" s="21">
        <f>VLOOKUP(B42,'[1]MC-1.7'!$B$8:$U$59,20,0)</f>
        <v>44879650.319999993</v>
      </c>
      <c r="K42" s="21">
        <v>464073611.02999997</v>
      </c>
      <c r="L42" s="25">
        <f>K42/$K$68</f>
        <v>5.8316113611048498E-4</v>
      </c>
      <c r="O42" s="18"/>
    </row>
    <row r="43" spans="1:15" x14ac:dyDescent="0.25">
      <c r="A43" s="24">
        <f t="shared" si="0"/>
        <v>28</v>
      </c>
      <c r="B43" s="10" t="s">
        <v>58</v>
      </c>
      <c r="C43" s="11" t="s">
        <v>59</v>
      </c>
      <c r="D43" s="12" t="s">
        <v>13</v>
      </c>
      <c r="E43" s="13"/>
      <c r="F43" s="13"/>
      <c r="G43" s="36">
        <f>VLOOKUP(B43,'[1]MC-1.7'!$B$8:$S$59,18,0)</f>
        <v>0</v>
      </c>
      <c r="H43" s="14">
        <f>VLOOKUP(B43,'[1]MC-1.7'!$B$8:$I$59,8,0)</f>
        <v>14619320.449999999</v>
      </c>
      <c r="I43" s="14">
        <f>VLOOKUP(B43,'[1]MC-1.7'!$B$8:$N$59,13,0)</f>
        <v>0</v>
      </c>
      <c r="J43" s="21">
        <f>VLOOKUP(B43,'[1]MC-1.7'!$B$8:$U$59,20,0)</f>
        <v>14619320.449999999</v>
      </c>
      <c r="K43" s="21">
        <v>359768328.13999993</v>
      </c>
      <c r="L43" s="25">
        <f>K43/$K$68</f>
        <v>4.5208971591605851E-4</v>
      </c>
      <c r="O43" s="18"/>
    </row>
    <row r="44" spans="1:15" x14ac:dyDescent="0.25">
      <c r="A44" s="24">
        <f t="shared" si="0"/>
        <v>29</v>
      </c>
      <c r="B44" s="10" t="s">
        <v>28</v>
      </c>
      <c r="C44" s="11" t="s">
        <v>29</v>
      </c>
      <c r="D44" s="12" t="s">
        <v>13</v>
      </c>
      <c r="E44" s="13"/>
      <c r="F44" s="13"/>
      <c r="G44" s="36">
        <f>VLOOKUP(B44,'[1]MC-1.7'!$B$8:$S$59,18,0)</f>
        <v>0</v>
      </c>
      <c r="H44" s="14">
        <f>VLOOKUP(B44,'[1]MC-1.7'!$B$8:$I$59,8,0)</f>
        <v>35530927.18</v>
      </c>
      <c r="I44" s="14">
        <f>VLOOKUP(B44,'[1]MC-1.7'!$B$8:$N$59,13,0)</f>
        <v>0</v>
      </c>
      <c r="J44" s="21">
        <f>VLOOKUP(B44,'[1]MC-1.7'!$B$8:$U$59,20,0)</f>
        <v>35530927.18</v>
      </c>
      <c r="K44" s="21">
        <v>314558574.93000001</v>
      </c>
      <c r="L44" s="25">
        <f>K44/$K$68</f>
        <v>3.95278532477503E-4</v>
      </c>
      <c r="O44" s="18"/>
    </row>
    <row r="45" spans="1:15" x14ac:dyDescent="0.25">
      <c r="A45" s="24">
        <f t="shared" si="0"/>
        <v>30</v>
      </c>
      <c r="B45" s="10" t="s">
        <v>102</v>
      </c>
      <c r="C45" s="11" t="s">
        <v>110</v>
      </c>
      <c r="D45" s="12" t="s">
        <v>13</v>
      </c>
      <c r="E45" s="13"/>
      <c r="F45" s="13"/>
      <c r="G45" s="36">
        <f>VLOOKUP(B45,'[1]MC-1.7'!$B$8:$S$59,18,0)</f>
        <v>0</v>
      </c>
      <c r="H45" s="14">
        <f>VLOOKUP(B45,'[1]MC-1.7'!$B$8:$I$59,8,0)</f>
        <v>11082974.33</v>
      </c>
      <c r="I45" s="14">
        <f>VLOOKUP(B45,'[1]MC-1.7'!$B$8:$N$59,13,0)</f>
        <v>0</v>
      </c>
      <c r="J45" s="21">
        <f>VLOOKUP(B45,'[1]MC-1.7'!$B$8:$U$59,20,0)</f>
        <v>11082974.33</v>
      </c>
      <c r="K45" s="21">
        <v>264860335.07000002</v>
      </c>
      <c r="L45" s="25">
        <f>K45/$K$68</f>
        <v>3.3282705639567199E-4</v>
      </c>
      <c r="O45" s="18"/>
    </row>
    <row r="46" spans="1:15" x14ac:dyDescent="0.25">
      <c r="A46" s="24">
        <f t="shared" si="0"/>
        <v>31</v>
      </c>
      <c r="B46" s="10" t="s">
        <v>79</v>
      </c>
      <c r="C46" s="11" t="s">
        <v>80</v>
      </c>
      <c r="D46" s="12" t="s">
        <v>13</v>
      </c>
      <c r="E46" s="12" t="s">
        <v>13</v>
      </c>
      <c r="F46" s="12" t="s">
        <v>13</v>
      </c>
      <c r="G46" s="36">
        <f>VLOOKUP(B46,'[1]MC-1.7'!$B$8:$S$59,18,0)</f>
        <v>0</v>
      </c>
      <c r="H46" s="14">
        <f>VLOOKUP(B46,'[1]MC-1.7'!$B$8:$I$59,8,0)</f>
        <v>30611928</v>
      </c>
      <c r="I46" s="14">
        <f>VLOOKUP(B46,'[1]MC-1.7'!$B$8:$N$59,13,0)</f>
        <v>0</v>
      </c>
      <c r="J46" s="21">
        <f>VLOOKUP(B46,'[1]MC-1.7'!$B$8:$U$59,20,0)</f>
        <v>30611928</v>
      </c>
      <c r="K46" s="21">
        <v>202152139.28000003</v>
      </c>
      <c r="L46" s="25">
        <f>K46/$K$68</f>
        <v>2.5402709485687391E-4</v>
      </c>
      <c r="O46" s="18"/>
    </row>
    <row r="47" spans="1:15" x14ac:dyDescent="0.25">
      <c r="A47" s="24">
        <f t="shared" si="0"/>
        <v>32</v>
      </c>
      <c r="B47" s="10" t="s">
        <v>81</v>
      </c>
      <c r="C47" s="11" t="s">
        <v>82</v>
      </c>
      <c r="D47" s="12" t="s">
        <v>13</v>
      </c>
      <c r="E47" s="13"/>
      <c r="F47" s="13"/>
      <c r="G47" s="36">
        <f>VLOOKUP(B47,'[1]MC-1.7'!$B$8:$S$59,18,0)</f>
        <v>0</v>
      </c>
      <c r="H47" s="14">
        <f>VLOOKUP(B47,'[1]MC-1.7'!$B$8:$I$59,8,0)</f>
        <v>0</v>
      </c>
      <c r="I47" s="14">
        <f>VLOOKUP(B47,'[1]MC-1.7'!$B$8:$N$59,13,0)</f>
        <v>0</v>
      </c>
      <c r="J47" s="21">
        <f>VLOOKUP(B47,'[1]MC-1.7'!$B$8:$U$59,20,0)</f>
        <v>0</v>
      </c>
      <c r="K47" s="21">
        <v>145434521.16</v>
      </c>
      <c r="L47" s="25">
        <f>K47/$K$68</f>
        <v>1.8275497372305301E-4</v>
      </c>
      <c r="O47" s="18"/>
    </row>
    <row r="48" spans="1:15" x14ac:dyDescent="0.25">
      <c r="A48" s="24">
        <f t="shared" si="0"/>
        <v>33</v>
      </c>
      <c r="B48" s="10" t="s">
        <v>40</v>
      </c>
      <c r="C48" s="11" t="s">
        <v>111</v>
      </c>
      <c r="D48" s="12" t="s">
        <v>13</v>
      </c>
      <c r="E48" s="13"/>
      <c r="F48" s="13"/>
      <c r="G48" s="36">
        <f>VLOOKUP(B48,'[1]MC-1.7'!$B$8:$S$59,18,0)</f>
        <v>0</v>
      </c>
      <c r="H48" s="14">
        <f>VLOOKUP(B48,'[1]MC-1.7'!$B$8:$I$59,8,0)</f>
        <v>7351029.7300000004</v>
      </c>
      <c r="I48" s="14">
        <f>VLOOKUP(B48,'[1]MC-1.7'!$B$8:$N$59,13,0)</f>
        <v>0</v>
      </c>
      <c r="J48" s="21">
        <f>VLOOKUP(B48,'[1]MC-1.7'!$B$8:$U$59,20,0)</f>
        <v>7351029.7300000004</v>
      </c>
      <c r="K48" s="21">
        <v>124213026.45999999</v>
      </c>
      <c r="L48" s="25">
        <f>K48/$K$68</f>
        <v>1.560877582962861E-4</v>
      </c>
      <c r="O48" s="18"/>
    </row>
    <row r="49" spans="1:15" x14ac:dyDescent="0.25">
      <c r="A49" s="24">
        <f t="shared" si="0"/>
        <v>34</v>
      </c>
      <c r="B49" s="10" t="s">
        <v>83</v>
      </c>
      <c r="C49" s="11" t="s">
        <v>84</v>
      </c>
      <c r="D49" s="12" t="s">
        <v>13</v>
      </c>
      <c r="E49" s="13"/>
      <c r="F49" s="13"/>
      <c r="G49" s="36">
        <f>VLOOKUP(B49,'[1]MC-1.7'!$B$8:$S$59,18,0)</f>
        <v>0</v>
      </c>
      <c r="H49" s="14">
        <f>VLOOKUP(B49,'[1]MC-1.7'!$B$8:$I$59,8,0)</f>
        <v>0</v>
      </c>
      <c r="I49" s="14">
        <f>VLOOKUP(B49,'[1]MC-1.7'!$B$8:$N$59,13,0)</f>
        <v>0</v>
      </c>
      <c r="J49" s="21">
        <f>VLOOKUP(B49,'[1]MC-1.7'!$B$8:$U$59,20,0)</f>
        <v>0</v>
      </c>
      <c r="K49" s="21">
        <v>110379412.09999999</v>
      </c>
      <c r="L49" s="25">
        <f>K49/$K$68</f>
        <v>1.3870425258738164E-4</v>
      </c>
      <c r="O49" s="18"/>
    </row>
    <row r="50" spans="1:15" x14ac:dyDescent="0.25">
      <c r="A50" s="24">
        <f t="shared" si="0"/>
        <v>35</v>
      </c>
      <c r="B50" s="10" t="s">
        <v>43</v>
      </c>
      <c r="C50" s="11" t="s">
        <v>44</v>
      </c>
      <c r="D50" s="12" t="s">
        <v>13</v>
      </c>
      <c r="E50" s="13"/>
      <c r="F50" s="13"/>
      <c r="G50" s="36">
        <f>VLOOKUP(B50,'[1]MC-1.7'!$B$8:$S$59,18,0)</f>
        <v>0</v>
      </c>
      <c r="H50" s="14">
        <f>VLOOKUP(B50,'[1]MC-1.7'!$B$8:$I$59,8,0)</f>
        <v>12891855</v>
      </c>
      <c r="I50" s="14">
        <f>VLOOKUP(B50,'[1]MC-1.7'!$B$8:$N$59,13,0)</f>
        <v>0</v>
      </c>
      <c r="J50" s="21">
        <f>VLOOKUP(B50,'[1]MC-1.7'!$B$8:$U$59,20,0)</f>
        <v>12891855</v>
      </c>
      <c r="K50" s="21">
        <v>96322051.590000004</v>
      </c>
      <c r="L50" s="25">
        <f>K50/$K$68</f>
        <v>1.2103958445955671E-4</v>
      </c>
      <c r="O50" s="18"/>
    </row>
    <row r="51" spans="1:15" x14ac:dyDescent="0.25">
      <c r="A51" s="24">
        <f t="shared" si="0"/>
        <v>36</v>
      </c>
      <c r="B51" s="10" t="s">
        <v>60</v>
      </c>
      <c r="C51" s="11" t="s">
        <v>61</v>
      </c>
      <c r="D51" s="12" t="s">
        <v>13</v>
      </c>
      <c r="E51" s="13"/>
      <c r="F51" s="13"/>
      <c r="G51" s="36">
        <f>VLOOKUP(B51,'[1]MC-1.7'!$B$8:$S$59,18,0)</f>
        <v>0</v>
      </c>
      <c r="H51" s="14">
        <f>VLOOKUP(B51,'[1]MC-1.7'!$B$8:$I$59,8,0)</f>
        <v>62561932.210000001</v>
      </c>
      <c r="I51" s="14">
        <f>VLOOKUP(B51,'[1]MC-1.7'!$B$8:$N$59,13,0)</f>
        <v>0</v>
      </c>
      <c r="J51" s="21">
        <f>VLOOKUP(B51,'[1]MC-1.7'!$B$8:$U$59,20,0)</f>
        <v>62561932.210000001</v>
      </c>
      <c r="K51" s="21">
        <v>90842135.879999995</v>
      </c>
      <c r="L51" s="25">
        <f>K51/$K$68</f>
        <v>1.1415344873608693E-4</v>
      </c>
      <c r="O51" s="18"/>
    </row>
    <row r="52" spans="1:15" x14ac:dyDescent="0.25">
      <c r="A52" s="24">
        <f t="shared" si="0"/>
        <v>37</v>
      </c>
      <c r="B52" s="10" t="s">
        <v>41</v>
      </c>
      <c r="C52" s="11" t="s">
        <v>42</v>
      </c>
      <c r="D52" s="12" t="s">
        <v>13</v>
      </c>
      <c r="E52" s="13"/>
      <c r="F52" s="13"/>
      <c r="G52" s="36">
        <f>VLOOKUP(B52,'[1]MC-1.7'!$B$8:$S$59,18,0)</f>
        <v>0</v>
      </c>
      <c r="H52" s="14">
        <f>VLOOKUP(B52,'[1]MC-1.7'!$B$8:$I$59,8,0)</f>
        <v>16720000</v>
      </c>
      <c r="I52" s="14">
        <f>VLOOKUP(B52,'[1]MC-1.7'!$B$8:$N$59,13,0)</f>
        <v>0</v>
      </c>
      <c r="J52" s="21">
        <f>VLOOKUP(B52,'[1]MC-1.7'!$B$8:$U$59,20,0)</f>
        <v>16720000</v>
      </c>
      <c r="K52" s="21">
        <v>82027343.620000005</v>
      </c>
      <c r="L52" s="25">
        <f>K52/$K$68</f>
        <v>1.0307666232388304E-4</v>
      </c>
      <c r="O52" s="18"/>
    </row>
    <row r="53" spans="1:15" x14ac:dyDescent="0.25">
      <c r="A53" s="24">
        <f t="shared" si="0"/>
        <v>38</v>
      </c>
      <c r="B53" s="10" t="s">
        <v>91</v>
      </c>
      <c r="C53" s="11" t="s">
        <v>92</v>
      </c>
      <c r="D53" s="12" t="s">
        <v>13</v>
      </c>
      <c r="E53" s="13"/>
      <c r="F53" s="13"/>
      <c r="G53" s="36">
        <f>VLOOKUP(B53,'[1]MC-1.7'!$B$8:$S$59,18,0)</f>
        <v>0</v>
      </c>
      <c r="H53" s="14">
        <f>VLOOKUP(B53,'[1]MC-1.7'!$B$8:$I$59,8,0)</f>
        <v>7721640.9199999999</v>
      </c>
      <c r="I53" s="14">
        <f>VLOOKUP(B53,'[1]MC-1.7'!$B$8:$N$59,13,0)</f>
        <v>0</v>
      </c>
      <c r="J53" s="21">
        <f>VLOOKUP(B53,'[1]MC-1.7'!$B$8:$U$59,20,0)</f>
        <v>7721640.9199999999</v>
      </c>
      <c r="K53" s="21">
        <v>50528320.520000003</v>
      </c>
      <c r="L53" s="25">
        <f>K53/$K$68</f>
        <v>6.3494566594292086E-5</v>
      </c>
      <c r="O53" s="18"/>
    </row>
    <row r="54" spans="1:15" x14ac:dyDescent="0.25">
      <c r="A54" s="24">
        <f t="shared" si="0"/>
        <v>39</v>
      </c>
      <c r="B54" s="10" t="s">
        <v>53</v>
      </c>
      <c r="C54" s="11" t="s">
        <v>109</v>
      </c>
      <c r="D54" s="12" t="s">
        <v>13</v>
      </c>
      <c r="E54" s="13"/>
      <c r="F54" s="13"/>
      <c r="G54" s="36">
        <f>VLOOKUP(B54,'[1]MC-1.7'!$B$8:$S$59,18,0)</f>
        <v>0</v>
      </c>
      <c r="H54" s="14">
        <f>VLOOKUP(B54,'[1]MC-1.7'!$B$8:$I$59,8,0)</f>
        <v>3296</v>
      </c>
      <c r="I54" s="14">
        <f>VLOOKUP(B54,'[1]MC-1.7'!$B$8:$N$59,13,0)</f>
        <v>0</v>
      </c>
      <c r="J54" s="21">
        <f>VLOOKUP(B54,'[1]MC-1.7'!$B$8:$U$59,20,0)</f>
        <v>3296</v>
      </c>
      <c r="K54" s="21">
        <v>37773877</v>
      </c>
      <c r="L54" s="25">
        <f>K54/$K$68</f>
        <v>4.7467161465454896E-5</v>
      </c>
      <c r="O54" s="18"/>
    </row>
    <row r="55" spans="1:15" s="16" customFormat="1" x14ac:dyDescent="0.25">
      <c r="A55" s="24">
        <f t="shared" si="0"/>
        <v>40</v>
      </c>
      <c r="B55" s="10" t="s">
        <v>33</v>
      </c>
      <c r="C55" s="11" t="s">
        <v>34</v>
      </c>
      <c r="D55" s="12" t="s">
        <v>13</v>
      </c>
      <c r="E55" s="12" t="s">
        <v>13</v>
      </c>
      <c r="F55" s="12" t="s">
        <v>13</v>
      </c>
      <c r="G55" s="36">
        <f>VLOOKUP(B55,'[1]MC-1.7'!$B$8:$S$59,18,0)</f>
        <v>0</v>
      </c>
      <c r="H55" s="14">
        <f>VLOOKUP(B55,'[1]MC-1.7'!$B$8:$I$59,8,0)</f>
        <v>345840</v>
      </c>
      <c r="I55" s="14">
        <f>VLOOKUP(B55,'[1]MC-1.7'!$B$8:$N$59,13,0)</f>
        <v>0</v>
      </c>
      <c r="J55" s="21">
        <f>VLOOKUP(B55,'[1]MC-1.7'!$B$8:$U$59,20,0)</f>
        <v>345840</v>
      </c>
      <c r="K55" s="21">
        <v>28385743.760000002</v>
      </c>
      <c r="L55" s="25">
        <f>K55/$K$68</f>
        <v>3.5669907072894552E-5</v>
      </c>
      <c r="M55" s="15"/>
      <c r="O55" s="18"/>
    </row>
    <row r="56" spans="1:15" x14ac:dyDescent="0.25">
      <c r="A56" s="24">
        <f t="shared" si="0"/>
        <v>41</v>
      </c>
      <c r="B56" s="10" t="s">
        <v>56</v>
      </c>
      <c r="C56" s="11" t="s">
        <v>57</v>
      </c>
      <c r="D56" s="12" t="s">
        <v>13</v>
      </c>
      <c r="E56" s="13"/>
      <c r="F56" s="13"/>
      <c r="G56" s="36">
        <f>VLOOKUP(B56,'[1]MC-1.7'!$B$8:$S$59,18,0)</f>
        <v>0</v>
      </c>
      <c r="H56" s="14">
        <f>VLOOKUP(B56,'[1]MC-1.7'!$B$8:$I$59,8,0)</f>
        <v>2692800</v>
      </c>
      <c r="I56" s="14">
        <f>VLOOKUP(B56,'[1]MC-1.7'!$B$8:$N$59,13,0)</f>
        <v>0</v>
      </c>
      <c r="J56" s="21">
        <f>VLOOKUP(B56,'[1]MC-1.7'!$B$8:$U$59,20,0)</f>
        <v>2692800</v>
      </c>
      <c r="K56" s="21">
        <v>14396697</v>
      </c>
      <c r="L56" s="25">
        <f>K56/$K$68</f>
        <v>1.8091082921359385E-5</v>
      </c>
      <c r="O56" s="18"/>
    </row>
    <row r="57" spans="1:15" x14ac:dyDescent="0.25">
      <c r="A57" s="24">
        <f t="shared" si="0"/>
        <v>42</v>
      </c>
      <c r="B57" s="10" t="s">
        <v>72</v>
      </c>
      <c r="C57" s="11" t="s">
        <v>73</v>
      </c>
      <c r="D57" s="12" t="s">
        <v>13</v>
      </c>
      <c r="E57" s="13"/>
      <c r="F57" s="13"/>
      <c r="G57" s="36">
        <f>VLOOKUP(B57,'[1]MC-1.7'!$B$8:$S$59,18,0)</f>
        <v>0</v>
      </c>
      <c r="H57" s="14">
        <f>VLOOKUP(B57,'[1]MC-1.7'!$B$8:$I$59,8,0)</f>
        <v>0</v>
      </c>
      <c r="I57" s="14">
        <f>VLOOKUP(B57,'[1]MC-1.7'!$B$8:$N$59,13,0)</f>
        <v>0</v>
      </c>
      <c r="J57" s="21">
        <f>VLOOKUP(B57,'[1]MC-1.7'!$B$8:$U$59,20,0)</f>
        <v>0</v>
      </c>
      <c r="K57" s="21">
        <v>5074782</v>
      </c>
      <c r="L57" s="25">
        <f>K57/$K$68</f>
        <v>6.3770392590621327E-6</v>
      </c>
      <c r="O57" s="18"/>
    </row>
    <row r="58" spans="1:15" x14ac:dyDescent="0.25">
      <c r="A58" s="24">
        <f t="shared" si="0"/>
        <v>43</v>
      </c>
      <c r="B58" s="10" t="s">
        <v>117</v>
      </c>
      <c r="C58" s="11" t="s">
        <v>118</v>
      </c>
      <c r="D58" s="12" t="s">
        <v>13</v>
      </c>
      <c r="E58" s="12" t="s">
        <v>13</v>
      </c>
      <c r="F58" s="13"/>
      <c r="G58" s="36">
        <f>VLOOKUP(B58,'[1]MC-1.7'!$B$8:$S$59,18,0)</f>
        <v>0</v>
      </c>
      <c r="H58" s="14">
        <f>VLOOKUP(B58,'[1]MC-1.7'!$B$8:$I$59,8,0)</f>
        <v>2392545.5</v>
      </c>
      <c r="I58" s="14">
        <f>VLOOKUP(B58,'[1]MC-1.7'!$B$8:$N$59,13,0)</f>
        <v>0</v>
      </c>
      <c r="J58" s="21">
        <f>VLOOKUP(B58,'[1]MC-1.7'!$B$8:$U$59,20,0)</f>
        <v>2392545.5</v>
      </c>
      <c r="K58" s="21">
        <v>2893879.38</v>
      </c>
      <c r="L58" s="25">
        <f>K58/$K$68</f>
        <v>3.6364877185365564E-6</v>
      </c>
      <c r="O58" s="18"/>
    </row>
    <row r="59" spans="1:15" x14ac:dyDescent="0.25">
      <c r="A59" s="24">
        <v>44</v>
      </c>
      <c r="B59" s="10" t="s">
        <v>108</v>
      </c>
      <c r="C59" s="11" t="s">
        <v>107</v>
      </c>
      <c r="D59" s="12" t="s">
        <v>13</v>
      </c>
      <c r="E59" s="12"/>
      <c r="F59" s="13"/>
      <c r="G59" s="36">
        <f>VLOOKUP(B59,'[1]MC-1.7'!$B$8:$S$59,18,0)</f>
        <v>0</v>
      </c>
      <c r="H59" s="14">
        <f>VLOOKUP(B59,'[1]MC-1.7'!$B$8:$I$59,8,0)</f>
        <v>44439.5</v>
      </c>
      <c r="I59" s="14">
        <f>VLOOKUP(B59,'[1]MC-1.7'!$B$8:$N$59,13,0)</f>
        <v>0</v>
      </c>
      <c r="J59" s="21">
        <f>VLOOKUP(B59,'[1]MC-1.7'!$B$8:$U$59,20,0)</f>
        <v>44439.5</v>
      </c>
      <c r="K59" s="21">
        <v>174998.64</v>
      </c>
      <c r="L59" s="25">
        <f>K59/$K$68</f>
        <v>2.1990564275716297E-7</v>
      </c>
      <c r="O59" s="18"/>
    </row>
    <row r="60" spans="1:15" x14ac:dyDescent="0.25">
      <c r="A60" s="24">
        <v>45</v>
      </c>
      <c r="B60" s="10" t="s">
        <v>47</v>
      </c>
      <c r="C60" s="11" t="s">
        <v>48</v>
      </c>
      <c r="D60" s="12" t="s">
        <v>13</v>
      </c>
      <c r="E60" s="13"/>
      <c r="F60" s="12" t="s">
        <v>13</v>
      </c>
      <c r="G60" s="36">
        <f>VLOOKUP(B60,'[1]MC-1.7'!$B$8:$S$59,18,0)</f>
        <v>0</v>
      </c>
      <c r="H60" s="14">
        <f>VLOOKUP(B60,'[1]MC-1.7'!$B$8:$I$59,8,0)</f>
        <v>0</v>
      </c>
      <c r="I60" s="14">
        <f>VLOOKUP(B60,'[1]MC-1.7'!$B$8:$N$59,13,0)</f>
        <v>0</v>
      </c>
      <c r="J60" s="21">
        <f>VLOOKUP(B60,'[1]MC-1.7'!$B$8:$U$59,20,0)</f>
        <v>0</v>
      </c>
      <c r="K60" s="21">
        <v>57820</v>
      </c>
      <c r="L60" s="25">
        <f>K60/$K$68</f>
        <v>7.2657389018675576E-8</v>
      </c>
      <c r="O60" s="18"/>
    </row>
    <row r="61" spans="1:15" x14ac:dyDescent="0.25">
      <c r="A61" s="24">
        <v>46</v>
      </c>
      <c r="B61" s="10" t="s">
        <v>86</v>
      </c>
      <c r="C61" s="11" t="s">
        <v>85</v>
      </c>
      <c r="D61" s="12" t="s">
        <v>13</v>
      </c>
      <c r="E61" s="13"/>
      <c r="F61" s="13"/>
      <c r="G61" s="36">
        <f>VLOOKUP(B61,'[1]MC-1.7'!$B$8:$S$59,18,0)</f>
        <v>0</v>
      </c>
      <c r="H61" s="14">
        <f>VLOOKUP(B61,'[1]MC-1.7'!$B$8:$I$59,8,0)</f>
        <v>0</v>
      </c>
      <c r="I61" s="14">
        <f>VLOOKUP(B61,'[1]MC-1.7'!$B$8:$N$59,13,0)</f>
        <v>0</v>
      </c>
      <c r="J61" s="21">
        <f>VLOOKUP(B61,'[1]MC-1.7'!$B$8:$U$59,20,0)</f>
        <v>0</v>
      </c>
      <c r="K61" s="21">
        <v>0</v>
      </c>
      <c r="L61" s="25">
        <f>K61/$K$68</f>
        <v>0</v>
      </c>
      <c r="O61" s="18"/>
    </row>
    <row r="62" spans="1:15" x14ac:dyDescent="0.25">
      <c r="A62" s="24">
        <v>47</v>
      </c>
      <c r="B62" s="10" t="s">
        <v>74</v>
      </c>
      <c r="C62" s="11" t="s">
        <v>75</v>
      </c>
      <c r="D62" s="12" t="s">
        <v>13</v>
      </c>
      <c r="E62" s="13"/>
      <c r="F62" s="13"/>
      <c r="G62" s="36">
        <f>VLOOKUP(B62,'[1]MC-1.7'!$B$8:$S$59,18,0)</f>
        <v>0</v>
      </c>
      <c r="H62" s="14">
        <f>VLOOKUP(B62,'[1]MC-1.7'!$B$8:$I$59,8,0)</f>
        <v>0</v>
      </c>
      <c r="I62" s="14">
        <f>VLOOKUP(B62,'[1]MC-1.7'!$B$8:$N$59,13,0)</f>
        <v>0</v>
      </c>
      <c r="J62" s="21">
        <f>VLOOKUP(B62,'[1]MC-1.7'!$B$8:$U$59,20,0)</f>
        <v>0</v>
      </c>
      <c r="K62" s="21">
        <v>0</v>
      </c>
      <c r="L62" s="25">
        <f>K62/$K$68</f>
        <v>0</v>
      </c>
      <c r="O62" s="18"/>
    </row>
    <row r="63" spans="1:15" x14ac:dyDescent="0.25">
      <c r="A63" s="24">
        <v>48</v>
      </c>
      <c r="B63" s="10" t="s">
        <v>62</v>
      </c>
      <c r="C63" s="11" t="s">
        <v>63</v>
      </c>
      <c r="D63" s="12" t="s">
        <v>13</v>
      </c>
      <c r="E63" s="13"/>
      <c r="F63" s="13"/>
      <c r="G63" s="36">
        <f>VLOOKUP(B63,'[1]MC-1.7'!$B$8:$S$59,18,0)</f>
        <v>0</v>
      </c>
      <c r="H63" s="14">
        <f>VLOOKUP(B63,'[1]MC-1.7'!$B$8:$I$59,8,0)</f>
        <v>0</v>
      </c>
      <c r="I63" s="14">
        <f>VLOOKUP(B63,'[1]MC-1.7'!$B$8:$N$59,13,0)</f>
        <v>0</v>
      </c>
      <c r="J63" s="21">
        <f>VLOOKUP(B63,'[1]MC-1.7'!$B$8:$U$59,20,0)</f>
        <v>0</v>
      </c>
      <c r="K63" s="21">
        <v>0</v>
      </c>
      <c r="L63" s="25">
        <f>K63/$K$68</f>
        <v>0</v>
      </c>
      <c r="O63" s="18"/>
    </row>
    <row r="64" spans="1:15" x14ac:dyDescent="0.25">
      <c r="A64" s="24">
        <v>49</v>
      </c>
      <c r="B64" s="10" t="s">
        <v>101</v>
      </c>
      <c r="C64" s="11" t="s">
        <v>67</v>
      </c>
      <c r="D64" s="12" t="s">
        <v>13</v>
      </c>
      <c r="E64" s="13"/>
      <c r="F64" s="13"/>
      <c r="G64" s="36">
        <f>VLOOKUP(B64,'[1]MC-1.7'!$B$8:$S$59,18,0)</f>
        <v>0</v>
      </c>
      <c r="H64" s="14">
        <f>VLOOKUP(B64,'[1]MC-1.7'!$B$8:$I$59,8,0)</f>
        <v>0</v>
      </c>
      <c r="I64" s="14">
        <f>VLOOKUP(B64,'[1]MC-1.7'!$B$8:$N$59,13,0)</f>
        <v>0</v>
      </c>
      <c r="J64" s="21">
        <f>VLOOKUP(B64,'[1]MC-1.7'!$B$8:$U$59,20,0)</f>
        <v>0</v>
      </c>
      <c r="K64" s="21">
        <v>0</v>
      </c>
      <c r="L64" s="25">
        <f>K64/$K$68</f>
        <v>0</v>
      </c>
      <c r="O64" s="18"/>
    </row>
    <row r="65" spans="1:15" x14ac:dyDescent="0.25">
      <c r="A65" s="24">
        <v>50</v>
      </c>
      <c r="B65" s="10" t="s">
        <v>51</v>
      </c>
      <c r="C65" s="11" t="s">
        <v>52</v>
      </c>
      <c r="D65" s="12" t="s">
        <v>13</v>
      </c>
      <c r="E65" s="12" t="s">
        <v>13</v>
      </c>
      <c r="F65" s="12" t="s">
        <v>13</v>
      </c>
      <c r="G65" s="36">
        <f>VLOOKUP(B65,'[1]MC-1.7'!$B$8:$S$59,18,0)</f>
        <v>0</v>
      </c>
      <c r="H65" s="14">
        <f>VLOOKUP(B65,'[1]MC-1.7'!$B$8:$I$59,8,0)</f>
        <v>0</v>
      </c>
      <c r="I65" s="14">
        <f>VLOOKUP(B65,'[1]MC-1.7'!$B$8:$N$59,13,0)</f>
        <v>0</v>
      </c>
      <c r="J65" s="21">
        <f>VLOOKUP(B65,'[1]MC-1.7'!$B$8:$U$59,20,0)</f>
        <v>0</v>
      </c>
      <c r="K65" s="21">
        <v>0</v>
      </c>
      <c r="L65" s="25">
        <f>K65/$K$68</f>
        <v>0</v>
      </c>
      <c r="O65" s="18"/>
    </row>
    <row r="66" spans="1:15" x14ac:dyDescent="0.25">
      <c r="A66" s="24">
        <v>51</v>
      </c>
      <c r="B66" s="10" t="s">
        <v>123</v>
      </c>
      <c r="C66" s="11" t="s">
        <v>124</v>
      </c>
      <c r="D66" s="12" t="s">
        <v>13</v>
      </c>
      <c r="E66" s="12"/>
      <c r="F66" s="12"/>
      <c r="G66" s="36">
        <v>0</v>
      </c>
      <c r="H66" s="14">
        <v>0</v>
      </c>
      <c r="I66" s="14">
        <v>0</v>
      </c>
      <c r="J66" s="21">
        <v>0</v>
      </c>
      <c r="K66" s="21">
        <v>0</v>
      </c>
      <c r="L66" s="25">
        <v>0</v>
      </c>
      <c r="O66" s="18"/>
    </row>
    <row r="67" spans="1:15" x14ac:dyDescent="0.25">
      <c r="A67" s="24">
        <v>52</v>
      </c>
      <c r="B67" s="10" t="s">
        <v>88</v>
      </c>
      <c r="C67" s="11" t="s">
        <v>95</v>
      </c>
      <c r="D67" s="12" t="s">
        <v>13</v>
      </c>
      <c r="E67" s="13"/>
      <c r="F67" s="13"/>
      <c r="G67" s="36">
        <f>VLOOKUP(B67,'[1]MC-1.7'!$B$8:$S$59,18,0)</f>
        <v>0</v>
      </c>
      <c r="H67" s="14">
        <f>VLOOKUP(B67,'[1]MC-1.7'!$B$8:$I$59,8,0)</f>
        <v>0</v>
      </c>
      <c r="I67" s="14">
        <f>VLOOKUP(B67,'[1]MC-1.7'!$B$8:$N$59,13,0)</f>
        <v>0</v>
      </c>
      <c r="J67" s="21">
        <f>VLOOKUP(B67,'[1]MC-1.7'!$B$8:$U$59,20,0)</f>
        <v>0</v>
      </c>
      <c r="K67" s="21">
        <v>0</v>
      </c>
      <c r="L67" s="25">
        <f>K67/$K$68</f>
        <v>0</v>
      </c>
      <c r="O67" s="18"/>
    </row>
    <row r="68" spans="1:15" ht="16.5" customHeight="1" thickBot="1" x14ac:dyDescent="0.3">
      <c r="A68" s="61" t="s">
        <v>5</v>
      </c>
      <c r="B68" s="62"/>
      <c r="C68" s="63"/>
      <c r="D68" s="26">
        <f>COUNTA(D16:D67)</f>
        <v>52</v>
      </c>
      <c r="E68" s="26">
        <f>COUNTA(E16:E67)</f>
        <v>21</v>
      </c>
      <c r="F68" s="26">
        <f>COUNTA(F16:F67)</f>
        <v>18</v>
      </c>
      <c r="G68" s="37">
        <v>12661978666.790001</v>
      </c>
      <c r="H68" s="30">
        <v>18942699264.139999</v>
      </c>
      <c r="I68" s="30">
        <v>23569652488</v>
      </c>
      <c r="J68" s="33">
        <v>55174330418.93</v>
      </c>
      <c r="K68" s="27">
        <v>795789675089.18005</v>
      </c>
      <c r="L68" s="28">
        <f>SUM(L16:L67)</f>
        <v>0.99999999999999978</v>
      </c>
      <c r="M68" s="17"/>
    </row>
    <row r="69" spans="1:15" x14ac:dyDescent="0.25">
      <c r="H69" s="2" t="s">
        <v>105</v>
      </c>
      <c r="J69" s="19"/>
      <c r="L69" s="18"/>
      <c r="M69" s="17"/>
    </row>
    <row r="70" spans="1:15" ht="27.6" customHeight="1" x14ac:dyDescent="0.25">
      <c r="B70" s="56" t="s">
        <v>119</v>
      </c>
      <c r="C70" s="56"/>
      <c r="D70" s="56"/>
      <c r="E70" s="56"/>
      <c r="F70" s="56"/>
      <c r="G70" s="6"/>
      <c r="I70" s="20"/>
      <c r="J70" s="18"/>
      <c r="M70" s="17"/>
    </row>
    <row r="71" spans="1:15" ht="27.6" customHeight="1" x14ac:dyDescent="0.25">
      <c r="C71" s="57"/>
      <c r="D71" s="57"/>
      <c r="E71" s="57"/>
      <c r="F71" s="57"/>
      <c r="G71" s="35"/>
      <c r="J71" s="18"/>
      <c r="K71" s="18"/>
      <c r="M71" s="17"/>
    </row>
    <row r="72" spans="1:15" x14ac:dyDescent="0.25">
      <c r="H72" s="29"/>
      <c r="I72" s="1"/>
      <c r="J72" s="4"/>
      <c r="L72" s="17"/>
      <c r="M72" s="1"/>
    </row>
    <row r="73" spans="1:15" x14ac:dyDescent="0.25">
      <c r="K73" s="4"/>
      <c r="M73" s="17"/>
    </row>
    <row r="75" spans="1:15" x14ac:dyDescent="0.25">
      <c r="K75" s="31"/>
    </row>
    <row r="76" spans="1:15" x14ac:dyDescent="0.25">
      <c r="K76" s="31"/>
    </row>
    <row r="77" spans="1:15" x14ac:dyDescent="0.25">
      <c r="K77" s="31" t="s">
        <v>105</v>
      </c>
    </row>
    <row r="78" spans="1:15" x14ac:dyDescent="0.25">
      <c r="K78" s="32"/>
    </row>
    <row r="126" spans="10:10" x14ac:dyDescent="0.25">
      <c r="J126" s="18"/>
    </row>
  </sheetData>
  <sortState xmlns:xlrd2="http://schemas.microsoft.com/office/spreadsheetml/2017/richdata2" ref="B16:L67">
    <sortCondition descending="1" ref="L16:L67"/>
  </sortState>
  <mergeCells count="15">
    <mergeCell ref="B70:F70"/>
    <mergeCell ref="C71:F71"/>
    <mergeCell ref="J14:J15"/>
    <mergeCell ref="H14:I14"/>
    <mergeCell ref="A68:C68"/>
    <mergeCell ref="K14:K15"/>
    <mergeCell ref="L14:L15"/>
    <mergeCell ref="D9:I9"/>
    <mergeCell ref="J11:L11"/>
    <mergeCell ref="A12:A15"/>
    <mergeCell ref="B12:B15"/>
    <mergeCell ref="C12:C15"/>
    <mergeCell ref="D12:F14"/>
    <mergeCell ref="K12:L13"/>
    <mergeCell ref="G12:J13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F9E8-6B60-46B5-8345-0B02DE87DCB0}">
  <dimension ref="C2:G54"/>
  <sheetViews>
    <sheetView workbookViewId="0">
      <selection activeCell="G2" sqref="G2:G54"/>
    </sheetView>
  </sheetViews>
  <sheetFormatPr defaultRowHeight="15" x14ac:dyDescent="0.25"/>
  <cols>
    <col min="3" max="3" width="19.85546875" customWidth="1"/>
    <col min="5" max="5" width="21" customWidth="1"/>
    <col min="7" max="7" width="25.28515625" customWidth="1"/>
  </cols>
  <sheetData>
    <row r="2" spans="3:7" x14ac:dyDescent="0.25">
      <c r="C2" s="64">
        <v>9403954051.4500008</v>
      </c>
      <c r="E2" s="64">
        <v>132360093994.49001</v>
      </c>
      <c r="G2" s="65">
        <f>C2+E2</f>
        <v>141764048045.94</v>
      </c>
    </row>
    <row r="3" spans="3:7" x14ac:dyDescent="0.25">
      <c r="C3" s="64">
        <v>15667034010.789999</v>
      </c>
      <c r="E3" s="64">
        <v>127508987474.87</v>
      </c>
      <c r="G3" s="65">
        <f t="shared" ref="G3:G54" si="0">C3+E3</f>
        <v>143176021485.66</v>
      </c>
    </row>
    <row r="4" spans="3:7" x14ac:dyDescent="0.25">
      <c r="C4" s="64">
        <v>2485716274.9100003</v>
      </c>
      <c r="E4" s="64">
        <v>107468921342.69998</v>
      </c>
      <c r="G4" s="65">
        <f t="shared" si="0"/>
        <v>109954637617.60999</v>
      </c>
    </row>
    <row r="5" spans="3:7" x14ac:dyDescent="0.25">
      <c r="C5" s="64">
        <v>5266909825.54</v>
      </c>
      <c r="E5" s="64">
        <v>86817974139.190002</v>
      </c>
      <c r="G5" s="65">
        <f t="shared" si="0"/>
        <v>92084883964.729996</v>
      </c>
    </row>
    <row r="6" spans="3:7" x14ac:dyDescent="0.25">
      <c r="C6" s="64">
        <v>3941967788.0999999</v>
      </c>
      <c r="E6" s="64">
        <v>63245011136.910004</v>
      </c>
      <c r="G6" s="65">
        <f t="shared" si="0"/>
        <v>67186978925.010002</v>
      </c>
    </row>
    <row r="7" spans="3:7" x14ac:dyDescent="0.25">
      <c r="C7" s="64">
        <v>488887724.14999998</v>
      </c>
      <c r="E7" s="64">
        <v>52507780000.129997</v>
      </c>
      <c r="G7" s="65">
        <f t="shared" si="0"/>
        <v>52996667724.279999</v>
      </c>
    </row>
    <row r="8" spans="3:7" x14ac:dyDescent="0.25">
      <c r="C8" s="64">
        <v>6556166890.8199997</v>
      </c>
      <c r="E8" s="64">
        <v>48386372263.139999</v>
      </c>
      <c r="G8" s="65">
        <f t="shared" si="0"/>
        <v>54942539153.959999</v>
      </c>
    </row>
    <row r="9" spans="3:7" x14ac:dyDescent="0.25">
      <c r="C9" s="64">
        <v>1129580199.01</v>
      </c>
      <c r="E9" s="64">
        <v>23997651913.400002</v>
      </c>
      <c r="G9" s="65">
        <f t="shared" si="0"/>
        <v>25127232112.41</v>
      </c>
    </row>
    <row r="10" spans="3:7" x14ac:dyDescent="0.25">
      <c r="C10" s="64">
        <v>111153434.77</v>
      </c>
      <c r="E10" s="64">
        <v>22379797292.739998</v>
      </c>
      <c r="G10" s="65">
        <f t="shared" si="0"/>
        <v>22490950727.509998</v>
      </c>
    </row>
    <row r="11" spans="3:7" x14ac:dyDescent="0.25">
      <c r="C11" s="64">
        <v>4483701824.8800001</v>
      </c>
      <c r="E11" s="64">
        <v>21892368456.75</v>
      </c>
      <c r="G11" s="65">
        <f t="shared" si="0"/>
        <v>26376070281.630001</v>
      </c>
    </row>
    <row r="12" spans="3:7" x14ac:dyDescent="0.25">
      <c r="C12" s="64">
        <v>635584742</v>
      </c>
      <c r="E12" s="64">
        <v>14059342099.860001</v>
      </c>
      <c r="G12" s="65">
        <f t="shared" si="0"/>
        <v>14694926841.860001</v>
      </c>
    </row>
    <row r="13" spans="3:7" x14ac:dyDescent="0.25">
      <c r="C13" s="64">
        <v>2072461304.5899999</v>
      </c>
      <c r="E13" s="64">
        <v>9850159761.3400002</v>
      </c>
      <c r="G13" s="65">
        <f t="shared" si="0"/>
        <v>11922621065.93</v>
      </c>
    </row>
    <row r="14" spans="3:7" x14ac:dyDescent="0.25">
      <c r="C14" s="64">
        <v>0</v>
      </c>
      <c r="E14" s="64">
        <v>4299098237.2399998</v>
      </c>
      <c r="G14" s="65">
        <f t="shared" si="0"/>
        <v>4299098237.2399998</v>
      </c>
    </row>
    <row r="15" spans="3:7" x14ac:dyDescent="0.25">
      <c r="C15" s="64">
        <v>34376329</v>
      </c>
      <c r="E15" s="64">
        <v>3868027101.9899998</v>
      </c>
      <c r="G15" s="65">
        <f t="shared" si="0"/>
        <v>3902403430.9899998</v>
      </c>
    </row>
    <row r="16" spans="3:7" x14ac:dyDescent="0.25">
      <c r="C16" s="64">
        <v>390759663.27999997</v>
      </c>
      <c r="E16" s="64">
        <v>3662162184.5299997</v>
      </c>
      <c r="G16" s="65">
        <f t="shared" si="0"/>
        <v>4052921847.8099995</v>
      </c>
    </row>
    <row r="17" spans="3:7" x14ac:dyDescent="0.25">
      <c r="C17" s="64">
        <v>8766214.0700000003</v>
      </c>
      <c r="E17" s="64">
        <v>2751758554.9499998</v>
      </c>
      <c r="G17" s="65">
        <f t="shared" si="0"/>
        <v>2760524769.02</v>
      </c>
    </row>
    <row r="18" spans="3:7" x14ac:dyDescent="0.25">
      <c r="C18" s="64">
        <v>57285355.829999998</v>
      </c>
      <c r="E18" s="64">
        <v>2441885868.8499999</v>
      </c>
      <c r="G18" s="65">
        <f t="shared" si="0"/>
        <v>2499171224.6799998</v>
      </c>
    </row>
    <row r="19" spans="3:7" x14ac:dyDescent="0.25">
      <c r="C19" s="64">
        <v>147631399.68000001</v>
      </c>
      <c r="E19" s="64">
        <v>2205371042.4200001</v>
      </c>
      <c r="G19" s="65">
        <f t="shared" si="0"/>
        <v>2353002442.0999999</v>
      </c>
    </row>
    <row r="20" spans="3:7" x14ac:dyDescent="0.25">
      <c r="C20" s="64">
        <v>9644379</v>
      </c>
      <c r="E20" s="64">
        <v>1957869435.8</v>
      </c>
      <c r="G20" s="65">
        <f t="shared" si="0"/>
        <v>1967513814.8</v>
      </c>
    </row>
    <row r="21" spans="3:7" x14ac:dyDescent="0.25">
      <c r="C21" s="64">
        <v>1376850115</v>
      </c>
      <c r="E21" s="64">
        <v>1584271341.4400001</v>
      </c>
      <c r="G21" s="65">
        <f t="shared" si="0"/>
        <v>2961121456.4400001</v>
      </c>
    </row>
    <row r="22" spans="3:7" x14ac:dyDescent="0.25">
      <c r="C22" s="64">
        <v>161156456.75999999</v>
      </c>
      <c r="E22" s="64">
        <v>1533511661.9300001</v>
      </c>
      <c r="G22" s="65">
        <f t="shared" si="0"/>
        <v>1694668118.6900001</v>
      </c>
    </row>
    <row r="23" spans="3:7" x14ac:dyDescent="0.25">
      <c r="C23" s="64">
        <v>175468707.75</v>
      </c>
      <c r="E23" s="64">
        <v>1194757261.5499997</v>
      </c>
      <c r="G23" s="65">
        <f t="shared" si="0"/>
        <v>1370225969.2999997</v>
      </c>
    </row>
    <row r="24" spans="3:7" x14ac:dyDescent="0.25">
      <c r="C24" s="64">
        <v>240096896.06</v>
      </c>
      <c r="E24" s="64">
        <v>903715688.03999996</v>
      </c>
      <c r="G24" s="65">
        <f t="shared" si="0"/>
        <v>1143812584.0999999</v>
      </c>
    </row>
    <row r="25" spans="3:7" x14ac:dyDescent="0.25">
      <c r="C25" s="64">
        <v>29839350.25</v>
      </c>
      <c r="E25" s="64">
        <v>608772515.45000005</v>
      </c>
      <c r="G25" s="65">
        <f t="shared" si="0"/>
        <v>638611865.70000005</v>
      </c>
    </row>
    <row r="26" spans="3:7" x14ac:dyDescent="0.25">
      <c r="C26" s="64">
        <v>32559634.960000001</v>
      </c>
      <c r="E26" s="64">
        <v>538203630.13999999</v>
      </c>
      <c r="G26" s="65">
        <f t="shared" si="0"/>
        <v>570763265.10000002</v>
      </c>
    </row>
    <row r="27" spans="3:7" x14ac:dyDescent="0.25">
      <c r="C27" s="64">
        <v>17327667.140000001</v>
      </c>
      <c r="E27" s="64">
        <v>447012851.97999996</v>
      </c>
      <c r="G27" s="65">
        <f t="shared" si="0"/>
        <v>464340519.11999995</v>
      </c>
    </row>
    <row r="28" spans="3:7" x14ac:dyDescent="0.25">
      <c r="C28" s="64">
        <v>44879650.319999993</v>
      </c>
      <c r="E28" s="64">
        <v>419193960.70999998</v>
      </c>
      <c r="G28" s="65">
        <f t="shared" si="0"/>
        <v>464073611.02999997</v>
      </c>
    </row>
    <row r="29" spans="3:7" x14ac:dyDescent="0.25">
      <c r="C29" s="64">
        <v>14619320.449999999</v>
      </c>
      <c r="E29" s="64">
        <v>345149007.68999994</v>
      </c>
      <c r="G29" s="65">
        <f t="shared" si="0"/>
        <v>359768328.13999993</v>
      </c>
    </row>
    <row r="30" spans="3:7" x14ac:dyDescent="0.25">
      <c r="C30" s="64">
        <v>35530927.18</v>
      </c>
      <c r="E30" s="64">
        <v>279027647.75</v>
      </c>
      <c r="G30" s="65">
        <f t="shared" si="0"/>
        <v>314558574.93000001</v>
      </c>
    </row>
    <row r="31" spans="3:7" x14ac:dyDescent="0.25">
      <c r="C31" s="64">
        <v>11082974.33</v>
      </c>
      <c r="E31" s="64">
        <v>253777360.74000001</v>
      </c>
      <c r="G31" s="65">
        <f t="shared" si="0"/>
        <v>264860335.07000002</v>
      </c>
    </row>
    <row r="32" spans="3:7" x14ac:dyDescent="0.25">
      <c r="C32" s="64">
        <v>30611928</v>
      </c>
      <c r="E32" s="64">
        <v>171540211.28000003</v>
      </c>
      <c r="G32" s="65">
        <f t="shared" si="0"/>
        <v>202152139.28000003</v>
      </c>
    </row>
    <row r="33" spans="3:7" x14ac:dyDescent="0.25">
      <c r="C33" s="64">
        <v>0</v>
      </c>
      <c r="E33" s="64">
        <v>145434521.16</v>
      </c>
      <c r="G33" s="65">
        <f t="shared" si="0"/>
        <v>145434521.16</v>
      </c>
    </row>
    <row r="34" spans="3:7" x14ac:dyDescent="0.25">
      <c r="C34" s="64">
        <v>7351029.7300000004</v>
      </c>
      <c r="E34" s="64">
        <v>116861996.72999999</v>
      </c>
      <c r="G34" s="65">
        <f t="shared" si="0"/>
        <v>124213026.45999999</v>
      </c>
    </row>
    <row r="35" spans="3:7" x14ac:dyDescent="0.25">
      <c r="C35" s="64">
        <v>0</v>
      </c>
      <c r="E35" s="64">
        <v>110379412.09999999</v>
      </c>
      <c r="G35" s="65">
        <f t="shared" si="0"/>
        <v>110379412.09999999</v>
      </c>
    </row>
    <row r="36" spans="3:7" x14ac:dyDescent="0.25">
      <c r="C36" s="64">
        <v>12891855</v>
      </c>
      <c r="E36" s="64">
        <v>83430196.590000004</v>
      </c>
      <c r="G36" s="65">
        <f t="shared" si="0"/>
        <v>96322051.590000004</v>
      </c>
    </row>
    <row r="37" spans="3:7" x14ac:dyDescent="0.25">
      <c r="C37" s="64">
        <v>16720000</v>
      </c>
      <c r="E37" s="64">
        <v>65307343.620000005</v>
      </c>
      <c r="G37" s="65">
        <f t="shared" si="0"/>
        <v>82027343.620000005</v>
      </c>
    </row>
    <row r="38" spans="3:7" x14ac:dyDescent="0.25">
      <c r="C38" s="64">
        <v>7721640.9199999999</v>
      </c>
      <c r="E38" s="64">
        <v>42806679.600000001</v>
      </c>
      <c r="G38" s="65">
        <f t="shared" si="0"/>
        <v>50528320.520000003</v>
      </c>
    </row>
    <row r="39" spans="3:7" x14ac:dyDescent="0.25">
      <c r="C39" s="64">
        <v>3296</v>
      </c>
      <c r="E39" s="64">
        <v>37770581</v>
      </c>
      <c r="G39" s="65">
        <f t="shared" si="0"/>
        <v>37773877</v>
      </c>
    </row>
    <row r="40" spans="3:7" x14ac:dyDescent="0.25">
      <c r="C40" s="64">
        <v>62561932.210000001</v>
      </c>
      <c r="E40" s="64">
        <v>28280203.669999998</v>
      </c>
      <c r="G40" s="65">
        <f t="shared" si="0"/>
        <v>90842135.879999995</v>
      </c>
    </row>
    <row r="41" spans="3:7" x14ac:dyDescent="0.25">
      <c r="C41" s="64">
        <v>345840</v>
      </c>
      <c r="E41" s="64">
        <v>28039903.760000002</v>
      </c>
      <c r="G41" s="65">
        <f t="shared" si="0"/>
        <v>28385743.760000002</v>
      </c>
    </row>
    <row r="42" spans="3:7" x14ac:dyDescent="0.25">
      <c r="C42" s="64">
        <v>2692800</v>
      </c>
      <c r="E42" s="64">
        <v>11703897</v>
      </c>
      <c r="G42" s="65">
        <f t="shared" si="0"/>
        <v>14396697</v>
      </c>
    </row>
    <row r="43" spans="3:7" x14ac:dyDescent="0.25">
      <c r="C43" s="64">
        <v>0</v>
      </c>
      <c r="E43" s="64">
        <v>5074782</v>
      </c>
      <c r="G43" s="65">
        <f t="shared" si="0"/>
        <v>5074782</v>
      </c>
    </row>
    <row r="44" spans="3:7" x14ac:dyDescent="0.25">
      <c r="C44" s="64">
        <v>2392545.5</v>
      </c>
      <c r="E44" s="64">
        <v>501333.88</v>
      </c>
      <c r="G44" s="65">
        <f t="shared" si="0"/>
        <v>2893879.38</v>
      </c>
    </row>
    <row r="45" spans="3:7" x14ac:dyDescent="0.25">
      <c r="C45" s="64">
        <v>44439.5</v>
      </c>
      <c r="E45" s="64">
        <v>130559.14</v>
      </c>
      <c r="G45" s="65">
        <f t="shared" si="0"/>
        <v>174998.64</v>
      </c>
    </row>
    <row r="46" spans="3:7" x14ac:dyDescent="0.25">
      <c r="C46" s="64">
        <v>0</v>
      </c>
      <c r="E46" s="64">
        <v>57820</v>
      </c>
      <c r="G46" s="65">
        <f t="shared" si="0"/>
        <v>57820</v>
      </c>
    </row>
    <row r="47" spans="3:7" x14ac:dyDescent="0.25">
      <c r="C47" s="64">
        <v>0</v>
      </c>
      <c r="E47" s="64">
        <v>0</v>
      </c>
      <c r="G47" s="65">
        <f t="shared" si="0"/>
        <v>0</v>
      </c>
    </row>
    <row r="48" spans="3:7" x14ac:dyDescent="0.25">
      <c r="C48" s="64">
        <v>0</v>
      </c>
      <c r="E48" s="64">
        <v>0</v>
      </c>
      <c r="G48" s="65">
        <f t="shared" si="0"/>
        <v>0</v>
      </c>
    </row>
    <row r="49" spans="3:7" x14ac:dyDescent="0.25">
      <c r="C49" s="64">
        <v>0</v>
      </c>
      <c r="E49" s="64">
        <v>0</v>
      </c>
      <c r="G49" s="65">
        <f t="shared" si="0"/>
        <v>0</v>
      </c>
    </row>
    <row r="50" spans="3:7" x14ac:dyDescent="0.25">
      <c r="C50" s="64">
        <v>0</v>
      </c>
      <c r="E50" s="64">
        <v>0</v>
      </c>
      <c r="G50" s="65">
        <f t="shared" si="0"/>
        <v>0</v>
      </c>
    </row>
    <row r="51" spans="3:7" x14ac:dyDescent="0.25">
      <c r="C51" s="64">
        <v>0</v>
      </c>
      <c r="E51" s="64">
        <v>0</v>
      </c>
      <c r="G51" s="65">
        <f t="shared" si="0"/>
        <v>0</v>
      </c>
    </row>
    <row r="52" spans="3:7" x14ac:dyDescent="0.25">
      <c r="C52" s="64" t="e">
        <v>#N/A</v>
      </c>
      <c r="E52" s="64"/>
      <c r="G52" s="65" t="e">
        <f t="shared" si="0"/>
        <v>#N/A</v>
      </c>
    </row>
    <row r="53" spans="3:7" x14ac:dyDescent="0.25">
      <c r="C53" s="64">
        <v>0</v>
      </c>
      <c r="E53" s="64">
        <v>0</v>
      </c>
      <c r="G53" s="65">
        <f t="shared" si="0"/>
        <v>0</v>
      </c>
    </row>
    <row r="54" spans="3:7" x14ac:dyDescent="0.25">
      <c r="C54" s="64">
        <v>55174330418.93</v>
      </c>
      <c r="E54" s="64">
        <v>740615344670.25</v>
      </c>
      <c r="G54" s="65">
        <f t="shared" si="0"/>
        <v>795789675089.18005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Tsedensodnom</cp:lastModifiedBy>
  <cp:lastPrinted>2025-08-13T07:54:03Z</cp:lastPrinted>
  <dcterms:created xsi:type="dcterms:W3CDTF">2017-06-09T07:51:20Z</dcterms:created>
  <dcterms:modified xsi:type="dcterms:W3CDTF">2025-09-12T02:37:40Z</dcterms:modified>
</cp:coreProperties>
</file>